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Ajmer" sheetId="2" r:id="rId5"/>
    <sheet state="visible" name="Mandawa" sheetId="3" r:id="rId6"/>
    <sheet state="visible" name="Alwar" sheetId="4" r:id="rId7"/>
    <sheet state="visible" name="Tonk" sheetId="5" r:id="rId8"/>
    <sheet state="visible" name="Inventory Details" sheetId="6" r:id="rId9"/>
    <sheet state="visible" name="InventoryDetails_August" sheetId="7" r:id="rId10"/>
    <sheet state="visible" name="Master_SalesData" sheetId="8" r:id="rId11"/>
    <sheet state="visible" name="Regionwise_Sales" sheetId="9" r:id="rId12"/>
    <sheet state="visible" name="ConsolidatedSales" sheetId="10" r:id="rId13"/>
    <sheet state="visible" name="Region-wise_inventory" sheetId="11" r:id="rId14"/>
    <sheet state="visible" name="Consolidated_Inventory" sheetId="12" r:id="rId15"/>
    <sheet state="visible" name="RegionWise_Production Plan" sheetId="13" r:id="rId16"/>
    <sheet state="visible" name="Consolidated Planned" sheetId="14" r:id="rId17"/>
    <sheet state="hidden" name="Descriptive Analysis" sheetId="15" r:id="rId18"/>
  </sheets>
  <definedNames/>
  <calcPr/>
</workbook>
</file>

<file path=xl/sharedStrings.xml><?xml version="1.0" encoding="utf-8"?>
<sst xmlns="http://schemas.openxmlformats.org/spreadsheetml/2006/main" count="2228" uniqueCount="738">
  <si>
    <t>Get Started</t>
  </si>
  <si>
    <t xml:space="preserve">DailyHarvest operates four advanced flour mills in Ajmer, Alwar, Tonk, and Mandawa, producing six premium flour varieties, each carefully packaged in kilogram-sized packs to ensure top-tier quality and freshness. With detailed sales data provided for June and July, your task is to forecast the overall sales for August, as well as break down the projections for each location, using the trends and patterns observed from previous months.
</t>
  </si>
  <si>
    <t>Objective</t>
  </si>
  <si>
    <t>The company aims to implement a dynamic demand forecasting model that enables real-time comparison between actual monthly sales and forecasted figures, as soon as data from all flour mills is received. This approach will provide valuable insights to enhance analysis and support informed decision-making.</t>
  </si>
  <si>
    <t>The company will use the real data to update the demand forecast  and calculate the production requirement for upcoming month.</t>
  </si>
  <si>
    <t>Data</t>
  </si>
  <si>
    <t>Sales details for June and July have been provided for each area, with each dataset organized under the corresponding tab named after the respective area.</t>
  </si>
  <si>
    <r>
      <rPr>
        <rFont val="Noto Serif Georgian"/>
        <b/>
        <color theme="1"/>
        <sz val="11.0"/>
      </rPr>
      <t xml:space="preserve">Inventory Details: </t>
    </r>
    <r>
      <rPr>
        <rFont val="Noto Serif Georgian"/>
        <color theme="1"/>
        <sz val="11.0"/>
      </rPr>
      <t xml:space="preserve">The sheet provides inventory data for the month of July. From the month of August, the company has changed the inventory policy: it will consider 5% of the forecasted quantity of wheat, rice, and jowar flour as inventory, while maintaining 10% for other flour types. </t>
    </r>
  </si>
  <si>
    <r>
      <rPr>
        <rFont val="Noto Serif Georgian"/>
        <b/>
        <color rgb="FF000000"/>
        <sz val="11.0"/>
      </rPr>
      <t>Demand Forecasting:</t>
    </r>
    <r>
      <rPr>
        <rFont val="Noto Serif Georgian"/>
        <color rgb="FF000000"/>
        <sz val="11.0"/>
      </rPr>
      <t xml:space="preserve"> We will use the growth rate of month of July for forecasting the sales of August.</t>
    </r>
  </si>
  <si>
    <t>SalesID</t>
  </si>
  <si>
    <t>Region</t>
  </si>
  <si>
    <t>Product</t>
  </si>
  <si>
    <t>SalesDate</t>
  </si>
  <si>
    <t>Packets</t>
  </si>
  <si>
    <t>Price per Packets</t>
  </si>
  <si>
    <t>AJ00125</t>
  </si>
  <si>
    <t>Ajmer</t>
  </si>
  <si>
    <t>Wheat Flour</t>
  </si>
  <si>
    <t>AJ00245</t>
  </si>
  <si>
    <t>Rice Flour</t>
  </si>
  <si>
    <t>AJ00365</t>
  </si>
  <si>
    <t>Besan</t>
  </si>
  <si>
    <t>AJ00485</t>
  </si>
  <si>
    <t>Ragi Flour</t>
  </si>
  <si>
    <t>AJ00605</t>
  </si>
  <si>
    <t>Jowar Flour</t>
  </si>
  <si>
    <t>AJ00725</t>
  </si>
  <si>
    <t>Corn Flour</t>
  </si>
  <si>
    <t>AJ00845</t>
  </si>
  <si>
    <t>AJ00965</t>
  </si>
  <si>
    <t>AJ01085</t>
  </si>
  <si>
    <t>AJ01205</t>
  </si>
  <si>
    <t>AJ01325</t>
  </si>
  <si>
    <t>AJ01445</t>
  </si>
  <si>
    <t>AJ01565</t>
  </si>
  <si>
    <t>AJ01685</t>
  </si>
  <si>
    <t>AJ01805</t>
  </si>
  <si>
    <t>AJ01925</t>
  </si>
  <si>
    <t>AJ02045</t>
  </si>
  <si>
    <t>AJ02165</t>
  </si>
  <si>
    <t>AJ02285</t>
  </si>
  <si>
    <t>AJ02405</t>
  </si>
  <si>
    <t>AJ02525</t>
  </si>
  <si>
    <t>AJ02645</t>
  </si>
  <si>
    <t>AJ02765</t>
  </si>
  <si>
    <t>AJ02885</t>
  </si>
  <si>
    <t>AJ03005</t>
  </si>
  <si>
    <t>AJ03125</t>
  </si>
  <si>
    <t>AJ03245</t>
  </si>
  <si>
    <t>AJ03365</t>
  </si>
  <si>
    <t>AJ03485</t>
  </si>
  <si>
    <t>AJ03605</t>
  </si>
  <si>
    <t>AJ03725</t>
  </si>
  <si>
    <t>AJ03845</t>
  </si>
  <si>
    <t>AJ03965</t>
  </si>
  <si>
    <t>AJ04085</t>
  </si>
  <si>
    <t>AJ04205</t>
  </si>
  <si>
    <t>AJ04325</t>
  </si>
  <si>
    <t>AJ04445</t>
  </si>
  <si>
    <t>AJ04565</t>
  </si>
  <si>
    <t>AJ04685</t>
  </si>
  <si>
    <t>AJ04805</t>
  </si>
  <si>
    <t>AJ04925</t>
  </si>
  <si>
    <t>AJ05045</t>
  </si>
  <si>
    <t>AJ05165</t>
  </si>
  <si>
    <t>AJ05285</t>
  </si>
  <si>
    <t>AJ05405</t>
  </si>
  <si>
    <t>AJ05525</t>
  </si>
  <si>
    <t>AJ05645</t>
  </si>
  <si>
    <t>AJ05765</t>
  </si>
  <si>
    <t>AJ05885</t>
  </si>
  <si>
    <t>AJ06005</t>
  </si>
  <si>
    <t>AJ06125</t>
  </si>
  <si>
    <t>AJ06245</t>
  </si>
  <si>
    <t>AJ06365</t>
  </si>
  <si>
    <t>AJ06485</t>
  </si>
  <si>
    <t>AJ06605</t>
  </si>
  <si>
    <t>AJ06725</t>
  </si>
  <si>
    <t>AJ06845</t>
  </si>
  <si>
    <t>AJ06965</t>
  </si>
  <si>
    <t>AJ07085</t>
  </si>
  <si>
    <t>AJ07205</t>
  </si>
  <si>
    <t>AJ07325</t>
  </si>
  <si>
    <t>AJ07445</t>
  </si>
  <si>
    <t>AJ07565</t>
  </si>
  <si>
    <t>AJ07685</t>
  </si>
  <si>
    <t>AJ07805</t>
  </si>
  <si>
    <t>AJ07925</t>
  </si>
  <si>
    <t>AJ08045</t>
  </si>
  <si>
    <t>AJ08165</t>
  </si>
  <si>
    <t>AJ08285</t>
  </si>
  <si>
    <t>AJ08405</t>
  </si>
  <si>
    <t>AJ08525</t>
  </si>
  <si>
    <t>AJ08645</t>
  </si>
  <si>
    <t>AJ08765</t>
  </si>
  <si>
    <t>AJ08885</t>
  </si>
  <si>
    <t>AJ09005</t>
  </si>
  <si>
    <t>AJ09125</t>
  </si>
  <si>
    <t>AJ09245</t>
  </si>
  <si>
    <t>AJ09365</t>
  </si>
  <si>
    <t>AJ09485</t>
  </si>
  <si>
    <t>AJ09605</t>
  </si>
  <si>
    <t>AJ09725</t>
  </si>
  <si>
    <t>AJ09845</t>
  </si>
  <si>
    <t>AJ09965</t>
  </si>
  <si>
    <t>AJ10085</t>
  </si>
  <si>
    <t>AJ10205</t>
  </si>
  <si>
    <t>AJ10325</t>
  </si>
  <si>
    <t>AJ10445</t>
  </si>
  <si>
    <t>AJ10565</t>
  </si>
  <si>
    <t>AJ10685</t>
  </si>
  <si>
    <t>AJ10805</t>
  </si>
  <si>
    <t>AJ10925</t>
  </si>
  <si>
    <t>AJ11045</t>
  </si>
  <si>
    <t>AJ11165</t>
  </si>
  <si>
    <t>AJ11285</t>
  </si>
  <si>
    <t>AJ11405</t>
  </si>
  <si>
    <t>AJ11525</t>
  </si>
  <si>
    <t>AJ11645</t>
  </si>
  <si>
    <t>AJ11765</t>
  </si>
  <si>
    <t>AJ11885</t>
  </si>
  <si>
    <t>AJ12005</t>
  </si>
  <si>
    <t>AJ12125</t>
  </si>
  <si>
    <t>AJ12245</t>
  </si>
  <si>
    <t>AJ12365</t>
  </si>
  <si>
    <t>AJ12485</t>
  </si>
  <si>
    <t>AJ12605</t>
  </si>
  <si>
    <t>AJ12725</t>
  </si>
  <si>
    <t>AJ12845</t>
  </si>
  <si>
    <t>AJ12965</t>
  </si>
  <si>
    <t>AJ13085</t>
  </si>
  <si>
    <t>AJ13205</t>
  </si>
  <si>
    <t>AJ13325</t>
  </si>
  <si>
    <t>AJ13445</t>
  </si>
  <si>
    <t>AJ13565</t>
  </si>
  <si>
    <t>AJ13685</t>
  </si>
  <si>
    <t>AJ13805</t>
  </si>
  <si>
    <t>AJ13925</t>
  </si>
  <si>
    <t>AJ14045</t>
  </si>
  <si>
    <t>AJ14165</t>
  </si>
  <si>
    <t>AJ14285</t>
  </si>
  <si>
    <t>AJ14405</t>
  </si>
  <si>
    <t>AJ14525</t>
  </si>
  <si>
    <t>AJ14645</t>
  </si>
  <si>
    <t>AJ14765</t>
  </si>
  <si>
    <t>AJ14885</t>
  </si>
  <si>
    <t>AJ15005</t>
  </si>
  <si>
    <t>AJ15125</t>
  </si>
  <si>
    <t>AJ15245</t>
  </si>
  <si>
    <t>AJ15365</t>
  </si>
  <si>
    <t>AJ15485</t>
  </si>
  <si>
    <t>AJ15605</t>
  </si>
  <si>
    <t>AJ15725</t>
  </si>
  <si>
    <t>AJ15845</t>
  </si>
  <si>
    <t>AJ15965</t>
  </si>
  <si>
    <t>AJ16085</t>
  </si>
  <si>
    <t>AJ16205</t>
  </si>
  <si>
    <t>AJ16325</t>
  </si>
  <si>
    <t>AJ16445</t>
  </si>
  <si>
    <t>AJ16565</t>
  </si>
  <si>
    <t>AJ16685</t>
  </si>
  <si>
    <t>AJ16805</t>
  </si>
  <si>
    <t>AJ16925</t>
  </si>
  <si>
    <t>AJ17045</t>
  </si>
  <si>
    <t>AJ17165</t>
  </si>
  <si>
    <t>AJ17285</t>
  </si>
  <si>
    <t>AJ17405</t>
  </si>
  <si>
    <t>AJ17525</t>
  </si>
  <si>
    <t>AJ17645</t>
  </si>
  <si>
    <t>AJ17765</t>
  </si>
  <si>
    <t>AJ17885</t>
  </si>
  <si>
    <t>AJ18005</t>
  </si>
  <si>
    <t>AJ18125</t>
  </si>
  <si>
    <t>AJ18245</t>
  </si>
  <si>
    <t>AJ18365</t>
  </si>
  <si>
    <t>AJ18485</t>
  </si>
  <si>
    <t>AJ18605</t>
  </si>
  <si>
    <t>AJ18725</t>
  </si>
  <si>
    <t>AJ18845</t>
  </si>
  <si>
    <t>AJ18965</t>
  </si>
  <si>
    <t>AJ19085</t>
  </si>
  <si>
    <t>AJ19205</t>
  </si>
  <si>
    <t>AJ19325</t>
  </si>
  <si>
    <t>AJ19445</t>
  </si>
  <si>
    <t>AJ19565</t>
  </si>
  <si>
    <t>AJ19685</t>
  </si>
  <si>
    <t>AJ19805</t>
  </si>
  <si>
    <t>AJ19925</t>
  </si>
  <si>
    <t>AJ20045</t>
  </si>
  <si>
    <t>AJ20165</t>
  </si>
  <si>
    <t>AJ20285</t>
  </si>
  <si>
    <t>AJ20405</t>
  </si>
  <si>
    <t>AJ20525</t>
  </si>
  <si>
    <t>AJ20645</t>
  </si>
  <si>
    <t>AJ20765</t>
  </si>
  <si>
    <t>AJ20885</t>
  </si>
  <si>
    <t>AJ21005</t>
  </si>
  <si>
    <t>AJ21125</t>
  </si>
  <si>
    <t>AJ21245</t>
  </si>
  <si>
    <t>AJ21365</t>
  </si>
  <si>
    <t>AJ21485</t>
  </si>
  <si>
    <t>AJ21605</t>
  </si>
  <si>
    <t>AJ21725</t>
  </si>
  <si>
    <t>AJ21845</t>
  </si>
  <si>
    <t>AJ21965</t>
  </si>
  <si>
    <t>AJ22085</t>
  </si>
  <si>
    <t>AJ22205</t>
  </si>
  <si>
    <t>AJ22325</t>
  </si>
  <si>
    <t>MA00225</t>
  </si>
  <si>
    <t>Mandawa</t>
  </si>
  <si>
    <t>MA00445</t>
  </si>
  <si>
    <t>MA00665</t>
  </si>
  <si>
    <t>MA00885</t>
  </si>
  <si>
    <t>MA01105</t>
  </si>
  <si>
    <t>MA01325</t>
  </si>
  <si>
    <t>MA01545</t>
  </si>
  <si>
    <t>MA01765</t>
  </si>
  <si>
    <t>MA01985</t>
  </si>
  <si>
    <t>MA02205</t>
  </si>
  <si>
    <t>MA02425</t>
  </si>
  <si>
    <t>MA02645</t>
  </si>
  <si>
    <t>MA02865</t>
  </si>
  <si>
    <t>MA03085</t>
  </si>
  <si>
    <t>MA03305</t>
  </si>
  <si>
    <t>MA03525</t>
  </si>
  <si>
    <t>MA03745</t>
  </si>
  <si>
    <t>MA03965</t>
  </si>
  <si>
    <t>MA04185</t>
  </si>
  <si>
    <t>MA04405</t>
  </si>
  <si>
    <t>MA04625</t>
  </si>
  <si>
    <t>MA04845</t>
  </si>
  <si>
    <t>MA05065</t>
  </si>
  <si>
    <t>MA05285</t>
  </si>
  <si>
    <t>MA05505</t>
  </si>
  <si>
    <t>MA05725</t>
  </si>
  <si>
    <t>MA05945</t>
  </si>
  <si>
    <t>MA06165</t>
  </si>
  <si>
    <t>MA06385</t>
  </si>
  <si>
    <t>MA06605</t>
  </si>
  <si>
    <t>MA06825</t>
  </si>
  <si>
    <t>MA07045</t>
  </si>
  <si>
    <t>MA07265</t>
  </si>
  <si>
    <t>MA07485</t>
  </si>
  <si>
    <t>MA07705</t>
  </si>
  <si>
    <t>MA07925</t>
  </si>
  <si>
    <t>MA08145</t>
  </si>
  <si>
    <t>MA08365</t>
  </si>
  <si>
    <t>MA08585</t>
  </si>
  <si>
    <t>MA08805</t>
  </si>
  <si>
    <t>MA09025</t>
  </si>
  <si>
    <t>MA09245</t>
  </si>
  <si>
    <t>MA09465</t>
  </si>
  <si>
    <t>MA09685</t>
  </si>
  <si>
    <t>MA09905</t>
  </si>
  <si>
    <t>MA10125</t>
  </si>
  <si>
    <t>MA10345</t>
  </si>
  <si>
    <t>MA10565</t>
  </si>
  <si>
    <t>MA10785</t>
  </si>
  <si>
    <t>MA11005</t>
  </si>
  <si>
    <t>MA11225</t>
  </si>
  <si>
    <t>MA11445</t>
  </si>
  <si>
    <t>MA11665</t>
  </si>
  <si>
    <t>MA11885</t>
  </si>
  <si>
    <t>MA12105</t>
  </si>
  <si>
    <t>MA12325</t>
  </si>
  <si>
    <t>MA12545</t>
  </si>
  <si>
    <t>MA12765</t>
  </si>
  <si>
    <t>MA12985</t>
  </si>
  <si>
    <t>MA13205</t>
  </si>
  <si>
    <t>MA13425</t>
  </si>
  <si>
    <t>MA13645</t>
  </si>
  <si>
    <t>MA13865</t>
  </si>
  <si>
    <t>MA14085</t>
  </si>
  <si>
    <t>MA14305</t>
  </si>
  <si>
    <t>MA14525</t>
  </si>
  <si>
    <t>MA14745</t>
  </si>
  <si>
    <t>MA14965</t>
  </si>
  <si>
    <t>MA15185</t>
  </si>
  <si>
    <t>MA15405</t>
  </si>
  <si>
    <t>MA15625</t>
  </si>
  <si>
    <t>MA15845</t>
  </si>
  <si>
    <t>MA16065</t>
  </si>
  <si>
    <t>MA16285</t>
  </si>
  <si>
    <t>MA16505</t>
  </si>
  <si>
    <t>MA16725</t>
  </si>
  <si>
    <t>MA16945</t>
  </si>
  <si>
    <t>MA17165</t>
  </si>
  <si>
    <t>MA17385</t>
  </si>
  <si>
    <t>MA17605</t>
  </si>
  <si>
    <t>MA17825</t>
  </si>
  <si>
    <t>MA18045</t>
  </si>
  <si>
    <t>MA18265</t>
  </si>
  <si>
    <t>MA18485</t>
  </si>
  <si>
    <t>MA18705</t>
  </si>
  <si>
    <t>MA18925</t>
  </si>
  <si>
    <t>MA19145</t>
  </si>
  <si>
    <t>MA19365</t>
  </si>
  <si>
    <t>MA19585</t>
  </si>
  <si>
    <t>MA19805</t>
  </si>
  <si>
    <t>MA20025</t>
  </si>
  <si>
    <t>MA20245</t>
  </si>
  <si>
    <t>MA20465</t>
  </si>
  <si>
    <t>MA20685</t>
  </si>
  <si>
    <t>MA20905</t>
  </si>
  <si>
    <t>MA21125</t>
  </si>
  <si>
    <t>MA21345</t>
  </si>
  <si>
    <t>MA21565</t>
  </si>
  <si>
    <t>MA21785</t>
  </si>
  <si>
    <t>MA22005</t>
  </si>
  <si>
    <t>MA22225</t>
  </si>
  <si>
    <t>MA22445</t>
  </si>
  <si>
    <t>MA22665</t>
  </si>
  <si>
    <t>MA22885</t>
  </si>
  <si>
    <t>MA23105</t>
  </si>
  <si>
    <t>MA23325</t>
  </si>
  <si>
    <t>MA23545</t>
  </si>
  <si>
    <t>MA43765</t>
  </si>
  <si>
    <t>MA23985</t>
  </si>
  <si>
    <t>MA24205</t>
  </si>
  <si>
    <t>MA24425</t>
  </si>
  <si>
    <t>MA24645</t>
  </si>
  <si>
    <t>MA24865</t>
  </si>
  <si>
    <t>MA25085</t>
  </si>
  <si>
    <t>MA25305</t>
  </si>
  <si>
    <t>MA25525</t>
  </si>
  <si>
    <t>MA25745</t>
  </si>
  <si>
    <t>MA25965</t>
  </si>
  <si>
    <t>MA26185</t>
  </si>
  <si>
    <t>MA26405</t>
  </si>
  <si>
    <t>MA26625</t>
  </si>
  <si>
    <t>MA26845</t>
  </si>
  <si>
    <t>MA57065</t>
  </si>
  <si>
    <t>MA27285</t>
  </si>
  <si>
    <t>MA27505</t>
  </si>
  <si>
    <t>MA27725</t>
  </si>
  <si>
    <t>MA27945</t>
  </si>
  <si>
    <t>MA28165</t>
  </si>
  <si>
    <t>MA28385</t>
  </si>
  <si>
    <t>MA28605</t>
  </si>
  <si>
    <t>MA28825</t>
  </si>
  <si>
    <t>MA29045</t>
  </si>
  <si>
    <t>MA29265</t>
  </si>
  <si>
    <t>MA29485</t>
  </si>
  <si>
    <t>MA29705</t>
  </si>
  <si>
    <t>MA29925</t>
  </si>
  <si>
    <t>MA30145</t>
  </si>
  <si>
    <t>MA30365</t>
  </si>
  <si>
    <t>MA30585</t>
  </si>
  <si>
    <t>MA30805</t>
  </si>
  <si>
    <t>MA31025</t>
  </si>
  <si>
    <t>MA31245</t>
  </si>
  <si>
    <t>MA31465</t>
  </si>
  <si>
    <t>MA31685</t>
  </si>
  <si>
    <t>MA31905</t>
  </si>
  <si>
    <t>MA32125</t>
  </si>
  <si>
    <t>MA32345</t>
  </si>
  <si>
    <t>MA32565</t>
  </si>
  <si>
    <t>MA32785</t>
  </si>
  <si>
    <t>MA33005</t>
  </si>
  <si>
    <t>MA33225</t>
  </si>
  <si>
    <t>MA33445</t>
  </si>
  <si>
    <t>MA33665</t>
  </si>
  <si>
    <t>MA33885</t>
  </si>
  <si>
    <t>MA34105</t>
  </si>
  <si>
    <t>MA34325</t>
  </si>
  <si>
    <t>MA34545</t>
  </si>
  <si>
    <t>MA34765</t>
  </si>
  <si>
    <t>MA34985</t>
  </si>
  <si>
    <t>MA35205</t>
  </si>
  <si>
    <t>MA35425</t>
  </si>
  <si>
    <t>MA35645</t>
  </si>
  <si>
    <t>MA35865</t>
  </si>
  <si>
    <t>MA36085</t>
  </si>
  <si>
    <t>MA36305</t>
  </si>
  <si>
    <t>MA36525</t>
  </si>
  <si>
    <t>MA36745</t>
  </si>
  <si>
    <t>AL00325</t>
  </si>
  <si>
    <t>Alwar</t>
  </si>
  <si>
    <t>AL00545</t>
  </si>
  <si>
    <t>AL00765</t>
  </si>
  <si>
    <t>AL00985</t>
  </si>
  <si>
    <t>AL01205</t>
  </si>
  <si>
    <t>AL01425</t>
  </si>
  <si>
    <t>AL01645</t>
  </si>
  <si>
    <t>AL01865</t>
  </si>
  <si>
    <t>AL02085</t>
  </si>
  <si>
    <t>AL02305</t>
  </si>
  <si>
    <t>AL02525</t>
  </si>
  <si>
    <t>AL02745</t>
  </si>
  <si>
    <t>AL02965</t>
  </si>
  <si>
    <t>AL03185</t>
  </si>
  <si>
    <t>AL03405</t>
  </si>
  <si>
    <t>AL03625</t>
  </si>
  <si>
    <t>AL03845</t>
  </si>
  <si>
    <t>AL04065</t>
  </si>
  <si>
    <t>AL04285</t>
  </si>
  <si>
    <t>AL04505</t>
  </si>
  <si>
    <t>AL04725</t>
  </si>
  <si>
    <t>AL04945</t>
  </si>
  <si>
    <t>AL05165</t>
  </si>
  <si>
    <t>AL05385</t>
  </si>
  <si>
    <t>AL05605</t>
  </si>
  <si>
    <t>AL05825</t>
  </si>
  <si>
    <t>AL06045</t>
  </si>
  <si>
    <t>AL06265</t>
  </si>
  <si>
    <t>AL06485</t>
  </si>
  <si>
    <t>AL06705</t>
  </si>
  <si>
    <t>AL06925</t>
  </si>
  <si>
    <t>AL07145</t>
  </si>
  <si>
    <t>AL07365</t>
  </si>
  <si>
    <t>AL07585</t>
  </si>
  <si>
    <t>AL07805</t>
  </si>
  <si>
    <t>AL08025</t>
  </si>
  <si>
    <t>AL08245</t>
  </si>
  <si>
    <t>AL08465</t>
  </si>
  <si>
    <t>AL08685</t>
  </si>
  <si>
    <t>AL08905</t>
  </si>
  <si>
    <t>AL09125</t>
  </si>
  <si>
    <t>AL09345</t>
  </si>
  <si>
    <t>AL09565</t>
  </si>
  <si>
    <t>AL09785</t>
  </si>
  <si>
    <t>AL10005</t>
  </si>
  <si>
    <t>AL10225</t>
  </si>
  <si>
    <t>AL10445</t>
  </si>
  <si>
    <t>AL10665</t>
  </si>
  <si>
    <t>AL10885</t>
  </si>
  <si>
    <t>AL11105</t>
  </si>
  <si>
    <t>AL11325</t>
  </si>
  <si>
    <t>AL11545</t>
  </si>
  <si>
    <t>AL11765</t>
  </si>
  <si>
    <t>AL11985</t>
  </si>
  <si>
    <t>AL12205</t>
  </si>
  <si>
    <t>AL12425</t>
  </si>
  <si>
    <t>AL12645</t>
  </si>
  <si>
    <t>AL12865</t>
  </si>
  <si>
    <t>AL13085</t>
  </si>
  <si>
    <t>AL13305</t>
  </si>
  <si>
    <t>AL13525</t>
  </si>
  <si>
    <t>AL13745</t>
  </si>
  <si>
    <t>AL13965</t>
  </si>
  <si>
    <t>AL14185</t>
  </si>
  <si>
    <t>AL14405</t>
  </si>
  <si>
    <t>AL14625</t>
  </si>
  <si>
    <t>AL14845</t>
  </si>
  <si>
    <t>AL15065</t>
  </si>
  <si>
    <t>AL15285</t>
  </si>
  <si>
    <t>AL15505</t>
  </si>
  <si>
    <t>AL15725</t>
  </si>
  <si>
    <t>AL15945</t>
  </si>
  <si>
    <t>AL16165</t>
  </si>
  <si>
    <t>AL16385</t>
  </si>
  <si>
    <t>AL16605</t>
  </si>
  <si>
    <t>AL16825</t>
  </si>
  <si>
    <t>AL17045</t>
  </si>
  <si>
    <t>AL17265</t>
  </si>
  <si>
    <t>AL17485</t>
  </si>
  <si>
    <t>AL17705</t>
  </si>
  <si>
    <t>AL17925</t>
  </si>
  <si>
    <t>AL18145</t>
  </si>
  <si>
    <t>AL18365</t>
  </si>
  <si>
    <t>AL18585</t>
  </si>
  <si>
    <t>AL18805</t>
  </si>
  <si>
    <t>AL19025</t>
  </si>
  <si>
    <t>AL19245</t>
  </si>
  <si>
    <t>AL19465</t>
  </si>
  <si>
    <t>AL19685</t>
  </si>
  <si>
    <t>AL19905</t>
  </si>
  <si>
    <t>AL20125</t>
  </si>
  <si>
    <t>AL20345</t>
  </si>
  <si>
    <t>AL20565</t>
  </si>
  <si>
    <t>AL20785</t>
  </si>
  <si>
    <t>AL21005</t>
  </si>
  <si>
    <t>AL21225</t>
  </si>
  <si>
    <t>AL21445</t>
  </si>
  <si>
    <t>AL21665</t>
  </si>
  <si>
    <t>AL21885</t>
  </si>
  <si>
    <t>AL22105</t>
  </si>
  <si>
    <t>AL22325</t>
  </si>
  <si>
    <t>AL22545</t>
  </si>
  <si>
    <t>AL22765</t>
  </si>
  <si>
    <t>AL22985</t>
  </si>
  <si>
    <t>AL23205</t>
  </si>
  <si>
    <t>AL23425</t>
  </si>
  <si>
    <t>AL23645</t>
  </si>
  <si>
    <t>AL23865</t>
  </si>
  <si>
    <t>AL24085</t>
  </si>
  <si>
    <t>AL24305</t>
  </si>
  <si>
    <t>AL24525</t>
  </si>
  <si>
    <t>AL24745</t>
  </si>
  <si>
    <t>AL24965</t>
  </si>
  <si>
    <t>AL25185</t>
  </si>
  <si>
    <t>AL25405</t>
  </si>
  <si>
    <t>AL25625</t>
  </si>
  <si>
    <t>AL25845</t>
  </si>
  <si>
    <t>AL26065</t>
  </si>
  <si>
    <t>AL26285</t>
  </si>
  <si>
    <t>AL26505</t>
  </si>
  <si>
    <t>AL26725</t>
  </si>
  <si>
    <t>AL26945</t>
  </si>
  <si>
    <t>AL27165</t>
  </si>
  <si>
    <t>AL27385</t>
  </si>
  <si>
    <t>AL27605</t>
  </si>
  <si>
    <t>AL27825</t>
  </si>
  <si>
    <t>AL28045</t>
  </si>
  <si>
    <t>AL28265</t>
  </si>
  <si>
    <t>AL28485</t>
  </si>
  <si>
    <t>AL28705</t>
  </si>
  <si>
    <t>AL28925</t>
  </si>
  <si>
    <t>AL29145</t>
  </si>
  <si>
    <t>AL29365</t>
  </si>
  <si>
    <t>AL29585</t>
  </si>
  <si>
    <t>AL29805</t>
  </si>
  <si>
    <t>AL30025</t>
  </si>
  <si>
    <t>AL30245</t>
  </si>
  <si>
    <t>AL30465</t>
  </si>
  <si>
    <t>AL30685</t>
  </si>
  <si>
    <t>AL30905</t>
  </si>
  <si>
    <t>AL31125</t>
  </si>
  <si>
    <t>AL31345</t>
  </si>
  <si>
    <t>AL31565</t>
  </si>
  <si>
    <t>AL31785</t>
  </si>
  <si>
    <t>AL32005</t>
  </si>
  <si>
    <t>AL32225</t>
  </si>
  <si>
    <t>AL32445</t>
  </si>
  <si>
    <t>AL32665</t>
  </si>
  <si>
    <t>AL32885</t>
  </si>
  <si>
    <t>AL33105</t>
  </si>
  <si>
    <t>AL33325</t>
  </si>
  <si>
    <t>AL33545</t>
  </si>
  <si>
    <t>AL33765</t>
  </si>
  <si>
    <t>AL33985</t>
  </si>
  <si>
    <t>AL34205</t>
  </si>
  <si>
    <t>AL34425</t>
  </si>
  <si>
    <t>AL34645</t>
  </si>
  <si>
    <t>AL34865</t>
  </si>
  <si>
    <t>AL35085</t>
  </si>
  <si>
    <t>AL35305</t>
  </si>
  <si>
    <t>AL35525</t>
  </si>
  <si>
    <t>AL35745</t>
  </si>
  <si>
    <t>AL35965</t>
  </si>
  <si>
    <t>AL36185</t>
  </si>
  <si>
    <t>AL36405</t>
  </si>
  <si>
    <t>AL36625</t>
  </si>
  <si>
    <t>AL36845</t>
  </si>
  <si>
    <t>AL37065</t>
  </si>
  <si>
    <t>AL37285</t>
  </si>
  <si>
    <t>AL37505</t>
  </si>
  <si>
    <t>AL37725</t>
  </si>
  <si>
    <t>AL37945</t>
  </si>
  <si>
    <t>AL38165</t>
  </si>
  <si>
    <t>TO00105</t>
  </si>
  <si>
    <t>Tonk</t>
  </si>
  <si>
    <t>TO00205</t>
  </si>
  <si>
    <t>TO00305</t>
  </si>
  <si>
    <t>TO00405</t>
  </si>
  <si>
    <t>TO00505</t>
  </si>
  <si>
    <t>TO00605</t>
  </si>
  <si>
    <t>TO00705</t>
  </si>
  <si>
    <t>TO00805</t>
  </si>
  <si>
    <t>TO00905</t>
  </si>
  <si>
    <t>TO01005</t>
  </si>
  <si>
    <t>TO01105</t>
  </si>
  <si>
    <t>TO01205</t>
  </si>
  <si>
    <t>TO01305</t>
  </si>
  <si>
    <t>TO01405</t>
  </si>
  <si>
    <t>TO01505</t>
  </si>
  <si>
    <t>TO01605</t>
  </si>
  <si>
    <t>TO01705</t>
  </si>
  <si>
    <t>TO01805</t>
  </si>
  <si>
    <t>TO01905</t>
  </si>
  <si>
    <t>TO02005</t>
  </si>
  <si>
    <t>TO02105</t>
  </si>
  <si>
    <t>TO02205</t>
  </si>
  <si>
    <t>TO02305</t>
  </si>
  <si>
    <t>TO02405</t>
  </si>
  <si>
    <t>TO02505</t>
  </si>
  <si>
    <t>TO02605</t>
  </si>
  <si>
    <t>TO02705</t>
  </si>
  <si>
    <t>TO02805</t>
  </si>
  <si>
    <t>TO02905</t>
  </si>
  <si>
    <t>TO03005</t>
  </si>
  <si>
    <t>TO03105</t>
  </si>
  <si>
    <t>TO03205</t>
  </si>
  <si>
    <t>TO03305</t>
  </si>
  <si>
    <t>TO03405</t>
  </si>
  <si>
    <t>TO03505</t>
  </si>
  <si>
    <t>TO03605</t>
  </si>
  <si>
    <t>TO03705</t>
  </si>
  <si>
    <t>TO03805</t>
  </si>
  <si>
    <t>TO03905</t>
  </si>
  <si>
    <t>TO04005</t>
  </si>
  <si>
    <t>TO04105</t>
  </si>
  <si>
    <t>TO04205</t>
  </si>
  <si>
    <t>TO04305</t>
  </si>
  <si>
    <t>TO04405</t>
  </si>
  <si>
    <t>TO04505</t>
  </si>
  <si>
    <t>TO04605</t>
  </si>
  <si>
    <t>TO04705</t>
  </si>
  <si>
    <t>TO04805</t>
  </si>
  <si>
    <t>TO04905</t>
  </si>
  <si>
    <t>TO05005</t>
  </si>
  <si>
    <t>TO05105</t>
  </si>
  <si>
    <t>TO05205</t>
  </si>
  <si>
    <t>TO05305</t>
  </si>
  <si>
    <t>TO05405</t>
  </si>
  <si>
    <t>TO05505</t>
  </si>
  <si>
    <t>TO05605</t>
  </si>
  <si>
    <t>TO05705</t>
  </si>
  <si>
    <t>TO05805</t>
  </si>
  <si>
    <t>TO05905</t>
  </si>
  <si>
    <t>TO06005</t>
  </si>
  <si>
    <t>TO06105</t>
  </si>
  <si>
    <t>TO06205</t>
  </si>
  <si>
    <t>TO06305</t>
  </si>
  <si>
    <t>TO06405</t>
  </si>
  <si>
    <t>TO06505</t>
  </si>
  <si>
    <t>TO06605</t>
  </si>
  <si>
    <t>TO06705</t>
  </si>
  <si>
    <t>TO06805</t>
  </si>
  <si>
    <t>TO06905</t>
  </si>
  <si>
    <t>TO07005</t>
  </si>
  <si>
    <t>TO07105</t>
  </si>
  <si>
    <t>TO07205</t>
  </si>
  <si>
    <t>TO07305</t>
  </si>
  <si>
    <t>TO07405</t>
  </si>
  <si>
    <t>TO07505</t>
  </si>
  <si>
    <t>TO07605</t>
  </si>
  <si>
    <t>TO07705</t>
  </si>
  <si>
    <t>TO07805</t>
  </si>
  <si>
    <t>TO07905</t>
  </si>
  <si>
    <t>TO08005</t>
  </si>
  <si>
    <t>TO08105</t>
  </si>
  <si>
    <t>TO08205</t>
  </si>
  <si>
    <t>TO08305</t>
  </si>
  <si>
    <t>TO08405</t>
  </si>
  <si>
    <t>TO08505</t>
  </si>
  <si>
    <t>TO08605</t>
  </si>
  <si>
    <t>TO08705</t>
  </si>
  <si>
    <t>TO08805</t>
  </si>
  <si>
    <t>TO08905</t>
  </si>
  <si>
    <t>TO09005</t>
  </si>
  <si>
    <t>TO09105</t>
  </si>
  <si>
    <t>TO09205</t>
  </si>
  <si>
    <t>TO09305</t>
  </si>
  <si>
    <t>TO09405</t>
  </si>
  <si>
    <t>TO09505</t>
  </si>
  <si>
    <t>TO09605</t>
  </si>
  <si>
    <t>TO09705</t>
  </si>
  <si>
    <t>TO09805</t>
  </si>
  <si>
    <t>TO09905</t>
  </si>
  <si>
    <t>TO10005</t>
  </si>
  <si>
    <t>TO10105</t>
  </si>
  <si>
    <t>TO10205</t>
  </si>
  <si>
    <t>TO10305</t>
  </si>
  <si>
    <t>TO10405</t>
  </si>
  <si>
    <t>TO10505</t>
  </si>
  <si>
    <t>TO10605</t>
  </si>
  <si>
    <t>TO10705</t>
  </si>
  <si>
    <t>TO10805</t>
  </si>
  <si>
    <t>TO10905</t>
  </si>
  <si>
    <t>TO11005</t>
  </si>
  <si>
    <t>TO11105</t>
  </si>
  <si>
    <t>TO11205</t>
  </si>
  <si>
    <t>TO11305</t>
  </si>
  <si>
    <t>TO11405</t>
  </si>
  <si>
    <t>TO11505</t>
  </si>
  <si>
    <t>TO11605</t>
  </si>
  <si>
    <t>TO11705</t>
  </si>
  <si>
    <t>TO11805</t>
  </si>
  <si>
    <t>TO11905</t>
  </si>
  <si>
    <t>TO12005</t>
  </si>
  <si>
    <t>TO12105</t>
  </si>
  <si>
    <t>TO12205</t>
  </si>
  <si>
    <t>TO12305</t>
  </si>
  <si>
    <t>TO12405</t>
  </si>
  <si>
    <t>TO12505</t>
  </si>
  <si>
    <t>TO12605</t>
  </si>
  <si>
    <t>TO12705</t>
  </si>
  <si>
    <t>TO12805</t>
  </si>
  <si>
    <t>TO12905</t>
  </si>
  <si>
    <t>TO13005</t>
  </si>
  <si>
    <t>TO13105</t>
  </si>
  <si>
    <t>TO13205</t>
  </si>
  <si>
    <t>TO13305</t>
  </si>
  <si>
    <t>TO13405</t>
  </si>
  <si>
    <t>TO13505</t>
  </si>
  <si>
    <t>TO13605</t>
  </si>
  <si>
    <t>TO13705</t>
  </si>
  <si>
    <t>TO13805</t>
  </si>
  <si>
    <t>TO13905</t>
  </si>
  <si>
    <t>TO14005</t>
  </si>
  <si>
    <t>TO14105</t>
  </si>
  <si>
    <t>TO14205</t>
  </si>
  <si>
    <t>TO14305</t>
  </si>
  <si>
    <t>TO14405</t>
  </si>
  <si>
    <t>TO14505</t>
  </si>
  <si>
    <t>TO14605</t>
  </si>
  <si>
    <t>TO14705</t>
  </si>
  <si>
    <t>TO14805</t>
  </si>
  <si>
    <t>TO14905</t>
  </si>
  <si>
    <t>TO15005</t>
  </si>
  <si>
    <t>TO15105</t>
  </si>
  <si>
    <t>TO15205</t>
  </si>
  <si>
    <t>TO15305</t>
  </si>
  <si>
    <t>TO15405</t>
  </si>
  <si>
    <t>TO15505</t>
  </si>
  <si>
    <t>TO15605</t>
  </si>
  <si>
    <t>TO15705</t>
  </si>
  <si>
    <t>TO15805</t>
  </si>
  <si>
    <t>TO15905</t>
  </si>
  <si>
    <t>TO16005</t>
  </si>
  <si>
    <t>July 31st</t>
  </si>
  <si>
    <t>Products</t>
  </si>
  <si>
    <t>August 31st</t>
  </si>
  <si>
    <t>Month of Sales</t>
  </si>
  <si>
    <t>June</t>
  </si>
  <si>
    <t>July</t>
  </si>
  <si>
    <t>Growth Rate_July</t>
  </si>
  <si>
    <t>August Forecast</t>
  </si>
  <si>
    <t>August</t>
  </si>
  <si>
    <t>Growth Rate_August</t>
  </si>
  <si>
    <t>Growth Rate_SepForecast</t>
  </si>
  <si>
    <t>September Forecast</t>
  </si>
  <si>
    <t xml:space="preserve">June </t>
  </si>
  <si>
    <t>August_Actual</t>
  </si>
  <si>
    <t>September_Forecast</t>
  </si>
  <si>
    <t>August Planned Inventory</t>
  </si>
  <si>
    <t>July Inventory</t>
  </si>
  <si>
    <t>August_Actual Inventory</t>
  </si>
  <si>
    <t>September Planned Inventory</t>
  </si>
  <si>
    <t>August Actual Inventory</t>
  </si>
  <si>
    <t>Production September</t>
  </si>
  <si>
    <t>September_Planned Production</t>
  </si>
  <si>
    <t>Descriptive Analysis</t>
  </si>
  <si>
    <t>Number of Products</t>
  </si>
  <si>
    <t>Total Sales Quantity</t>
  </si>
  <si>
    <t>Number of Regions</t>
  </si>
  <si>
    <t>Sales Quantity per Region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</si>
</sst>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sz val="11.0"/>
      <color theme="1"/>
      <name val="Noto Serif Georgian"/>
    </font>
    <font>
      <color theme="1"/>
      <name val="Arial"/>
    </font>
    <font>
      <sz val="11.0"/>
      <color theme="1"/>
      <name val="Noto Serif Georgian"/>
    </font>
    <font>
      <sz val="11.0"/>
      <color rgb="FF000000"/>
      <name val="&quot;docs-Noto Serif Georgian&quot;"/>
    </font>
    <font>
      <b/>
      <sz val="10.0"/>
      <color theme="1"/>
      <name val="Noto Serif Georgian"/>
    </font>
    <font>
      <sz val="10.0"/>
      <color theme="1"/>
      <name val="Noto Serif Georgian"/>
    </font>
    <font>
      <color theme="1"/>
      <name val="Noto Serif Georgian"/>
    </font>
    <font>
      <sz val="10.0"/>
      <color rgb="FF222222"/>
      <name val="Noto Serif Georgian"/>
    </font>
    <font>
      <color theme="1"/>
      <name val="Arial"/>
      <scheme val="minor"/>
    </font>
    <font>
      <b/>
      <color theme="1"/>
      <name val="Noto Serif Georgian"/>
    </font>
    <font>
      <b/>
      <color theme="1"/>
      <name val="Arial"/>
      <scheme val="minor"/>
    </font>
    <font>
      <b/>
      <sz val="16.0"/>
      <color theme="1"/>
      <name val="Noto Serif Georgian"/>
    </font>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0" fontId="3" numFmtId="0" xfId="0" applyAlignment="1" applyFont="1">
      <alignment readingOrder="0" shrinkToFit="0" vertical="bottom" wrapText="1"/>
    </xf>
    <xf borderId="0" fillId="3" fontId="3" numFmtId="0" xfId="0" applyAlignment="1" applyFill="1" applyFont="1">
      <alignment shrinkToFit="0" vertical="bottom" wrapText="1"/>
    </xf>
    <xf borderId="0" fillId="0" fontId="3" numFmtId="0" xfId="0" applyAlignment="1" applyFont="1">
      <alignment shrinkToFit="0" vertical="bottom" wrapText="1"/>
    </xf>
    <xf borderId="0" fillId="0" fontId="2" numFmtId="0" xfId="0" applyAlignment="1" applyFont="1">
      <alignment readingOrder="0" vertical="bottom"/>
    </xf>
    <xf borderId="0" fillId="3" fontId="4" numFmtId="0" xfId="0" applyAlignment="1" applyFont="1">
      <alignment horizontal="left" readingOrder="0" shrinkToFit="0" wrapText="1"/>
    </xf>
    <xf borderId="1" fillId="2" fontId="5" numFmtId="0" xfId="0" applyAlignment="1" applyBorder="1" applyFont="1">
      <alignment readingOrder="0"/>
    </xf>
    <xf borderId="0" fillId="0" fontId="6" numFmtId="0" xfId="0" applyAlignment="1" applyFont="1">
      <alignment readingOrder="0"/>
    </xf>
    <xf borderId="0" fillId="0" fontId="6" numFmtId="0" xfId="0" applyFont="1"/>
    <xf borderId="0" fillId="0" fontId="6" numFmtId="164" xfId="0" applyAlignment="1" applyFont="1" applyNumberFormat="1">
      <alignment readingOrder="0"/>
    </xf>
    <xf borderId="0" fillId="0" fontId="6" numFmtId="10" xfId="0" applyAlignment="1" applyFont="1" applyNumberFormat="1">
      <alignment readingOrder="0"/>
    </xf>
    <xf borderId="0" fillId="0" fontId="7" numFmtId="0" xfId="0" applyFont="1"/>
    <xf borderId="0" fillId="0" fontId="6" numFmtId="1" xfId="0" applyAlignment="1" applyFont="1" applyNumberFormat="1">
      <alignment readingOrder="0"/>
    </xf>
    <xf borderId="0" fillId="3" fontId="8" numFmtId="0" xfId="0" applyAlignment="1" applyFont="1">
      <alignment readingOrder="0"/>
    </xf>
    <xf borderId="1" fillId="2" fontId="5" numFmtId="0" xfId="0" applyAlignment="1" applyBorder="1" applyFont="1">
      <alignment readingOrder="0" vertical="bottom"/>
    </xf>
    <xf borderId="0" fillId="0" fontId="6" numFmtId="0" xfId="0" applyAlignment="1" applyFont="1">
      <alignment vertical="bottom"/>
    </xf>
    <xf borderId="1" fillId="0" fontId="6" numFmtId="0" xfId="0" applyAlignment="1" applyBorder="1" applyFont="1">
      <alignment readingOrder="0" vertical="bottom"/>
    </xf>
    <xf borderId="1" fillId="0" fontId="6" numFmtId="0" xfId="0" applyAlignment="1" applyBorder="1" applyFont="1">
      <alignment horizontal="right" readingOrder="0" vertical="bottom"/>
    </xf>
    <xf borderId="0" fillId="0" fontId="9" numFmtId="0" xfId="0" applyAlignment="1" applyFont="1">
      <alignment readingOrder="0"/>
    </xf>
    <xf borderId="0" fillId="2" fontId="10" numFmtId="0" xfId="0" applyFont="1"/>
    <xf borderId="0" fillId="0" fontId="7" numFmtId="164" xfId="0" applyFont="1" applyNumberFormat="1"/>
    <xf borderId="0" fillId="0" fontId="9" numFmtId="0" xfId="0" applyFont="1"/>
    <xf borderId="0" fillId="0" fontId="9" numFmtId="164" xfId="0" applyFont="1" applyNumberFormat="1"/>
    <xf borderId="0" fillId="2" fontId="10" numFmtId="0" xfId="0" applyAlignment="1" applyFont="1">
      <alignment readingOrder="0"/>
    </xf>
    <xf borderId="0" fillId="0" fontId="7" numFmtId="10" xfId="0" applyFont="1" applyNumberFormat="1"/>
    <xf borderId="0" fillId="0" fontId="9" numFmtId="1" xfId="0" applyFont="1" applyNumberFormat="1"/>
    <xf borderId="0" fillId="2" fontId="11" numFmtId="0" xfId="0" applyFont="1"/>
    <xf borderId="0" fillId="2" fontId="11" numFmtId="0" xfId="0" applyAlignment="1" applyFont="1">
      <alignment readingOrder="0"/>
    </xf>
    <xf borderId="2" fillId="2" fontId="12" numFmtId="0" xfId="0" applyAlignment="1" applyBorder="1" applyFont="1">
      <alignment horizontal="center" readingOrder="0"/>
    </xf>
    <xf borderId="3" fillId="0" fontId="13" numFmtId="0" xfId="0" applyBorder="1" applyFont="1"/>
    <xf borderId="1" fillId="0" fontId="7" numFmtId="0" xfId="0" applyAlignment="1" applyBorder="1" applyFont="1">
      <alignment readingOrder="0"/>
    </xf>
    <xf borderId="1" fillId="0" fontId="7" numFmtId="0" xfId="0" applyBorder="1" applyFont="1"/>
  </cellXfs>
  <cellStyles count="1">
    <cellStyle xfId="0" name="Normal" builtinId="0"/>
  </cellStyles>
  <dxfs count="3">
    <dxf>
      <font/>
      <fill>
        <patternFill patternType="solid">
          <fgColor rgb="FFC9DAF8"/>
          <bgColor rgb="FFC9DAF8"/>
        </patternFill>
      </fill>
      <border/>
    </dxf>
    <dxf>
      <font/>
      <fill>
        <patternFill patternType="solid">
          <fgColor rgb="FFFFD966"/>
          <bgColor rgb="FFFFD966"/>
        </patternFill>
      </fill>
      <border/>
    </dxf>
    <dxf>
      <font/>
      <fill>
        <patternFill patternType="solid">
          <fgColor rgb="FFDD7E6B"/>
          <bgColor rgb="FFDD7E6B"/>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
        <v>0</v>
      </c>
      <c r="H1" s="2"/>
      <c r="I1" s="2"/>
      <c r="J1" s="2"/>
      <c r="K1" s="2"/>
      <c r="L1" s="2"/>
      <c r="M1" s="2"/>
      <c r="N1" s="2"/>
      <c r="O1" s="2"/>
      <c r="P1" s="2"/>
      <c r="Q1" s="2"/>
      <c r="R1" s="2"/>
      <c r="S1" s="2"/>
      <c r="T1" s="2"/>
      <c r="U1" s="2"/>
      <c r="V1" s="2"/>
      <c r="W1" s="2"/>
      <c r="X1" s="2"/>
      <c r="Y1" s="2"/>
      <c r="Z1" s="2"/>
    </row>
    <row r="2" ht="76.5" customHeight="1">
      <c r="A2" s="3" t="s">
        <v>1</v>
      </c>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1" t="s">
        <v>2</v>
      </c>
      <c r="H4" s="2"/>
      <c r="I4" s="2"/>
      <c r="J4" s="2"/>
      <c r="K4" s="2"/>
      <c r="L4" s="2"/>
      <c r="M4" s="2"/>
      <c r="N4" s="2"/>
      <c r="O4" s="2"/>
      <c r="P4" s="2"/>
      <c r="Q4" s="2"/>
      <c r="R4" s="2"/>
      <c r="S4" s="2"/>
      <c r="T4" s="2"/>
      <c r="U4" s="2"/>
      <c r="V4" s="2"/>
      <c r="W4" s="2"/>
      <c r="X4" s="2"/>
      <c r="Y4" s="2"/>
      <c r="Z4" s="2"/>
    </row>
    <row r="5">
      <c r="A5" s="4" t="s">
        <v>3</v>
      </c>
      <c r="H5" s="2"/>
      <c r="I5" s="2"/>
      <c r="J5" s="2"/>
      <c r="K5" s="2"/>
      <c r="L5" s="2"/>
      <c r="M5" s="2"/>
      <c r="N5" s="2"/>
      <c r="O5" s="2"/>
      <c r="P5" s="2"/>
      <c r="Q5" s="2"/>
      <c r="R5" s="2"/>
      <c r="S5" s="2"/>
      <c r="T5" s="2"/>
      <c r="U5" s="2"/>
      <c r="V5" s="2"/>
      <c r="W5" s="2"/>
      <c r="X5" s="2"/>
      <c r="Y5" s="2"/>
      <c r="Z5" s="2"/>
    </row>
    <row r="6">
      <c r="A6" s="4" t="s">
        <v>4</v>
      </c>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1" t="s">
        <v>5</v>
      </c>
      <c r="H8" s="2"/>
      <c r="I8" s="2"/>
      <c r="J8" s="2"/>
      <c r="K8" s="2"/>
      <c r="L8" s="2"/>
      <c r="M8" s="2"/>
      <c r="N8" s="2"/>
      <c r="O8" s="2"/>
      <c r="P8" s="2"/>
      <c r="Q8" s="2"/>
      <c r="R8" s="2"/>
      <c r="S8" s="2"/>
      <c r="T8" s="2"/>
      <c r="U8" s="2"/>
      <c r="V8" s="2"/>
      <c r="W8" s="2"/>
      <c r="X8" s="2"/>
      <c r="Y8" s="2"/>
      <c r="Z8" s="2"/>
    </row>
    <row r="9">
      <c r="A9" s="5" t="s">
        <v>6</v>
      </c>
      <c r="H9" s="2"/>
      <c r="I9" s="2"/>
      <c r="J9" s="2"/>
      <c r="K9" s="6"/>
      <c r="L9" s="2"/>
      <c r="M9" s="2"/>
      <c r="N9" s="2"/>
      <c r="O9" s="2"/>
      <c r="P9" s="2"/>
      <c r="Q9" s="2"/>
      <c r="R9" s="2"/>
      <c r="S9" s="2"/>
      <c r="T9" s="2"/>
      <c r="U9" s="2"/>
      <c r="V9" s="2"/>
      <c r="W9" s="2"/>
      <c r="X9" s="2"/>
      <c r="Y9" s="2"/>
      <c r="Z9" s="2"/>
    </row>
    <row r="10">
      <c r="A10" s="3" t="s">
        <v>7</v>
      </c>
      <c r="H10" s="2"/>
      <c r="I10" s="2"/>
      <c r="J10" s="2"/>
      <c r="K10" s="6"/>
      <c r="L10" s="6"/>
      <c r="M10" s="6"/>
      <c r="N10" s="2"/>
      <c r="O10" s="2"/>
      <c r="P10" s="2"/>
      <c r="Q10" s="2"/>
      <c r="R10" s="2"/>
      <c r="S10" s="2"/>
      <c r="T10" s="2"/>
      <c r="U10" s="2"/>
      <c r="V10" s="2"/>
      <c r="W10" s="2"/>
      <c r="X10" s="2"/>
      <c r="Y10" s="2"/>
      <c r="Z10" s="2"/>
    </row>
    <row r="11" ht="5.25" customHeight="1">
      <c r="A11" s="7" t="s">
        <v>8</v>
      </c>
      <c r="H11" s="2"/>
      <c r="I11" s="2"/>
      <c r="J11" s="2"/>
      <c r="K11" s="2"/>
      <c r="L11" s="2"/>
      <c r="M11" s="2"/>
      <c r="N11" s="2"/>
      <c r="O11" s="2"/>
      <c r="P11" s="2"/>
      <c r="Q11" s="2"/>
      <c r="R11" s="2"/>
      <c r="S11" s="2"/>
      <c r="T11" s="2"/>
      <c r="U11" s="2"/>
      <c r="V11" s="2"/>
      <c r="W11" s="2"/>
      <c r="X11" s="2"/>
      <c r="Y11" s="2"/>
      <c r="Z11" s="2"/>
    </row>
    <row r="12">
      <c r="H12" s="2"/>
      <c r="I12" s="2"/>
      <c r="J12" s="2"/>
      <c r="K12" s="6"/>
      <c r="L12" s="6"/>
      <c r="M12" s="6"/>
      <c r="N12" s="2"/>
      <c r="O12" s="2"/>
      <c r="P12" s="2"/>
      <c r="Q12" s="2"/>
      <c r="R12" s="2"/>
      <c r="S12" s="2"/>
      <c r="T12" s="2"/>
      <c r="U12" s="2"/>
      <c r="V12" s="2"/>
      <c r="W12" s="2"/>
      <c r="X12" s="2"/>
      <c r="Y12" s="2"/>
      <c r="Z12" s="2"/>
    </row>
    <row r="13">
      <c r="H13" s="2"/>
      <c r="I13" s="2"/>
      <c r="J13" s="2"/>
      <c r="K13" s="6"/>
      <c r="L13" s="2"/>
      <c r="M13" s="6"/>
      <c r="N13" s="2"/>
      <c r="O13" s="2"/>
      <c r="P13" s="2"/>
      <c r="Q13" s="2"/>
      <c r="R13" s="2"/>
      <c r="S13" s="2"/>
      <c r="T13" s="2"/>
      <c r="U13" s="2"/>
      <c r="V13" s="2"/>
      <c r="W13" s="2"/>
      <c r="X13" s="2"/>
      <c r="Y13" s="2"/>
      <c r="Z13" s="2"/>
    </row>
    <row r="14">
      <c r="A14" s="2"/>
      <c r="B14" s="2"/>
      <c r="C14" s="2"/>
      <c r="D14" s="2"/>
      <c r="E14" s="2"/>
      <c r="F14" s="2"/>
      <c r="G14" s="2"/>
      <c r="H14" s="2"/>
      <c r="I14" s="2"/>
      <c r="J14" s="2"/>
      <c r="K14" s="2"/>
      <c r="L14" s="2"/>
      <c r="M14" s="6"/>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9">
    <mergeCell ref="A10:G10"/>
    <mergeCell ref="A11:G13"/>
    <mergeCell ref="A1:G1"/>
    <mergeCell ref="A2:G2"/>
    <mergeCell ref="A4:G4"/>
    <mergeCell ref="A5:G5"/>
    <mergeCell ref="A6:G6"/>
    <mergeCell ref="A8:G8"/>
    <mergeCell ref="A9:G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13"/>
    <col customWidth="1" min="3" max="3" width="19.63"/>
    <col customWidth="1" min="5" max="5" width="18.0"/>
    <col customWidth="1" min="6" max="6" width="16.13"/>
    <col customWidth="1" min="7" max="10" width="17.88"/>
  </cols>
  <sheetData>
    <row r="1">
      <c r="A1" s="8" t="s">
        <v>9</v>
      </c>
      <c r="B1" s="8" t="s">
        <v>10</v>
      </c>
      <c r="C1" s="8" t="s">
        <v>11</v>
      </c>
      <c r="D1" s="8" t="s">
        <v>12</v>
      </c>
      <c r="E1" s="8" t="s">
        <v>13</v>
      </c>
      <c r="F1" s="8" t="s">
        <v>14</v>
      </c>
      <c r="G1" s="9"/>
      <c r="H1" s="9"/>
      <c r="I1" s="10"/>
      <c r="J1" s="10"/>
      <c r="K1" s="10"/>
      <c r="L1" s="10"/>
      <c r="M1" s="10"/>
      <c r="N1" s="10"/>
      <c r="O1" s="10"/>
      <c r="P1" s="10"/>
      <c r="Q1" s="10"/>
      <c r="R1" s="10"/>
      <c r="S1" s="10"/>
      <c r="T1" s="10"/>
      <c r="U1" s="10"/>
      <c r="V1" s="10"/>
      <c r="W1" s="10"/>
      <c r="X1" s="10"/>
      <c r="Y1" s="10"/>
      <c r="Z1" s="10"/>
      <c r="AA1" s="10"/>
      <c r="AB1" s="10"/>
      <c r="AC1" s="10"/>
    </row>
    <row r="2">
      <c r="A2" s="9" t="s">
        <v>15</v>
      </c>
      <c r="B2" s="9" t="s">
        <v>16</v>
      </c>
      <c r="C2" s="9" t="s">
        <v>17</v>
      </c>
      <c r="D2" s="11">
        <v>45445.0</v>
      </c>
      <c r="E2" s="9">
        <v>40.0</v>
      </c>
      <c r="F2" s="9">
        <v>65.0</v>
      </c>
      <c r="G2" s="10"/>
      <c r="H2" s="9"/>
      <c r="I2" s="9"/>
      <c r="J2" s="9"/>
      <c r="K2" s="10"/>
      <c r="L2" s="12"/>
      <c r="M2" s="13"/>
      <c r="N2" s="10"/>
      <c r="O2" s="10"/>
      <c r="P2" s="10"/>
      <c r="Q2" s="10"/>
      <c r="R2" s="10"/>
      <c r="S2" s="10"/>
      <c r="T2" s="10"/>
      <c r="U2" s="10"/>
      <c r="V2" s="10"/>
      <c r="W2" s="10"/>
      <c r="X2" s="10"/>
      <c r="Y2" s="10"/>
      <c r="Z2" s="10"/>
      <c r="AA2" s="10"/>
      <c r="AB2" s="10"/>
      <c r="AC2" s="10"/>
    </row>
    <row r="3">
      <c r="A3" s="9" t="s">
        <v>18</v>
      </c>
      <c r="B3" s="9" t="s">
        <v>16</v>
      </c>
      <c r="C3" s="9" t="s">
        <v>19</v>
      </c>
      <c r="D3" s="11">
        <v>45445.0</v>
      </c>
      <c r="E3" s="9">
        <v>25.0</v>
      </c>
      <c r="F3" s="9">
        <v>78.0</v>
      </c>
      <c r="G3" s="10"/>
      <c r="H3" s="9"/>
      <c r="I3" s="9"/>
      <c r="J3" s="9"/>
      <c r="K3" s="10"/>
      <c r="L3" s="12"/>
      <c r="M3" s="13"/>
      <c r="N3" s="10"/>
      <c r="O3" s="10"/>
      <c r="P3" s="10"/>
      <c r="Q3" s="10"/>
      <c r="R3" s="10"/>
      <c r="S3" s="10"/>
      <c r="T3" s="10"/>
      <c r="U3" s="10"/>
      <c r="V3" s="10"/>
      <c r="W3" s="10"/>
      <c r="X3" s="10"/>
      <c r="Y3" s="10"/>
      <c r="Z3" s="10"/>
      <c r="AA3" s="10"/>
      <c r="AB3" s="10"/>
      <c r="AC3" s="10"/>
    </row>
    <row r="4">
      <c r="A4" s="9" t="s">
        <v>20</v>
      </c>
      <c r="B4" s="9" t="s">
        <v>16</v>
      </c>
      <c r="C4" s="9" t="s">
        <v>21</v>
      </c>
      <c r="D4" s="11">
        <v>45445.0</v>
      </c>
      <c r="E4" s="9">
        <v>15.0</v>
      </c>
      <c r="F4" s="9">
        <v>170.0</v>
      </c>
      <c r="G4" s="10"/>
      <c r="H4" s="9"/>
      <c r="I4" s="9"/>
      <c r="J4" s="9"/>
      <c r="K4" s="10"/>
      <c r="L4" s="12"/>
      <c r="M4" s="13"/>
      <c r="N4" s="10"/>
      <c r="O4" s="10"/>
      <c r="P4" s="10"/>
      <c r="Q4" s="10"/>
      <c r="R4" s="10"/>
      <c r="S4" s="10"/>
      <c r="T4" s="10"/>
      <c r="U4" s="10"/>
      <c r="V4" s="10"/>
      <c r="W4" s="10"/>
      <c r="X4" s="10"/>
      <c r="Y4" s="10"/>
      <c r="Z4" s="10"/>
      <c r="AA4" s="10"/>
      <c r="AB4" s="10"/>
      <c r="AC4" s="10"/>
    </row>
    <row r="5">
      <c r="A5" s="9" t="s">
        <v>22</v>
      </c>
      <c r="B5" s="9" t="s">
        <v>16</v>
      </c>
      <c r="C5" s="9" t="s">
        <v>23</v>
      </c>
      <c r="D5" s="11">
        <v>45445.0</v>
      </c>
      <c r="E5" s="9">
        <v>8.0</v>
      </c>
      <c r="F5" s="9">
        <v>90.0</v>
      </c>
      <c r="G5" s="10"/>
      <c r="H5" s="9"/>
      <c r="I5" s="9"/>
      <c r="J5" s="9"/>
      <c r="K5" s="10"/>
      <c r="L5" s="12"/>
      <c r="M5" s="13"/>
      <c r="N5" s="10"/>
      <c r="O5" s="10"/>
      <c r="P5" s="10"/>
      <c r="Q5" s="10"/>
      <c r="R5" s="10"/>
      <c r="S5" s="10"/>
      <c r="T5" s="10"/>
      <c r="U5" s="10"/>
      <c r="V5" s="10"/>
      <c r="W5" s="10"/>
      <c r="X5" s="10"/>
      <c r="Y5" s="10"/>
      <c r="Z5" s="10"/>
      <c r="AA5" s="10"/>
      <c r="AB5" s="10"/>
      <c r="AC5" s="10"/>
    </row>
    <row r="6">
      <c r="A6" s="9" t="s">
        <v>24</v>
      </c>
      <c r="B6" s="9" t="s">
        <v>16</v>
      </c>
      <c r="C6" s="9" t="s">
        <v>25</v>
      </c>
      <c r="D6" s="11">
        <v>45445.0</v>
      </c>
      <c r="E6" s="9">
        <v>5.0</v>
      </c>
      <c r="F6" s="9">
        <v>80.0</v>
      </c>
      <c r="G6" s="10"/>
      <c r="H6" s="9"/>
      <c r="I6" s="9"/>
      <c r="J6" s="9"/>
      <c r="K6" s="10"/>
      <c r="L6" s="12"/>
      <c r="M6" s="13"/>
      <c r="N6" s="10"/>
      <c r="O6" s="10"/>
      <c r="P6" s="10"/>
      <c r="Q6" s="10"/>
      <c r="R6" s="10"/>
      <c r="S6" s="10"/>
      <c r="T6" s="10"/>
      <c r="U6" s="10"/>
      <c r="V6" s="10"/>
      <c r="W6" s="10"/>
      <c r="X6" s="10"/>
      <c r="Y6" s="10"/>
      <c r="Z6" s="10"/>
      <c r="AA6" s="10"/>
      <c r="AB6" s="10"/>
      <c r="AC6" s="10"/>
    </row>
    <row r="7">
      <c r="A7" s="9" t="s">
        <v>26</v>
      </c>
      <c r="B7" s="9" t="s">
        <v>16</v>
      </c>
      <c r="C7" s="9" t="s">
        <v>27</v>
      </c>
      <c r="D7" s="11">
        <v>45445.0</v>
      </c>
      <c r="E7" s="9">
        <v>4.0</v>
      </c>
      <c r="F7" s="9">
        <v>82.0</v>
      </c>
      <c r="G7" s="10"/>
      <c r="H7" s="9"/>
      <c r="I7" s="9"/>
      <c r="J7" s="9"/>
      <c r="K7" s="10"/>
      <c r="L7" s="12"/>
      <c r="M7" s="13"/>
      <c r="N7" s="10"/>
      <c r="O7" s="10"/>
      <c r="P7" s="10"/>
      <c r="Q7" s="10"/>
      <c r="R7" s="10"/>
      <c r="S7" s="10"/>
      <c r="T7" s="10"/>
      <c r="U7" s="10"/>
      <c r="V7" s="10"/>
      <c r="W7" s="10"/>
      <c r="X7" s="10"/>
      <c r="Y7" s="10"/>
      <c r="Z7" s="10"/>
      <c r="AA7" s="10"/>
      <c r="AB7" s="10"/>
      <c r="AC7" s="10"/>
    </row>
    <row r="8">
      <c r="A8" s="9" t="s">
        <v>28</v>
      </c>
      <c r="B8" s="9" t="s">
        <v>16</v>
      </c>
      <c r="C8" s="9" t="s">
        <v>17</v>
      </c>
      <c r="D8" s="11">
        <v>45446.0</v>
      </c>
      <c r="E8" s="9">
        <v>25.0</v>
      </c>
      <c r="F8" s="9">
        <v>65.0</v>
      </c>
      <c r="G8" s="10"/>
      <c r="H8" s="10"/>
      <c r="I8" s="10"/>
      <c r="J8" s="10"/>
      <c r="K8" s="10"/>
      <c r="L8" s="9"/>
      <c r="M8" s="10"/>
      <c r="N8" s="10"/>
      <c r="O8" s="10"/>
      <c r="P8" s="10"/>
      <c r="Q8" s="10"/>
      <c r="R8" s="10"/>
      <c r="S8" s="10"/>
      <c r="T8" s="10"/>
      <c r="U8" s="10"/>
      <c r="V8" s="10"/>
      <c r="W8" s="10"/>
      <c r="X8" s="10"/>
      <c r="Y8" s="10"/>
      <c r="Z8" s="10"/>
      <c r="AA8" s="10"/>
      <c r="AB8" s="10"/>
      <c r="AC8" s="10"/>
    </row>
    <row r="9">
      <c r="A9" s="9" t="s">
        <v>29</v>
      </c>
      <c r="B9" s="9" t="s">
        <v>16</v>
      </c>
      <c r="C9" s="9" t="s">
        <v>23</v>
      </c>
      <c r="D9" s="11">
        <v>45446.0</v>
      </c>
      <c r="E9" s="9">
        <v>14.0</v>
      </c>
      <c r="F9" s="9">
        <v>90.0</v>
      </c>
      <c r="G9" s="10"/>
      <c r="H9" s="10"/>
      <c r="I9" s="10"/>
      <c r="J9" s="10"/>
      <c r="K9" s="10"/>
      <c r="L9" s="10"/>
      <c r="M9" s="10"/>
      <c r="N9" s="10"/>
      <c r="O9" s="10"/>
      <c r="P9" s="10"/>
      <c r="Q9" s="10"/>
      <c r="R9" s="10"/>
      <c r="S9" s="10"/>
      <c r="T9" s="10"/>
      <c r="U9" s="10"/>
      <c r="V9" s="10"/>
      <c r="W9" s="10"/>
      <c r="X9" s="10"/>
      <c r="Y9" s="10"/>
      <c r="Z9" s="10"/>
      <c r="AA9" s="10"/>
      <c r="AB9" s="10"/>
      <c r="AC9" s="10"/>
    </row>
    <row r="10">
      <c r="A10" s="9" t="s">
        <v>30</v>
      </c>
      <c r="B10" s="9" t="s">
        <v>16</v>
      </c>
      <c r="C10" s="9" t="s">
        <v>21</v>
      </c>
      <c r="D10" s="11">
        <v>45446.0</v>
      </c>
      <c r="E10" s="9">
        <v>5.0</v>
      </c>
      <c r="F10" s="9">
        <v>170.0</v>
      </c>
      <c r="G10" s="10"/>
      <c r="H10" s="10"/>
      <c r="I10" s="10"/>
      <c r="J10" s="10"/>
      <c r="K10" s="10"/>
      <c r="L10" s="10"/>
      <c r="M10" s="10"/>
      <c r="N10" s="10"/>
      <c r="O10" s="10"/>
      <c r="P10" s="10"/>
      <c r="Q10" s="10"/>
      <c r="R10" s="10"/>
      <c r="S10" s="10"/>
      <c r="T10" s="10"/>
      <c r="U10" s="10"/>
      <c r="V10" s="10"/>
      <c r="W10" s="10"/>
      <c r="X10" s="10"/>
      <c r="Y10" s="10"/>
      <c r="Z10" s="10"/>
      <c r="AA10" s="10"/>
      <c r="AB10" s="10"/>
      <c r="AC10" s="10"/>
    </row>
    <row r="11">
      <c r="A11" s="9" t="s">
        <v>31</v>
      </c>
      <c r="B11" s="9" t="s">
        <v>16</v>
      </c>
      <c r="C11" s="9" t="s">
        <v>17</v>
      </c>
      <c r="D11" s="11">
        <v>45447.0</v>
      </c>
      <c r="E11" s="9">
        <v>28.0</v>
      </c>
      <c r="F11" s="9">
        <v>65.0</v>
      </c>
      <c r="G11" s="10"/>
      <c r="H11" s="10"/>
      <c r="I11" s="10"/>
      <c r="J11" s="10"/>
      <c r="K11" s="10"/>
      <c r="L11" s="10"/>
      <c r="M11" s="10"/>
      <c r="N11" s="10"/>
      <c r="O11" s="10"/>
      <c r="P11" s="10"/>
      <c r="Q11" s="10"/>
      <c r="R11" s="10"/>
      <c r="S11" s="10"/>
      <c r="T11" s="10"/>
      <c r="U11" s="10"/>
      <c r="V11" s="10"/>
      <c r="W11" s="10"/>
      <c r="X11" s="10"/>
      <c r="Y11" s="10"/>
      <c r="Z11" s="10"/>
      <c r="AA11" s="10"/>
      <c r="AB11" s="10"/>
      <c r="AC11" s="10"/>
    </row>
    <row r="12">
      <c r="A12" s="9" t="s">
        <v>32</v>
      </c>
      <c r="B12" s="9" t="s">
        <v>16</v>
      </c>
      <c r="C12" s="9" t="s">
        <v>19</v>
      </c>
      <c r="D12" s="11">
        <v>45447.0</v>
      </c>
      <c r="E12" s="9">
        <v>22.0</v>
      </c>
      <c r="F12" s="9">
        <v>78.0</v>
      </c>
      <c r="G12" s="10"/>
      <c r="H12" s="10"/>
      <c r="I12" s="10"/>
      <c r="J12" s="10"/>
      <c r="K12" s="10"/>
      <c r="L12" s="10"/>
      <c r="M12" s="10"/>
      <c r="N12" s="10"/>
      <c r="O12" s="10"/>
      <c r="P12" s="10"/>
      <c r="Q12" s="10"/>
      <c r="R12" s="10"/>
      <c r="S12" s="10"/>
      <c r="T12" s="10"/>
      <c r="U12" s="10"/>
      <c r="V12" s="10"/>
      <c r="W12" s="10"/>
      <c r="X12" s="10"/>
      <c r="Y12" s="10"/>
      <c r="Z12" s="10"/>
      <c r="AA12" s="10"/>
      <c r="AB12" s="10"/>
      <c r="AC12" s="10"/>
    </row>
    <row r="13">
      <c r="A13" s="9" t="s">
        <v>33</v>
      </c>
      <c r="B13" s="9" t="s">
        <v>16</v>
      </c>
      <c r="C13" s="9" t="s">
        <v>21</v>
      </c>
      <c r="D13" s="11">
        <v>45447.0</v>
      </c>
      <c r="E13" s="9">
        <v>5.0</v>
      </c>
      <c r="F13" s="9">
        <v>170.0</v>
      </c>
      <c r="G13" s="10"/>
      <c r="H13" s="10"/>
      <c r="I13" s="10"/>
      <c r="J13" s="10"/>
      <c r="K13" s="10"/>
      <c r="L13" s="10"/>
      <c r="M13" s="10"/>
      <c r="N13" s="10"/>
      <c r="O13" s="10"/>
      <c r="P13" s="10"/>
      <c r="Q13" s="10"/>
      <c r="R13" s="10"/>
      <c r="S13" s="10"/>
      <c r="T13" s="10"/>
      <c r="U13" s="10"/>
      <c r="V13" s="10"/>
      <c r="W13" s="10"/>
      <c r="X13" s="10"/>
      <c r="Y13" s="10"/>
      <c r="Z13" s="10"/>
      <c r="AA13" s="10"/>
      <c r="AB13" s="10"/>
      <c r="AC13" s="10"/>
    </row>
    <row r="14">
      <c r="A14" s="9" t="s">
        <v>34</v>
      </c>
      <c r="B14" s="9" t="s">
        <v>16</v>
      </c>
      <c r="C14" s="9" t="s">
        <v>23</v>
      </c>
      <c r="D14" s="11">
        <v>45447.0</v>
      </c>
      <c r="E14" s="9">
        <v>4.0</v>
      </c>
      <c r="F14" s="9">
        <v>90.0</v>
      </c>
      <c r="G14" s="10"/>
      <c r="H14" s="10"/>
      <c r="I14" s="10"/>
      <c r="J14" s="10"/>
      <c r="K14" s="10"/>
      <c r="L14" s="10"/>
      <c r="M14" s="10"/>
      <c r="N14" s="10"/>
      <c r="O14" s="10"/>
      <c r="P14" s="10"/>
      <c r="Q14" s="10"/>
      <c r="R14" s="10"/>
      <c r="S14" s="10"/>
      <c r="T14" s="10"/>
      <c r="U14" s="10"/>
      <c r="V14" s="10"/>
      <c r="W14" s="10"/>
      <c r="X14" s="10"/>
      <c r="Y14" s="10"/>
      <c r="Z14" s="10"/>
      <c r="AA14" s="10"/>
      <c r="AB14" s="10"/>
      <c r="AC14" s="10"/>
    </row>
    <row r="15">
      <c r="A15" s="9" t="s">
        <v>35</v>
      </c>
      <c r="B15" s="9" t="s">
        <v>16</v>
      </c>
      <c r="C15" s="9" t="s">
        <v>25</v>
      </c>
      <c r="D15" s="11">
        <v>45447.0</v>
      </c>
      <c r="E15" s="9">
        <v>3.0</v>
      </c>
      <c r="F15" s="9">
        <v>80.0</v>
      </c>
      <c r="G15" s="10"/>
      <c r="H15" s="10"/>
      <c r="I15" s="10"/>
      <c r="J15" s="10"/>
      <c r="K15" s="10"/>
      <c r="L15" s="10"/>
      <c r="M15" s="10"/>
      <c r="N15" s="10"/>
      <c r="O15" s="10"/>
      <c r="P15" s="10"/>
      <c r="Q15" s="10"/>
      <c r="R15" s="10"/>
      <c r="S15" s="10"/>
      <c r="T15" s="10"/>
      <c r="U15" s="10"/>
      <c r="V15" s="10"/>
      <c r="W15" s="10"/>
      <c r="X15" s="10"/>
      <c r="Y15" s="10"/>
      <c r="Z15" s="10"/>
      <c r="AA15" s="10"/>
      <c r="AB15" s="10"/>
      <c r="AC15" s="10"/>
    </row>
    <row r="16">
      <c r="A16" s="9" t="s">
        <v>36</v>
      </c>
      <c r="B16" s="9" t="s">
        <v>16</v>
      </c>
      <c r="C16" s="9" t="s">
        <v>27</v>
      </c>
      <c r="D16" s="11">
        <v>45448.0</v>
      </c>
      <c r="E16" s="9">
        <v>2.0</v>
      </c>
      <c r="F16" s="9">
        <v>82.0</v>
      </c>
      <c r="G16" s="10"/>
      <c r="H16" s="10"/>
      <c r="I16" s="10"/>
      <c r="J16" s="10"/>
      <c r="K16" s="10"/>
      <c r="L16" s="10"/>
      <c r="M16" s="10"/>
      <c r="N16" s="10"/>
      <c r="O16" s="10"/>
      <c r="P16" s="10"/>
      <c r="Q16" s="10"/>
      <c r="R16" s="10"/>
      <c r="S16" s="10"/>
      <c r="T16" s="10"/>
      <c r="U16" s="10"/>
      <c r="V16" s="10"/>
      <c r="W16" s="10"/>
      <c r="X16" s="10"/>
      <c r="Y16" s="10"/>
      <c r="Z16" s="10"/>
      <c r="AA16" s="10"/>
      <c r="AB16" s="10"/>
      <c r="AC16" s="10"/>
    </row>
    <row r="17">
      <c r="A17" s="9" t="s">
        <v>37</v>
      </c>
      <c r="B17" s="9" t="s">
        <v>16</v>
      </c>
      <c r="C17" s="9" t="s">
        <v>17</v>
      </c>
      <c r="D17" s="11">
        <v>45448.0</v>
      </c>
      <c r="E17" s="9">
        <v>10.0</v>
      </c>
      <c r="F17" s="9">
        <v>65.0</v>
      </c>
      <c r="G17" s="10"/>
      <c r="H17" s="10"/>
      <c r="I17" s="10"/>
      <c r="J17" s="10"/>
      <c r="K17" s="10"/>
      <c r="L17" s="10"/>
      <c r="M17" s="10"/>
      <c r="N17" s="10"/>
      <c r="O17" s="10"/>
      <c r="P17" s="10"/>
      <c r="Q17" s="10"/>
      <c r="R17" s="10"/>
      <c r="S17" s="10"/>
      <c r="T17" s="10"/>
      <c r="U17" s="10"/>
      <c r="V17" s="10"/>
      <c r="W17" s="10"/>
      <c r="X17" s="10"/>
      <c r="Y17" s="10"/>
      <c r="Z17" s="10"/>
      <c r="AA17" s="10"/>
      <c r="AB17" s="10"/>
      <c r="AC17" s="10"/>
    </row>
    <row r="18">
      <c r="A18" s="9" t="s">
        <v>38</v>
      </c>
      <c r="B18" s="9" t="s">
        <v>16</v>
      </c>
      <c r="C18" s="9" t="s">
        <v>19</v>
      </c>
      <c r="D18" s="11">
        <v>45448.0</v>
      </c>
      <c r="E18" s="9">
        <v>5.0</v>
      </c>
      <c r="F18" s="9">
        <v>78.0</v>
      </c>
      <c r="G18" s="10"/>
      <c r="H18" s="10"/>
      <c r="I18" s="10"/>
      <c r="J18" s="10"/>
      <c r="K18" s="10"/>
      <c r="L18" s="10"/>
      <c r="M18" s="10"/>
      <c r="N18" s="10"/>
      <c r="O18" s="10"/>
      <c r="P18" s="10"/>
      <c r="Q18" s="10"/>
      <c r="R18" s="10"/>
      <c r="S18" s="10"/>
      <c r="T18" s="10"/>
      <c r="U18" s="10"/>
      <c r="V18" s="10"/>
      <c r="W18" s="10"/>
      <c r="X18" s="10"/>
      <c r="Y18" s="10"/>
      <c r="Z18" s="10"/>
      <c r="AA18" s="10"/>
      <c r="AB18" s="10"/>
      <c r="AC18" s="10"/>
    </row>
    <row r="19">
      <c r="A19" s="9" t="s">
        <v>39</v>
      </c>
      <c r="B19" s="9" t="s">
        <v>16</v>
      </c>
      <c r="C19" s="9" t="s">
        <v>21</v>
      </c>
      <c r="D19" s="11">
        <v>45448.0</v>
      </c>
      <c r="E19" s="9">
        <v>6.0</v>
      </c>
      <c r="F19" s="9">
        <v>170.0</v>
      </c>
      <c r="G19" s="10"/>
      <c r="H19" s="10"/>
      <c r="I19" s="10"/>
      <c r="J19" s="10"/>
      <c r="K19" s="10"/>
      <c r="L19" s="10"/>
      <c r="M19" s="10"/>
      <c r="N19" s="10"/>
      <c r="O19" s="10"/>
      <c r="P19" s="10"/>
      <c r="Q19" s="10"/>
      <c r="R19" s="10"/>
      <c r="S19" s="10"/>
      <c r="T19" s="10"/>
      <c r="U19" s="10"/>
      <c r="V19" s="10"/>
      <c r="W19" s="10"/>
      <c r="X19" s="10"/>
      <c r="Y19" s="10"/>
      <c r="Z19" s="10"/>
      <c r="AA19" s="10"/>
      <c r="AB19" s="10"/>
      <c r="AC19" s="10"/>
    </row>
    <row r="20">
      <c r="A20" s="9" t="s">
        <v>40</v>
      </c>
      <c r="B20" s="9" t="s">
        <v>16</v>
      </c>
      <c r="C20" s="9" t="s">
        <v>23</v>
      </c>
      <c r="D20" s="11">
        <v>45449.0</v>
      </c>
      <c r="E20" s="9">
        <v>6.0</v>
      </c>
      <c r="F20" s="9">
        <v>90.0</v>
      </c>
      <c r="G20" s="10"/>
      <c r="H20" s="10"/>
      <c r="I20" s="10"/>
      <c r="J20" s="10"/>
      <c r="K20" s="10"/>
      <c r="L20" s="10"/>
      <c r="M20" s="10"/>
      <c r="N20" s="10"/>
      <c r="O20" s="10"/>
      <c r="P20" s="10"/>
      <c r="Q20" s="10"/>
      <c r="R20" s="10"/>
      <c r="S20" s="10"/>
      <c r="T20" s="10"/>
      <c r="U20" s="10"/>
      <c r="V20" s="10"/>
      <c r="W20" s="10"/>
      <c r="X20" s="10"/>
      <c r="Y20" s="10"/>
      <c r="Z20" s="10"/>
      <c r="AA20" s="10"/>
      <c r="AB20" s="10"/>
      <c r="AC20" s="10"/>
    </row>
    <row r="21">
      <c r="A21" s="9" t="s">
        <v>41</v>
      </c>
      <c r="B21" s="9" t="s">
        <v>16</v>
      </c>
      <c r="C21" s="9" t="s">
        <v>25</v>
      </c>
      <c r="D21" s="11">
        <v>45449.0</v>
      </c>
      <c r="E21" s="9">
        <v>5.0</v>
      </c>
      <c r="F21" s="9">
        <v>80.0</v>
      </c>
      <c r="G21" s="10"/>
      <c r="H21" s="10"/>
      <c r="I21" s="10"/>
      <c r="J21" s="10"/>
      <c r="K21" s="10"/>
      <c r="L21" s="10"/>
      <c r="M21" s="10"/>
      <c r="N21" s="10"/>
      <c r="O21" s="10"/>
      <c r="P21" s="10"/>
      <c r="Q21" s="10"/>
      <c r="R21" s="10"/>
      <c r="S21" s="10"/>
      <c r="T21" s="10"/>
      <c r="U21" s="10"/>
      <c r="V21" s="10"/>
      <c r="W21" s="10"/>
      <c r="X21" s="10"/>
      <c r="Y21" s="10"/>
      <c r="Z21" s="10"/>
      <c r="AA21" s="10"/>
      <c r="AB21" s="10"/>
      <c r="AC21" s="10"/>
    </row>
    <row r="22">
      <c r="A22" s="9" t="s">
        <v>42</v>
      </c>
      <c r="B22" s="9" t="s">
        <v>16</v>
      </c>
      <c r="C22" s="9" t="s">
        <v>27</v>
      </c>
      <c r="D22" s="11">
        <v>45449.0</v>
      </c>
      <c r="E22" s="9">
        <v>4.0</v>
      </c>
      <c r="F22" s="9">
        <v>82.0</v>
      </c>
      <c r="G22" s="10"/>
      <c r="H22" s="10"/>
      <c r="I22" s="10"/>
      <c r="J22" s="10"/>
      <c r="K22" s="10"/>
      <c r="L22" s="10"/>
      <c r="M22" s="10"/>
      <c r="N22" s="10"/>
      <c r="O22" s="10"/>
      <c r="P22" s="10"/>
      <c r="Q22" s="10"/>
      <c r="R22" s="10"/>
      <c r="S22" s="10"/>
      <c r="T22" s="10"/>
      <c r="U22" s="10"/>
      <c r="V22" s="10"/>
      <c r="W22" s="10"/>
      <c r="X22" s="10"/>
      <c r="Y22" s="10"/>
      <c r="Z22" s="10"/>
      <c r="AA22" s="10"/>
      <c r="AB22" s="10"/>
      <c r="AC22" s="10"/>
    </row>
    <row r="23">
      <c r="A23" s="9" t="s">
        <v>43</v>
      </c>
      <c r="B23" s="9" t="s">
        <v>16</v>
      </c>
      <c r="C23" s="9" t="s">
        <v>17</v>
      </c>
      <c r="D23" s="11">
        <v>45449.0</v>
      </c>
      <c r="E23" s="9">
        <v>40.0</v>
      </c>
      <c r="F23" s="9">
        <v>65.0</v>
      </c>
      <c r="G23" s="10"/>
      <c r="H23" s="10"/>
      <c r="I23" s="10"/>
      <c r="J23" s="10"/>
      <c r="K23" s="10"/>
      <c r="L23" s="10"/>
      <c r="M23" s="10"/>
      <c r="N23" s="10"/>
      <c r="O23" s="10"/>
      <c r="P23" s="10"/>
      <c r="Q23" s="10"/>
      <c r="R23" s="10"/>
      <c r="S23" s="10"/>
      <c r="T23" s="10"/>
      <c r="U23" s="10"/>
      <c r="V23" s="10"/>
      <c r="W23" s="10"/>
      <c r="X23" s="10"/>
      <c r="Y23" s="10"/>
      <c r="Z23" s="10"/>
      <c r="AA23" s="10"/>
      <c r="AB23" s="10"/>
      <c r="AC23" s="10"/>
    </row>
    <row r="24">
      <c r="A24" s="9" t="s">
        <v>44</v>
      </c>
      <c r="B24" s="9" t="s">
        <v>16</v>
      </c>
      <c r="C24" s="9" t="s">
        <v>19</v>
      </c>
      <c r="D24" s="11">
        <v>45449.0</v>
      </c>
      <c r="E24" s="9">
        <v>29.0</v>
      </c>
      <c r="F24" s="9">
        <v>78.0</v>
      </c>
      <c r="G24" s="10"/>
      <c r="H24" s="10"/>
      <c r="I24" s="10"/>
      <c r="J24" s="10"/>
      <c r="K24" s="10"/>
      <c r="L24" s="10"/>
      <c r="M24" s="10"/>
      <c r="N24" s="10"/>
      <c r="O24" s="10"/>
      <c r="P24" s="10"/>
      <c r="Q24" s="10"/>
      <c r="R24" s="10"/>
      <c r="S24" s="10"/>
      <c r="T24" s="10"/>
      <c r="U24" s="10"/>
      <c r="V24" s="10"/>
      <c r="W24" s="10"/>
      <c r="X24" s="10"/>
      <c r="Y24" s="10"/>
      <c r="Z24" s="10"/>
      <c r="AA24" s="10"/>
      <c r="AB24" s="10"/>
      <c r="AC24" s="10"/>
    </row>
    <row r="25">
      <c r="A25" s="9" t="s">
        <v>45</v>
      </c>
      <c r="B25" s="9" t="s">
        <v>16</v>
      </c>
      <c r="C25" s="9" t="s">
        <v>21</v>
      </c>
      <c r="D25" s="11">
        <v>45450.0</v>
      </c>
      <c r="E25" s="9">
        <v>6.0</v>
      </c>
      <c r="F25" s="9">
        <v>170.0</v>
      </c>
      <c r="G25" s="10"/>
      <c r="H25" s="10"/>
      <c r="I25" s="10"/>
      <c r="J25" s="10"/>
      <c r="K25" s="10"/>
      <c r="L25" s="10"/>
      <c r="M25" s="10"/>
      <c r="N25" s="10"/>
      <c r="O25" s="10"/>
      <c r="P25" s="10"/>
      <c r="Q25" s="10"/>
      <c r="R25" s="10"/>
      <c r="S25" s="10"/>
      <c r="T25" s="10"/>
      <c r="U25" s="10"/>
      <c r="V25" s="10"/>
      <c r="W25" s="10"/>
      <c r="X25" s="10"/>
      <c r="Y25" s="10"/>
      <c r="Z25" s="10"/>
      <c r="AA25" s="10"/>
      <c r="AB25" s="10"/>
      <c r="AC25" s="10"/>
    </row>
    <row r="26">
      <c r="A26" s="9" t="s">
        <v>46</v>
      </c>
      <c r="B26" s="9" t="s">
        <v>16</v>
      </c>
      <c r="C26" s="9" t="s">
        <v>27</v>
      </c>
      <c r="D26" s="11">
        <v>45450.0</v>
      </c>
      <c r="E26" s="9">
        <v>2.0</v>
      </c>
      <c r="F26" s="9">
        <v>82.0</v>
      </c>
      <c r="G26" s="10"/>
      <c r="H26" s="10"/>
      <c r="I26" s="10"/>
      <c r="J26" s="10"/>
      <c r="K26" s="10"/>
      <c r="L26" s="10"/>
      <c r="M26" s="10"/>
      <c r="N26" s="10"/>
      <c r="O26" s="10"/>
      <c r="P26" s="10"/>
      <c r="Q26" s="10"/>
      <c r="R26" s="10"/>
      <c r="S26" s="10"/>
      <c r="T26" s="10"/>
      <c r="U26" s="10"/>
      <c r="V26" s="10"/>
      <c r="W26" s="10"/>
      <c r="X26" s="10"/>
      <c r="Y26" s="10"/>
      <c r="Z26" s="10"/>
      <c r="AA26" s="10"/>
      <c r="AB26" s="10"/>
      <c r="AC26" s="10"/>
    </row>
    <row r="27">
      <c r="A27" s="9" t="s">
        <v>47</v>
      </c>
      <c r="B27" s="9" t="s">
        <v>16</v>
      </c>
      <c r="C27" s="9" t="s">
        <v>17</v>
      </c>
      <c r="D27" s="11">
        <v>45450.0</v>
      </c>
      <c r="E27" s="9">
        <v>12.0</v>
      </c>
      <c r="F27" s="9">
        <v>65.0</v>
      </c>
      <c r="G27" s="10"/>
      <c r="H27" s="10"/>
      <c r="I27" s="10"/>
      <c r="J27" s="10"/>
      <c r="K27" s="10"/>
      <c r="L27" s="10"/>
      <c r="M27" s="10"/>
      <c r="N27" s="10"/>
      <c r="O27" s="10"/>
      <c r="P27" s="10"/>
      <c r="Q27" s="10"/>
      <c r="R27" s="10"/>
      <c r="S27" s="10"/>
      <c r="T27" s="10"/>
      <c r="U27" s="10"/>
      <c r="V27" s="10"/>
      <c r="W27" s="10"/>
      <c r="X27" s="10"/>
      <c r="Y27" s="10"/>
      <c r="Z27" s="10"/>
      <c r="AA27" s="10"/>
      <c r="AB27" s="10"/>
      <c r="AC27" s="10"/>
    </row>
    <row r="28">
      <c r="A28" s="9" t="s">
        <v>48</v>
      </c>
      <c r="B28" s="9" t="s">
        <v>16</v>
      </c>
      <c r="C28" s="9" t="s">
        <v>19</v>
      </c>
      <c r="D28" s="11">
        <v>45451.0</v>
      </c>
      <c r="E28" s="9">
        <v>18.0</v>
      </c>
      <c r="F28" s="9">
        <v>78.0</v>
      </c>
      <c r="G28" s="10"/>
      <c r="H28" s="10"/>
      <c r="I28" s="10"/>
      <c r="J28" s="10"/>
      <c r="K28" s="10"/>
      <c r="L28" s="10"/>
      <c r="M28" s="10"/>
      <c r="N28" s="10"/>
      <c r="O28" s="10"/>
      <c r="P28" s="10"/>
      <c r="Q28" s="10"/>
      <c r="R28" s="10"/>
      <c r="S28" s="10"/>
      <c r="T28" s="10"/>
      <c r="U28" s="10"/>
      <c r="V28" s="10"/>
      <c r="W28" s="10"/>
      <c r="X28" s="10"/>
      <c r="Y28" s="10"/>
      <c r="Z28" s="10"/>
      <c r="AA28" s="10"/>
      <c r="AB28" s="10"/>
      <c r="AC28" s="10"/>
    </row>
    <row r="29">
      <c r="A29" s="9" t="s">
        <v>49</v>
      </c>
      <c r="B29" s="9" t="s">
        <v>16</v>
      </c>
      <c r="C29" s="9" t="s">
        <v>21</v>
      </c>
      <c r="D29" s="11">
        <v>45451.0</v>
      </c>
      <c r="E29" s="9">
        <v>10.0</v>
      </c>
      <c r="F29" s="9">
        <v>170.0</v>
      </c>
      <c r="G29" s="10"/>
      <c r="H29" s="10"/>
      <c r="I29" s="10"/>
      <c r="J29" s="10"/>
      <c r="K29" s="10"/>
      <c r="L29" s="10"/>
      <c r="M29" s="10"/>
      <c r="N29" s="10"/>
      <c r="O29" s="10"/>
      <c r="P29" s="10"/>
      <c r="Q29" s="10"/>
      <c r="R29" s="10"/>
      <c r="S29" s="10"/>
      <c r="T29" s="10"/>
      <c r="U29" s="10"/>
      <c r="V29" s="10"/>
      <c r="W29" s="10"/>
      <c r="X29" s="10"/>
      <c r="Y29" s="10"/>
      <c r="Z29" s="10"/>
      <c r="AA29" s="10"/>
      <c r="AB29" s="10"/>
      <c r="AC29" s="10"/>
    </row>
    <row r="30">
      <c r="A30" s="9" t="s">
        <v>50</v>
      </c>
      <c r="B30" s="9" t="s">
        <v>16</v>
      </c>
      <c r="C30" s="9" t="s">
        <v>23</v>
      </c>
      <c r="D30" s="11">
        <v>45451.0</v>
      </c>
      <c r="E30" s="9">
        <v>7.0</v>
      </c>
      <c r="F30" s="9">
        <v>90.0</v>
      </c>
      <c r="G30" s="10"/>
      <c r="H30" s="10"/>
      <c r="I30" s="10"/>
      <c r="J30" s="10"/>
      <c r="K30" s="10"/>
      <c r="L30" s="10"/>
      <c r="M30" s="10"/>
      <c r="N30" s="10"/>
      <c r="O30" s="10"/>
      <c r="P30" s="10"/>
      <c r="Q30" s="10"/>
      <c r="R30" s="10"/>
      <c r="S30" s="10"/>
      <c r="T30" s="10"/>
      <c r="U30" s="10"/>
      <c r="V30" s="10"/>
      <c r="W30" s="10"/>
      <c r="X30" s="10"/>
      <c r="Y30" s="10"/>
      <c r="Z30" s="10"/>
      <c r="AA30" s="10"/>
      <c r="AB30" s="10"/>
      <c r="AC30" s="10"/>
    </row>
    <row r="31">
      <c r="A31" s="9" t="s">
        <v>51</v>
      </c>
      <c r="B31" s="9" t="s">
        <v>16</v>
      </c>
      <c r="C31" s="9" t="s">
        <v>17</v>
      </c>
      <c r="D31" s="11">
        <v>45451.0</v>
      </c>
      <c r="E31" s="9">
        <v>27.0</v>
      </c>
      <c r="F31" s="9">
        <v>65.0</v>
      </c>
      <c r="G31" s="10"/>
      <c r="H31" s="10"/>
      <c r="I31" s="10"/>
      <c r="J31" s="10"/>
      <c r="K31" s="10"/>
      <c r="L31" s="10"/>
      <c r="M31" s="10"/>
      <c r="N31" s="10"/>
      <c r="O31" s="10"/>
      <c r="P31" s="10"/>
      <c r="Q31" s="10"/>
      <c r="R31" s="10"/>
      <c r="S31" s="10"/>
      <c r="T31" s="10"/>
      <c r="U31" s="10"/>
      <c r="V31" s="10"/>
      <c r="W31" s="10"/>
      <c r="X31" s="10"/>
      <c r="Y31" s="10"/>
      <c r="Z31" s="10"/>
      <c r="AA31" s="10"/>
      <c r="AB31" s="10"/>
      <c r="AC31" s="10"/>
    </row>
    <row r="32">
      <c r="A32" s="9" t="s">
        <v>52</v>
      </c>
      <c r="B32" s="9" t="s">
        <v>16</v>
      </c>
      <c r="C32" s="9" t="s">
        <v>27</v>
      </c>
      <c r="D32" s="11">
        <v>45451.0</v>
      </c>
      <c r="E32" s="9">
        <v>5.0</v>
      </c>
      <c r="F32" s="9">
        <v>82.0</v>
      </c>
      <c r="G32" s="10"/>
      <c r="H32" s="10"/>
      <c r="I32" s="10"/>
      <c r="J32" s="10"/>
      <c r="K32" s="10"/>
      <c r="L32" s="10"/>
      <c r="M32" s="10"/>
      <c r="N32" s="10"/>
      <c r="O32" s="10"/>
      <c r="P32" s="10"/>
      <c r="Q32" s="10"/>
      <c r="R32" s="10"/>
      <c r="S32" s="10"/>
      <c r="T32" s="10"/>
      <c r="U32" s="10"/>
      <c r="V32" s="10"/>
      <c r="W32" s="10"/>
      <c r="X32" s="10"/>
      <c r="Y32" s="10"/>
      <c r="Z32" s="10"/>
      <c r="AA32" s="10"/>
      <c r="AB32" s="10"/>
      <c r="AC32" s="10"/>
    </row>
    <row r="33">
      <c r="A33" s="9" t="s">
        <v>53</v>
      </c>
      <c r="B33" s="9" t="s">
        <v>16</v>
      </c>
      <c r="C33" s="9" t="s">
        <v>17</v>
      </c>
      <c r="D33" s="11">
        <v>45452.0</v>
      </c>
      <c r="E33" s="9">
        <v>37.0</v>
      </c>
      <c r="F33" s="9">
        <v>65.0</v>
      </c>
      <c r="G33" s="10"/>
      <c r="H33" s="10"/>
      <c r="I33" s="10"/>
      <c r="J33" s="10"/>
      <c r="K33" s="10"/>
      <c r="L33" s="10"/>
      <c r="M33" s="10"/>
      <c r="N33" s="10"/>
      <c r="O33" s="10"/>
      <c r="P33" s="10"/>
      <c r="Q33" s="10"/>
      <c r="R33" s="10"/>
      <c r="S33" s="10"/>
      <c r="T33" s="10"/>
      <c r="U33" s="10"/>
      <c r="V33" s="10"/>
      <c r="W33" s="10"/>
      <c r="X33" s="10"/>
      <c r="Y33" s="10"/>
      <c r="Z33" s="10"/>
      <c r="AA33" s="10"/>
      <c r="AB33" s="10"/>
      <c r="AC33" s="10"/>
    </row>
    <row r="34">
      <c r="A34" s="9" t="s">
        <v>54</v>
      </c>
      <c r="B34" s="9" t="s">
        <v>16</v>
      </c>
      <c r="C34" s="9" t="s">
        <v>19</v>
      </c>
      <c r="D34" s="11">
        <v>45452.0</v>
      </c>
      <c r="E34" s="9">
        <v>40.0</v>
      </c>
      <c r="F34" s="9">
        <v>78.0</v>
      </c>
      <c r="G34" s="10"/>
      <c r="H34" s="10"/>
      <c r="I34" s="10"/>
      <c r="J34" s="10"/>
      <c r="K34" s="10"/>
      <c r="L34" s="10"/>
      <c r="M34" s="10"/>
      <c r="N34" s="10"/>
      <c r="O34" s="10"/>
      <c r="P34" s="10"/>
      <c r="Q34" s="10"/>
      <c r="R34" s="10"/>
      <c r="S34" s="10"/>
      <c r="T34" s="10"/>
      <c r="U34" s="10"/>
      <c r="V34" s="10"/>
      <c r="W34" s="10"/>
      <c r="X34" s="10"/>
      <c r="Y34" s="10"/>
      <c r="Z34" s="10"/>
      <c r="AA34" s="10"/>
      <c r="AB34" s="10"/>
      <c r="AC34" s="10"/>
    </row>
    <row r="35">
      <c r="A35" s="9" t="s">
        <v>55</v>
      </c>
      <c r="B35" s="9" t="s">
        <v>16</v>
      </c>
      <c r="C35" s="9" t="s">
        <v>21</v>
      </c>
      <c r="D35" s="11">
        <v>45452.0</v>
      </c>
      <c r="E35" s="9">
        <v>12.0</v>
      </c>
      <c r="F35" s="9">
        <v>170.0</v>
      </c>
      <c r="G35" s="10"/>
      <c r="H35" s="10"/>
      <c r="I35" s="10"/>
      <c r="J35" s="10"/>
      <c r="K35" s="10"/>
      <c r="L35" s="10"/>
      <c r="M35" s="10"/>
      <c r="N35" s="10"/>
      <c r="O35" s="10"/>
      <c r="P35" s="10"/>
      <c r="Q35" s="10"/>
      <c r="R35" s="10"/>
      <c r="S35" s="10"/>
      <c r="T35" s="10"/>
      <c r="U35" s="10"/>
      <c r="V35" s="10"/>
      <c r="W35" s="10"/>
      <c r="X35" s="10"/>
      <c r="Y35" s="10"/>
      <c r="Z35" s="10"/>
      <c r="AA35" s="10"/>
      <c r="AB35" s="10"/>
      <c r="AC35" s="10"/>
    </row>
    <row r="36">
      <c r="A36" s="9" t="s">
        <v>56</v>
      </c>
      <c r="B36" s="9" t="s">
        <v>16</v>
      </c>
      <c r="C36" s="9" t="s">
        <v>23</v>
      </c>
      <c r="D36" s="11">
        <v>45452.0</v>
      </c>
      <c r="E36" s="9">
        <v>7.0</v>
      </c>
      <c r="F36" s="9">
        <v>90.0</v>
      </c>
      <c r="G36" s="10"/>
      <c r="H36" s="10"/>
      <c r="I36" s="10"/>
      <c r="J36" s="10"/>
      <c r="K36" s="10"/>
      <c r="L36" s="10"/>
      <c r="M36" s="10"/>
      <c r="N36" s="10"/>
      <c r="O36" s="10"/>
      <c r="P36" s="10"/>
      <c r="Q36" s="10"/>
      <c r="R36" s="10"/>
      <c r="S36" s="10"/>
      <c r="T36" s="10"/>
      <c r="U36" s="10"/>
      <c r="V36" s="10"/>
      <c r="W36" s="10"/>
      <c r="X36" s="10"/>
      <c r="Y36" s="10"/>
      <c r="Z36" s="10"/>
      <c r="AA36" s="10"/>
      <c r="AB36" s="10"/>
      <c r="AC36" s="10"/>
    </row>
    <row r="37">
      <c r="A37" s="9" t="s">
        <v>57</v>
      </c>
      <c r="B37" s="9" t="s">
        <v>16</v>
      </c>
      <c r="C37" s="9" t="s">
        <v>25</v>
      </c>
      <c r="D37" s="11">
        <v>45452.0</v>
      </c>
      <c r="E37" s="9">
        <v>13.0</v>
      </c>
      <c r="F37" s="9">
        <v>80.0</v>
      </c>
      <c r="G37" s="10"/>
      <c r="H37" s="10"/>
      <c r="I37" s="10"/>
      <c r="J37" s="10"/>
      <c r="K37" s="10"/>
      <c r="L37" s="10"/>
      <c r="M37" s="10"/>
      <c r="N37" s="10"/>
      <c r="O37" s="10"/>
      <c r="P37" s="10"/>
      <c r="Q37" s="10"/>
      <c r="R37" s="10"/>
      <c r="S37" s="10"/>
      <c r="T37" s="10"/>
      <c r="U37" s="10"/>
      <c r="V37" s="10"/>
      <c r="W37" s="10"/>
      <c r="X37" s="10"/>
      <c r="Y37" s="10"/>
      <c r="Z37" s="10"/>
      <c r="AA37" s="10"/>
      <c r="AB37" s="10"/>
      <c r="AC37" s="10"/>
    </row>
    <row r="38">
      <c r="A38" s="9" t="s">
        <v>58</v>
      </c>
      <c r="B38" s="9" t="s">
        <v>16</v>
      </c>
      <c r="C38" s="9" t="s">
        <v>27</v>
      </c>
      <c r="D38" s="11">
        <v>45452.0</v>
      </c>
      <c r="E38" s="9">
        <v>8.0</v>
      </c>
      <c r="F38" s="9">
        <v>82.0</v>
      </c>
      <c r="G38" s="10"/>
      <c r="H38" s="10"/>
      <c r="I38" s="10"/>
      <c r="J38" s="10"/>
      <c r="K38" s="10"/>
      <c r="L38" s="10"/>
      <c r="M38" s="10"/>
      <c r="N38" s="10"/>
      <c r="O38" s="10"/>
      <c r="P38" s="10"/>
      <c r="Q38" s="10"/>
      <c r="R38" s="10"/>
      <c r="S38" s="10"/>
      <c r="T38" s="10"/>
      <c r="U38" s="10"/>
      <c r="V38" s="10"/>
      <c r="W38" s="10"/>
      <c r="X38" s="10"/>
      <c r="Y38" s="10"/>
      <c r="Z38" s="10"/>
      <c r="AA38" s="10"/>
      <c r="AB38" s="10"/>
      <c r="AC38" s="10"/>
    </row>
    <row r="39">
      <c r="A39" s="9" t="s">
        <v>59</v>
      </c>
      <c r="B39" s="9" t="s">
        <v>16</v>
      </c>
      <c r="C39" s="9" t="s">
        <v>21</v>
      </c>
      <c r="D39" s="11">
        <v>45453.0</v>
      </c>
      <c r="E39" s="9">
        <v>4.0</v>
      </c>
      <c r="F39" s="9">
        <v>170.0</v>
      </c>
      <c r="G39" s="10"/>
      <c r="H39" s="10"/>
      <c r="I39" s="10"/>
      <c r="J39" s="10"/>
      <c r="K39" s="10"/>
      <c r="L39" s="10"/>
      <c r="M39" s="10"/>
      <c r="N39" s="10"/>
      <c r="O39" s="10"/>
      <c r="P39" s="10"/>
      <c r="Q39" s="10"/>
      <c r="R39" s="10"/>
      <c r="S39" s="10"/>
      <c r="T39" s="10"/>
      <c r="U39" s="10"/>
      <c r="V39" s="10"/>
      <c r="W39" s="10"/>
      <c r="X39" s="10"/>
      <c r="Y39" s="10"/>
      <c r="Z39" s="10"/>
      <c r="AA39" s="10"/>
      <c r="AB39" s="10"/>
      <c r="AC39" s="10"/>
    </row>
    <row r="40">
      <c r="A40" s="9" t="s">
        <v>60</v>
      </c>
      <c r="B40" s="9" t="s">
        <v>16</v>
      </c>
      <c r="C40" s="9" t="s">
        <v>17</v>
      </c>
      <c r="D40" s="11">
        <v>45453.0</v>
      </c>
      <c r="E40" s="9">
        <v>8.0</v>
      </c>
      <c r="F40" s="9">
        <v>65.0</v>
      </c>
      <c r="G40" s="10"/>
      <c r="H40" s="10"/>
      <c r="I40" s="10"/>
      <c r="J40" s="10"/>
      <c r="K40" s="10"/>
      <c r="L40" s="10"/>
      <c r="M40" s="10"/>
      <c r="N40" s="10"/>
      <c r="O40" s="10"/>
      <c r="P40" s="10"/>
      <c r="Q40" s="10"/>
      <c r="R40" s="10"/>
      <c r="S40" s="10"/>
      <c r="T40" s="10"/>
      <c r="U40" s="10"/>
      <c r="V40" s="10"/>
      <c r="W40" s="10"/>
      <c r="X40" s="10"/>
      <c r="Y40" s="10"/>
      <c r="Z40" s="10"/>
      <c r="AA40" s="10"/>
      <c r="AB40" s="10"/>
      <c r="AC40" s="10"/>
    </row>
    <row r="41">
      <c r="A41" s="9" t="s">
        <v>61</v>
      </c>
      <c r="B41" s="9" t="s">
        <v>16</v>
      </c>
      <c r="C41" s="9" t="s">
        <v>19</v>
      </c>
      <c r="D41" s="11">
        <v>45453.0</v>
      </c>
      <c r="E41" s="9">
        <v>9.0</v>
      </c>
      <c r="F41" s="9">
        <v>78.0</v>
      </c>
      <c r="G41" s="10"/>
      <c r="H41" s="10"/>
      <c r="I41" s="10"/>
      <c r="J41" s="10"/>
      <c r="K41" s="10"/>
      <c r="L41" s="10"/>
      <c r="M41" s="10"/>
      <c r="N41" s="10"/>
      <c r="O41" s="10"/>
      <c r="P41" s="10"/>
      <c r="Q41" s="10"/>
      <c r="R41" s="10"/>
      <c r="S41" s="10"/>
      <c r="T41" s="10"/>
      <c r="U41" s="10"/>
      <c r="V41" s="10"/>
      <c r="W41" s="10"/>
      <c r="X41" s="10"/>
      <c r="Y41" s="10"/>
      <c r="Z41" s="10"/>
      <c r="AA41" s="10"/>
      <c r="AB41" s="10"/>
      <c r="AC41" s="10"/>
    </row>
    <row r="42">
      <c r="A42" s="9" t="s">
        <v>62</v>
      </c>
      <c r="B42" s="9" t="s">
        <v>16</v>
      </c>
      <c r="C42" s="9" t="s">
        <v>23</v>
      </c>
      <c r="D42" s="11">
        <v>45454.0</v>
      </c>
      <c r="E42" s="9">
        <v>8.0</v>
      </c>
      <c r="F42" s="9">
        <v>90.0</v>
      </c>
      <c r="G42" s="10"/>
      <c r="H42" s="10"/>
      <c r="I42" s="10"/>
      <c r="J42" s="10"/>
      <c r="K42" s="10"/>
      <c r="L42" s="10"/>
      <c r="M42" s="10"/>
      <c r="N42" s="10"/>
      <c r="O42" s="10"/>
      <c r="P42" s="10"/>
      <c r="Q42" s="10"/>
      <c r="R42" s="10"/>
      <c r="S42" s="10"/>
      <c r="T42" s="10"/>
      <c r="U42" s="10"/>
      <c r="V42" s="10"/>
      <c r="W42" s="10"/>
      <c r="X42" s="10"/>
      <c r="Y42" s="10"/>
      <c r="Z42" s="10"/>
      <c r="AA42" s="10"/>
      <c r="AB42" s="10"/>
      <c r="AC42" s="10"/>
    </row>
    <row r="43">
      <c r="A43" s="9" t="s">
        <v>63</v>
      </c>
      <c r="B43" s="9" t="s">
        <v>16</v>
      </c>
      <c r="C43" s="9" t="s">
        <v>17</v>
      </c>
      <c r="D43" s="11">
        <v>45454.0</v>
      </c>
      <c r="E43" s="9">
        <v>25.0</v>
      </c>
      <c r="F43" s="9">
        <v>65.0</v>
      </c>
      <c r="G43" s="10"/>
      <c r="H43" s="10"/>
      <c r="I43" s="10"/>
      <c r="J43" s="10"/>
      <c r="K43" s="10"/>
      <c r="L43" s="10"/>
      <c r="M43" s="10"/>
      <c r="N43" s="10"/>
      <c r="O43" s="10"/>
      <c r="P43" s="10"/>
      <c r="Q43" s="10"/>
      <c r="R43" s="10"/>
      <c r="S43" s="10"/>
      <c r="T43" s="10"/>
      <c r="U43" s="10"/>
      <c r="V43" s="10"/>
      <c r="W43" s="10"/>
      <c r="X43" s="10"/>
      <c r="Y43" s="10"/>
      <c r="Z43" s="10"/>
      <c r="AA43" s="10"/>
      <c r="AB43" s="10"/>
      <c r="AC43" s="10"/>
    </row>
    <row r="44">
      <c r="A44" s="9" t="s">
        <v>64</v>
      </c>
      <c r="B44" s="9" t="s">
        <v>16</v>
      </c>
      <c r="C44" s="9" t="s">
        <v>19</v>
      </c>
      <c r="D44" s="11">
        <v>45454.0</v>
      </c>
      <c r="E44" s="9">
        <v>24.0</v>
      </c>
      <c r="F44" s="9">
        <v>78.0</v>
      </c>
      <c r="G44" s="10"/>
      <c r="H44" s="10"/>
      <c r="I44" s="10"/>
      <c r="J44" s="10"/>
      <c r="K44" s="10"/>
      <c r="L44" s="10"/>
      <c r="M44" s="10"/>
      <c r="N44" s="10"/>
      <c r="O44" s="10"/>
      <c r="P44" s="10"/>
      <c r="Q44" s="10"/>
      <c r="R44" s="10"/>
      <c r="S44" s="10"/>
      <c r="T44" s="10"/>
      <c r="U44" s="10"/>
      <c r="V44" s="10"/>
      <c r="W44" s="10"/>
      <c r="X44" s="10"/>
      <c r="Y44" s="10"/>
      <c r="Z44" s="10"/>
      <c r="AA44" s="10"/>
      <c r="AB44" s="10"/>
      <c r="AC44" s="10"/>
    </row>
    <row r="45">
      <c r="A45" s="9" t="s">
        <v>65</v>
      </c>
      <c r="B45" s="9" t="s">
        <v>16</v>
      </c>
      <c r="C45" s="9" t="s">
        <v>17</v>
      </c>
      <c r="D45" s="11">
        <v>45455.0</v>
      </c>
      <c r="E45" s="9">
        <v>16.0</v>
      </c>
      <c r="F45" s="9">
        <v>65.0</v>
      </c>
      <c r="G45" s="10"/>
      <c r="H45" s="10"/>
      <c r="I45" s="10"/>
      <c r="J45" s="10"/>
      <c r="K45" s="10"/>
      <c r="L45" s="10"/>
      <c r="M45" s="10"/>
      <c r="N45" s="10"/>
      <c r="O45" s="10"/>
      <c r="P45" s="10"/>
      <c r="Q45" s="10"/>
      <c r="R45" s="10"/>
      <c r="S45" s="10"/>
      <c r="T45" s="10"/>
      <c r="U45" s="10"/>
      <c r="V45" s="10"/>
      <c r="W45" s="10"/>
      <c r="X45" s="10"/>
      <c r="Y45" s="10"/>
      <c r="Z45" s="10"/>
      <c r="AA45" s="10"/>
      <c r="AB45" s="10"/>
      <c r="AC45" s="10"/>
    </row>
    <row r="46">
      <c r="A46" s="9" t="s">
        <v>66</v>
      </c>
      <c r="B46" s="9" t="s">
        <v>16</v>
      </c>
      <c r="C46" s="9" t="s">
        <v>19</v>
      </c>
      <c r="D46" s="11">
        <v>45455.0</v>
      </c>
      <c r="E46" s="9">
        <v>5.0</v>
      </c>
      <c r="F46" s="9">
        <v>78.0</v>
      </c>
      <c r="G46" s="10"/>
      <c r="H46" s="10"/>
      <c r="I46" s="10"/>
      <c r="J46" s="10"/>
      <c r="K46" s="10"/>
      <c r="L46" s="10"/>
      <c r="M46" s="10"/>
      <c r="N46" s="10"/>
      <c r="O46" s="10"/>
      <c r="P46" s="10"/>
      <c r="Q46" s="10"/>
      <c r="R46" s="10"/>
      <c r="S46" s="10"/>
      <c r="T46" s="10"/>
      <c r="U46" s="10"/>
      <c r="V46" s="10"/>
      <c r="W46" s="10"/>
      <c r="X46" s="10"/>
      <c r="Y46" s="10"/>
      <c r="Z46" s="10"/>
      <c r="AA46" s="10"/>
      <c r="AB46" s="10"/>
      <c r="AC46" s="10"/>
    </row>
    <row r="47">
      <c r="A47" s="9" t="s">
        <v>67</v>
      </c>
      <c r="B47" s="9" t="s">
        <v>16</v>
      </c>
      <c r="C47" s="9" t="s">
        <v>21</v>
      </c>
      <c r="D47" s="11">
        <v>45455.0</v>
      </c>
      <c r="E47" s="9">
        <v>18.0</v>
      </c>
      <c r="F47" s="9">
        <v>170.0</v>
      </c>
      <c r="G47" s="10"/>
      <c r="H47" s="10"/>
      <c r="I47" s="10"/>
      <c r="J47" s="10"/>
      <c r="K47" s="10"/>
      <c r="L47" s="10"/>
      <c r="M47" s="10"/>
      <c r="N47" s="10"/>
      <c r="O47" s="10"/>
      <c r="P47" s="10"/>
      <c r="Q47" s="10"/>
      <c r="R47" s="10"/>
      <c r="S47" s="10"/>
      <c r="T47" s="10"/>
      <c r="U47" s="10"/>
      <c r="V47" s="10"/>
      <c r="W47" s="10"/>
      <c r="X47" s="10"/>
      <c r="Y47" s="10"/>
      <c r="Z47" s="10"/>
      <c r="AA47" s="10"/>
      <c r="AB47" s="10"/>
      <c r="AC47" s="10"/>
    </row>
    <row r="48">
      <c r="A48" s="9" t="s">
        <v>68</v>
      </c>
      <c r="B48" s="9" t="s">
        <v>16</v>
      </c>
      <c r="C48" s="9" t="s">
        <v>27</v>
      </c>
      <c r="D48" s="11">
        <v>45455.0</v>
      </c>
      <c r="E48" s="9">
        <v>9.0</v>
      </c>
      <c r="F48" s="9">
        <v>82.0</v>
      </c>
      <c r="G48" s="10"/>
      <c r="H48" s="10"/>
      <c r="I48" s="10"/>
      <c r="J48" s="10"/>
      <c r="K48" s="10"/>
      <c r="L48" s="10"/>
      <c r="M48" s="10"/>
      <c r="N48" s="10"/>
      <c r="O48" s="10"/>
      <c r="P48" s="10"/>
      <c r="Q48" s="10"/>
      <c r="R48" s="10"/>
      <c r="S48" s="10"/>
      <c r="T48" s="10"/>
      <c r="U48" s="10"/>
      <c r="V48" s="10"/>
      <c r="W48" s="10"/>
      <c r="X48" s="10"/>
      <c r="Y48" s="10"/>
      <c r="Z48" s="10"/>
      <c r="AA48" s="10"/>
      <c r="AB48" s="10"/>
      <c r="AC48" s="10"/>
    </row>
    <row r="49">
      <c r="A49" s="9" t="s">
        <v>69</v>
      </c>
      <c r="B49" s="9" t="s">
        <v>16</v>
      </c>
      <c r="C49" s="9" t="s">
        <v>17</v>
      </c>
      <c r="D49" s="11">
        <v>45456.0</v>
      </c>
      <c r="E49" s="9">
        <v>2.0</v>
      </c>
      <c r="F49" s="9">
        <v>65.0</v>
      </c>
      <c r="G49" s="10"/>
      <c r="H49" s="10"/>
      <c r="I49" s="10"/>
      <c r="J49" s="10"/>
      <c r="K49" s="10"/>
      <c r="L49" s="10"/>
      <c r="M49" s="10"/>
      <c r="N49" s="10"/>
      <c r="O49" s="10"/>
      <c r="P49" s="10"/>
      <c r="Q49" s="10"/>
      <c r="R49" s="10"/>
      <c r="S49" s="10"/>
      <c r="T49" s="10"/>
      <c r="U49" s="10"/>
      <c r="V49" s="10"/>
      <c r="W49" s="10"/>
      <c r="X49" s="10"/>
      <c r="Y49" s="10"/>
      <c r="Z49" s="10"/>
      <c r="AA49" s="10"/>
      <c r="AB49" s="10"/>
      <c r="AC49" s="10"/>
    </row>
    <row r="50">
      <c r="A50" s="9" t="s">
        <v>70</v>
      </c>
      <c r="B50" s="9" t="s">
        <v>16</v>
      </c>
      <c r="C50" s="9" t="s">
        <v>19</v>
      </c>
      <c r="D50" s="11">
        <v>45457.0</v>
      </c>
      <c r="E50" s="9">
        <v>8.0</v>
      </c>
      <c r="F50" s="9">
        <v>78.0</v>
      </c>
      <c r="G50" s="10"/>
      <c r="H50" s="10"/>
      <c r="I50" s="10"/>
      <c r="J50" s="10"/>
      <c r="K50" s="10"/>
      <c r="L50" s="10"/>
      <c r="M50" s="10"/>
      <c r="N50" s="10"/>
      <c r="O50" s="10"/>
      <c r="P50" s="10"/>
      <c r="Q50" s="10"/>
      <c r="R50" s="10"/>
      <c r="S50" s="10"/>
      <c r="T50" s="10"/>
      <c r="U50" s="10"/>
      <c r="V50" s="10"/>
      <c r="W50" s="10"/>
      <c r="X50" s="10"/>
      <c r="Y50" s="10"/>
      <c r="Z50" s="10"/>
      <c r="AA50" s="10"/>
      <c r="AB50" s="10"/>
      <c r="AC50" s="10"/>
    </row>
    <row r="51">
      <c r="A51" s="9" t="s">
        <v>71</v>
      </c>
      <c r="B51" s="9" t="s">
        <v>16</v>
      </c>
      <c r="C51" s="9" t="s">
        <v>21</v>
      </c>
      <c r="D51" s="11">
        <v>45458.0</v>
      </c>
      <c r="E51" s="9">
        <v>2.0</v>
      </c>
      <c r="F51" s="9">
        <v>170.0</v>
      </c>
      <c r="G51" s="10"/>
      <c r="H51" s="10"/>
      <c r="I51" s="10"/>
      <c r="J51" s="10"/>
      <c r="K51" s="10"/>
      <c r="L51" s="10"/>
      <c r="M51" s="10"/>
      <c r="N51" s="10"/>
      <c r="O51" s="10"/>
      <c r="P51" s="10"/>
      <c r="Q51" s="10"/>
      <c r="R51" s="10"/>
      <c r="S51" s="10"/>
      <c r="T51" s="10"/>
      <c r="U51" s="10"/>
      <c r="V51" s="10"/>
      <c r="W51" s="10"/>
      <c r="X51" s="10"/>
      <c r="Y51" s="10"/>
      <c r="Z51" s="10"/>
      <c r="AA51" s="10"/>
      <c r="AB51" s="10"/>
      <c r="AC51" s="10"/>
    </row>
    <row r="52">
      <c r="A52" s="9" t="s">
        <v>72</v>
      </c>
      <c r="B52" s="9" t="s">
        <v>16</v>
      </c>
      <c r="C52" s="9" t="s">
        <v>23</v>
      </c>
      <c r="D52" s="11">
        <v>45458.0</v>
      </c>
      <c r="E52" s="9">
        <v>15.0</v>
      </c>
      <c r="F52" s="9">
        <v>90.0</v>
      </c>
      <c r="G52" s="10"/>
      <c r="H52" s="10"/>
      <c r="I52" s="10"/>
      <c r="J52" s="10"/>
      <c r="K52" s="10"/>
      <c r="L52" s="10"/>
      <c r="M52" s="10"/>
      <c r="N52" s="10"/>
      <c r="O52" s="10"/>
      <c r="P52" s="10"/>
      <c r="Q52" s="10"/>
      <c r="R52" s="10"/>
      <c r="S52" s="10"/>
      <c r="T52" s="10"/>
      <c r="U52" s="10"/>
      <c r="V52" s="10"/>
      <c r="W52" s="10"/>
      <c r="X52" s="10"/>
      <c r="Y52" s="10"/>
      <c r="Z52" s="10"/>
      <c r="AA52" s="10"/>
      <c r="AB52" s="10"/>
      <c r="AC52" s="10"/>
    </row>
    <row r="53">
      <c r="A53" s="9" t="s">
        <v>73</v>
      </c>
      <c r="B53" s="9" t="s">
        <v>16</v>
      </c>
      <c r="C53" s="9" t="s">
        <v>25</v>
      </c>
      <c r="D53" s="11">
        <v>45458.0</v>
      </c>
      <c r="E53" s="9">
        <v>11.0</v>
      </c>
      <c r="F53" s="9">
        <v>80.0</v>
      </c>
      <c r="G53" s="10"/>
      <c r="H53" s="10"/>
      <c r="I53" s="10"/>
      <c r="J53" s="10"/>
      <c r="K53" s="10"/>
      <c r="L53" s="10"/>
      <c r="M53" s="10"/>
      <c r="N53" s="10"/>
      <c r="O53" s="10"/>
      <c r="P53" s="10"/>
      <c r="Q53" s="10"/>
      <c r="R53" s="10"/>
      <c r="S53" s="10"/>
      <c r="T53" s="10"/>
      <c r="U53" s="10"/>
      <c r="V53" s="10"/>
      <c r="W53" s="10"/>
      <c r="X53" s="10"/>
      <c r="Y53" s="10"/>
      <c r="Z53" s="10"/>
      <c r="AA53" s="10"/>
      <c r="AB53" s="10"/>
      <c r="AC53" s="10"/>
    </row>
    <row r="54">
      <c r="A54" s="9" t="s">
        <v>74</v>
      </c>
      <c r="B54" s="9" t="s">
        <v>16</v>
      </c>
      <c r="C54" s="9" t="s">
        <v>27</v>
      </c>
      <c r="D54" s="11">
        <v>45458.0</v>
      </c>
      <c r="E54" s="9">
        <v>8.0</v>
      </c>
      <c r="F54" s="9">
        <v>82.0</v>
      </c>
      <c r="G54" s="10"/>
      <c r="H54" s="10"/>
      <c r="I54" s="10"/>
      <c r="J54" s="10"/>
      <c r="K54" s="10"/>
      <c r="L54" s="10"/>
      <c r="M54" s="10"/>
      <c r="N54" s="10"/>
      <c r="O54" s="10"/>
      <c r="P54" s="10"/>
      <c r="Q54" s="10"/>
      <c r="R54" s="10"/>
      <c r="S54" s="10"/>
      <c r="T54" s="10"/>
      <c r="U54" s="10"/>
      <c r="V54" s="10"/>
      <c r="W54" s="10"/>
      <c r="X54" s="10"/>
      <c r="Y54" s="10"/>
      <c r="Z54" s="10"/>
      <c r="AA54" s="10"/>
      <c r="AB54" s="10"/>
      <c r="AC54" s="10"/>
    </row>
    <row r="55">
      <c r="A55" s="9" t="s">
        <v>75</v>
      </c>
      <c r="B55" s="9" t="s">
        <v>16</v>
      </c>
      <c r="C55" s="9" t="s">
        <v>17</v>
      </c>
      <c r="D55" s="11">
        <v>45458.0</v>
      </c>
      <c r="E55" s="9">
        <v>25.0</v>
      </c>
      <c r="F55" s="9">
        <v>65.0</v>
      </c>
      <c r="G55" s="10"/>
      <c r="H55" s="10"/>
      <c r="I55" s="10"/>
      <c r="J55" s="10"/>
      <c r="K55" s="10"/>
      <c r="L55" s="10"/>
      <c r="M55" s="10"/>
      <c r="N55" s="10"/>
      <c r="O55" s="10"/>
      <c r="P55" s="10"/>
      <c r="Q55" s="10"/>
      <c r="R55" s="10"/>
      <c r="S55" s="10"/>
      <c r="T55" s="10"/>
      <c r="U55" s="10"/>
      <c r="V55" s="10"/>
      <c r="W55" s="10"/>
      <c r="X55" s="10"/>
      <c r="Y55" s="10"/>
      <c r="Z55" s="10"/>
      <c r="AA55" s="10"/>
      <c r="AB55" s="10"/>
      <c r="AC55" s="10"/>
    </row>
    <row r="56">
      <c r="A56" s="9" t="s">
        <v>76</v>
      </c>
      <c r="B56" s="9" t="s">
        <v>16</v>
      </c>
      <c r="C56" s="9" t="s">
        <v>19</v>
      </c>
      <c r="D56" s="11">
        <v>45458.0</v>
      </c>
      <c r="E56" s="9">
        <v>38.0</v>
      </c>
      <c r="F56" s="9">
        <v>78.0</v>
      </c>
      <c r="G56" s="10"/>
      <c r="H56" s="10"/>
      <c r="I56" s="10"/>
      <c r="J56" s="10"/>
      <c r="K56" s="10"/>
      <c r="L56" s="10"/>
      <c r="M56" s="10"/>
      <c r="N56" s="10"/>
      <c r="O56" s="10"/>
      <c r="P56" s="10"/>
      <c r="Q56" s="10"/>
      <c r="R56" s="10"/>
      <c r="S56" s="10"/>
      <c r="T56" s="10"/>
      <c r="U56" s="10"/>
      <c r="V56" s="10"/>
      <c r="W56" s="10"/>
      <c r="X56" s="10"/>
      <c r="Y56" s="10"/>
      <c r="Z56" s="10"/>
      <c r="AA56" s="10"/>
      <c r="AB56" s="10"/>
      <c r="AC56" s="10"/>
    </row>
    <row r="57">
      <c r="A57" s="9" t="s">
        <v>77</v>
      </c>
      <c r="B57" s="9" t="s">
        <v>16</v>
      </c>
      <c r="C57" s="9" t="s">
        <v>21</v>
      </c>
      <c r="D57" s="11">
        <v>45459.0</v>
      </c>
      <c r="E57" s="9">
        <v>7.0</v>
      </c>
      <c r="F57" s="9">
        <v>170.0</v>
      </c>
      <c r="G57" s="10"/>
      <c r="H57" s="10"/>
      <c r="I57" s="10"/>
      <c r="J57" s="10"/>
      <c r="K57" s="10"/>
      <c r="L57" s="10"/>
      <c r="M57" s="10"/>
      <c r="N57" s="10"/>
      <c r="O57" s="10"/>
      <c r="P57" s="10"/>
      <c r="Q57" s="10"/>
      <c r="R57" s="10"/>
      <c r="S57" s="10"/>
      <c r="T57" s="10"/>
      <c r="U57" s="10"/>
      <c r="V57" s="10"/>
      <c r="W57" s="10"/>
      <c r="X57" s="10"/>
      <c r="Y57" s="10"/>
      <c r="Z57" s="10"/>
      <c r="AA57" s="10"/>
      <c r="AB57" s="10"/>
      <c r="AC57" s="10"/>
    </row>
    <row r="58">
      <c r="A58" s="9" t="s">
        <v>78</v>
      </c>
      <c r="B58" s="9" t="s">
        <v>16</v>
      </c>
      <c r="C58" s="9" t="s">
        <v>23</v>
      </c>
      <c r="D58" s="11">
        <v>45460.0</v>
      </c>
      <c r="E58" s="9">
        <v>5.0</v>
      </c>
      <c r="F58" s="9">
        <v>90.0</v>
      </c>
      <c r="G58" s="10"/>
      <c r="H58" s="10"/>
      <c r="I58" s="10"/>
      <c r="J58" s="10"/>
      <c r="K58" s="10"/>
      <c r="L58" s="10"/>
      <c r="M58" s="10"/>
      <c r="N58" s="10"/>
      <c r="O58" s="10"/>
      <c r="P58" s="10"/>
      <c r="Q58" s="10"/>
      <c r="R58" s="10"/>
      <c r="S58" s="10"/>
      <c r="T58" s="10"/>
      <c r="U58" s="10"/>
      <c r="V58" s="10"/>
      <c r="W58" s="10"/>
      <c r="X58" s="10"/>
      <c r="Y58" s="10"/>
      <c r="Z58" s="10"/>
      <c r="AA58" s="10"/>
      <c r="AB58" s="10"/>
      <c r="AC58" s="10"/>
    </row>
    <row r="59">
      <c r="A59" s="9" t="s">
        <v>79</v>
      </c>
      <c r="B59" s="9" t="s">
        <v>16</v>
      </c>
      <c r="C59" s="9" t="s">
        <v>17</v>
      </c>
      <c r="D59" s="11">
        <v>45460.0</v>
      </c>
      <c r="E59" s="9">
        <v>8.0</v>
      </c>
      <c r="F59" s="9">
        <v>65.0</v>
      </c>
      <c r="G59" s="10"/>
      <c r="H59" s="10"/>
      <c r="I59" s="10"/>
      <c r="J59" s="10"/>
      <c r="K59" s="10"/>
      <c r="L59" s="10"/>
      <c r="M59" s="10"/>
      <c r="N59" s="10"/>
      <c r="O59" s="10"/>
      <c r="P59" s="10"/>
      <c r="Q59" s="10"/>
      <c r="R59" s="10"/>
      <c r="S59" s="10"/>
      <c r="T59" s="10"/>
      <c r="U59" s="10"/>
      <c r="V59" s="10"/>
      <c r="W59" s="10"/>
      <c r="X59" s="10"/>
      <c r="Y59" s="10"/>
      <c r="Z59" s="10"/>
      <c r="AA59" s="10"/>
      <c r="AB59" s="10"/>
      <c r="AC59" s="10"/>
    </row>
    <row r="60">
      <c r="A60" s="9" t="s">
        <v>80</v>
      </c>
      <c r="B60" s="9" t="s">
        <v>16</v>
      </c>
      <c r="C60" s="9" t="s">
        <v>19</v>
      </c>
      <c r="D60" s="11">
        <v>45460.0</v>
      </c>
      <c r="E60" s="9">
        <v>7.0</v>
      </c>
      <c r="F60" s="9">
        <v>78.0</v>
      </c>
      <c r="G60" s="10"/>
      <c r="H60" s="10"/>
      <c r="I60" s="10"/>
      <c r="J60" s="10"/>
      <c r="K60" s="10"/>
      <c r="L60" s="10"/>
      <c r="M60" s="10"/>
      <c r="N60" s="10"/>
      <c r="O60" s="10"/>
      <c r="P60" s="10"/>
      <c r="Q60" s="10"/>
      <c r="R60" s="10"/>
      <c r="S60" s="10"/>
      <c r="T60" s="10"/>
      <c r="U60" s="10"/>
      <c r="V60" s="10"/>
      <c r="W60" s="10"/>
      <c r="X60" s="10"/>
      <c r="Y60" s="10"/>
      <c r="Z60" s="10"/>
      <c r="AA60" s="10"/>
      <c r="AB60" s="10"/>
      <c r="AC60" s="10"/>
    </row>
    <row r="61">
      <c r="A61" s="9" t="s">
        <v>81</v>
      </c>
      <c r="B61" s="9" t="s">
        <v>16</v>
      </c>
      <c r="C61" s="9" t="s">
        <v>17</v>
      </c>
      <c r="D61" s="11">
        <v>45461.0</v>
      </c>
      <c r="E61" s="9">
        <v>10.0</v>
      </c>
      <c r="F61" s="9">
        <v>65.0</v>
      </c>
      <c r="G61" s="10"/>
      <c r="H61" s="10"/>
      <c r="I61" s="10"/>
      <c r="J61" s="10"/>
      <c r="K61" s="10"/>
      <c r="L61" s="10"/>
      <c r="M61" s="10"/>
      <c r="N61" s="10"/>
      <c r="O61" s="10"/>
      <c r="P61" s="10"/>
      <c r="Q61" s="10"/>
      <c r="R61" s="10"/>
      <c r="S61" s="10"/>
      <c r="T61" s="10"/>
      <c r="U61" s="10"/>
      <c r="V61" s="10"/>
      <c r="W61" s="10"/>
      <c r="X61" s="10"/>
      <c r="Y61" s="10"/>
      <c r="Z61" s="10"/>
      <c r="AA61" s="10"/>
      <c r="AB61" s="10"/>
      <c r="AC61" s="10"/>
    </row>
    <row r="62">
      <c r="A62" s="9" t="s">
        <v>82</v>
      </c>
      <c r="B62" s="9" t="s">
        <v>16</v>
      </c>
      <c r="C62" s="9" t="s">
        <v>19</v>
      </c>
      <c r="D62" s="11">
        <v>45461.0</v>
      </c>
      <c r="E62" s="9">
        <v>9.0</v>
      </c>
      <c r="F62" s="9">
        <v>78.0</v>
      </c>
      <c r="G62" s="10"/>
      <c r="H62" s="10"/>
      <c r="I62" s="10"/>
      <c r="J62" s="10"/>
      <c r="K62" s="10"/>
      <c r="L62" s="10"/>
      <c r="M62" s="10"/>
      <c r="N62" s="10"/>
      <c r="O62" s="10"/>
      <c r="P62" s="10"/>
      <c r="Q62" s="10"/>
      <c r="R62" s="10"/>
      <c r="S62" s="10"/>
      <c r="T62" s="10"/>
      <c r="U62" s="10"/>
      <c r="V62" s="10"/>
      <c r="W62" s="10"/>
      <c r="X62" s="10"/>
      <c r="Y62" s="10"/>
      <c r="Z62" s="10"/>
      <c r="AA62" s="10"/>
      <c r="AB62" s="10"/>
      <c r="AC62" s="10"/>
    </row>
    <row r="63">
      <c r="A63" s="9" t="s">
        <v>83</v>
      </c>
      <c r="B63" s="9" t="s">
        <v>16</v>
      </c>
      <c r="C63" s="9" t="s">
        <v>21</v>
      </c>
      <c r="D63" s="11">
        <v>45461.0</v>
      </c>
      <c r="E63" s="9">
        <v>6.0</v>
      </c>
      <c r="F63" s="9">
        <v>170.0</v>
      </c>
      <c r="G63" s="10"/>
      <c r="H63" s="10"/>
      <c r="I63" s="10"/>
      <c r="J63" s="10"/>
      <c r="K63" s="10"/>
      <c r="L63" s="10"/>
      <c r="M63" s="10"/>
      <c r="N63" s="10"/>
      <c r="O63" s="10"/>
      <c r="P63" s="10"/>
      <c r="Q63" s="10"/>
      <c r="R63" s="10"/>
      <c r="S63" s="10"/>
      <c r="T63" s="10"/>
      <c r="U63" s="10"/>
      <c r="V63" s="10"/>
      <c r="W63" s="10"/>
      <c r="X63" s="10"/>
      <c r="Y63" s="10"/>
      <c r="Z63" s="10"/>
      <c r="AA63" s="10"/>
      <c r="AB63" s="10"/>
      <c r="AC63" s="10"/>
    </row>
    <row r="64">
      <c r="A64" s="9" t="s">
        <v>84</v>
      </c>
      <c r="B64" s="9" t="s">
        <v>16</v>
      </c>
      <c r="C64" s="9" t="s">
        <v>23</v>
      </c>
      <c r="D64" s="11">
        <v>45462.0</v>
      </c>
      <c r="E64" s="9">
        <v>8.0</v>
      </c>
      <c r="F64" s="9">
        <v>90.0</v>
      </c>
      <c r="G64" s="10"/>
      <c r="H64" s="10"/>
      <c r="I64" s="10"/>
      <c r="J64" s="10"/>
      <c r="K64" s="10"/>
      <c r="L64" s="10"/>
      <c r="M64" s="10"/>
      <c r="N64" s="10"/>
      <c r="O64" s="10"/>
      <c r="P64" s="10"/>
      <c r="Q64" s="10"/>
      <c r="R64" s="10"/>
      <c r="S64" s="10"/>
      <c r="T64" s="10"/>
      <c r="U64" s="10"/>
      <c r="V64" s="10"/>
      <c r="W64" s="10"/>
      <c r="X64" s="10"/>
      <c r="Y64" s="10"/>
      <c r="Z64" s="10"/>
      <c r="AA64" s="10"/>
      <c r="AB64" s="10"/>
      <c r="AC64" s="10"/>
    </row>
    <row r="65">
      <c r="A65" s="9" t="s">
        <v>85</v>
      </c>
      <c r="B65" s="9" t="s">
        <v>16</v>
      </c>
      <c r="C65" s="9" t="s">
        <v>17</v>
      </c>
      <c r="D65" s="11">
        <v>45462.0</v>
      </c>
      <c r="E65" s="9">
        <v>19.0</v>
      </c>
      <c r="F65" s="9">
        <v>65.0</v>
      </c>
      <c r="G65" s="10"/>
      <c r="H65" s="10"/>
      <c r="I65" s="10"/>
      <c r="J65" s="10"/>
      <c r="K65" s="10"/>
      <c r="L65" s="10"/>
      <c r="M65" s="10"/>
      <c r="N65" s="10"/>
      <c r="O65" s="10"/>
      <c r="P65" s="10"/>
      <c r="Q65" s="10"/>
      <c r="R65" s="10"/>
      <c r="S65" s="10"/>
      <c r="T65" s="10"/>
      <c r="U65" s="10"/>
      <c r="V65" s="10"/>
      <c r="W65" s="10"/>
      <c r="X65" s="10"/>
      <c r="Y65" s="10"/>
      <c r="Z65" s="10"/>
      <c r="AA65" s="10"/>
      <c r="AB65" s="10"/>
      <c r="AC65" s="10"/>
    </row>
    <row r="66">
      <c r="A66" s="9" t="s">
        <v>86</v>
      </c>
      <c r="B66" s="9" t="s">
        <v>16</v>
      </c>
      <c r="C66" s="9" t="s">
        <v>19</v>
      </c>
      <c r="D66" s="11">
        <v>45462.0</v>
      </c>
      <c r="E66" s="9">
        <v>16.0</v>
      </c>
      <c r="F66" s="9">
        <v>78.0</v>
      </c>
      <c r="G66" s="10"/>
      <c r="H66" s="10"/>
      <c r="I66" s="10"/>
      <c r="J66" s="10"/>
      <c r="K66" s="10"/>
      <c r="L66" s="10"/>
      <c r="M66" s="10"/>
      <c r="N66" s="10"/>
      <c r="O66" s="10"/>
      <c r="P66" s="10"/>
      <c r="Q66" s="10"/>
      <c r="R66" s="10"/>
      <c r="S66" s="10"/>
      <c r="T66" s="10"/>
      <c r="U66" s="10"/>
      <c r="V66" s="10"/>
      <c r="W66" s="10"/>
      <c r="X66" s="10"/>
      <c r="Y66" s="10"/>
      <c r="Z66" s="10"/>
      <c r="AA66" s="10"/>
      <c r="AB66" s="10"/>
      <c r="AC66" s="10"/>
    </row>
    <row r="67">
      <c r="A67" s="9" t="s">
        <v>87</v>
      </c>
      <c r="B67" s="9" t="s">
        <v>16</v>
      </c>
      <c r="C67" s="9" t="s">
        <v>17</v>
      </c>
      <c r="D67" s="11">
        <v>45463.0</v>
      </c>
      <c r="E67" s="9">
        <v>31.0</v>
      </c>
      <c r="F67" s="9">
        <v>65.0</v>
      </c>
      <c r="G67" s="10"/>
      <c r="H67" s="10"/>
      <c r="I67" s="10"/>
      <c r="J67" s="10"/>
      <c r="K67" s="10"/>
      <c r="L67" s="10"/>
      <c r="M67" s="10"/>
      <c r="N67" s="10"/>
      <c r="O67" s="10"/>
      <c r="P67" s="10"/>
      <c r="Q67" s="10"/>
      <c r="R67" s="10"/>
      <c r="S67" s="10"/>
      <c r="T67" s="10"/>
      <c r="U67" s="10"/>
      <c r="V67" s="10"/>
      <c r="W67" s="10"/>
      <c r="X67" s="10"/>
      <c r="Y67" s="10"/>
      <c r="Z67" s="10"/>
      <c r="AA67" s="10"/>
      <c r="AB67" s="10"/>
      <c r="AC67" s="10"/>
    </row>
    <row r="68">
      <c r="A68" s="9" t="s">
        <v>88</v>
      </c>
      <c r="B68" s="9" t="s">
        <v>16</v>
      </c>
      <c r="C68" s="9" t="s">
        <v>19</v>
      </c>
      <c r="D68" s="11">
        <v>45464.0</v>
      </c>
      <c r="E68" s="9">
        <v>24.0</v>
      </c>
      <c r="F68" s="9">
        <v>78.0</v>
      </c>
      <c r="G68" s="10"/>
      <c r="H68" s="10"/>
      <c r="I68" s="10"/>
      <c r="J68" s="10"/>
      <c r="K68" s="10"/>
      <c r="L68" s="10"/>
      <c r="M68" s="10"/>
      <c r="N68" s="10"/>
      <c r="O68" s="10"/>
      <c r="P68" s="10"/>
      <c r="Q68" s="10"/>
      <c r="R68" s="10"/>
      <c r="S68" s="10"/>
      <c r="T68" s="10"/>
      <c r="U68" s="10"/>
      <c r="V68" s="10"/>
      <c r="W68" s="10"/>
      <c r="X68" s="10"/>
      <c r="Y68" s="10"/>
      <c r="Z68" s="10"/>
      <c r="AA68" s="10"/>
      <c r="AB68" s="10"/>
      <c r="AC68" s="10"/>
    </row>
    <row r="69">
      <c r="A69" s="9" t="s">
        <v>89</v>
      </c>
      <c r="B69" s="9" t="s">
        <v>16</v>
      </c>
      <c r="C69" s="9" t="s">
        <v>21</v>
      </c>
      <c r="D69" s="11">
        <v>45465.0</v>
      </c>
      <c r="E69" s="9">
        <v>5.0</v>
      </c>
      <c r="F69" s="9">
        <v>170.0</v>
      </c>
      <c r="G69" s="10"/>
      <c r="H69" s="10"/>
      <c r="I69" s="10"/>
      <c r="J69" s="10"/>
      <c r="K69" s="10"/>
      <c r="L69" s="10"/>
      <c r="M69" s="10"/>
      <c r="N69" s="10"/>
      <c r="O69" s="10"/>
      <c r="P69" s="10"/>
      <c r="Q69" s="10"/>
      <c r="R69" s="10"/>
      <c r="S69" s="10"/>
      <c r="T69" s="10"/>
      <c r="U69" s="10"/>
      <c r="V69" s="10"/>
      <c r="W69" s="10"/>
      <c r="X69" s="10"/>
      <c r="Y69" s="10"/>
      <c r="Z69" s="10"/>
      <c r="AA69" s="10"/>
      <c r="AB69" s="10"/>
      <c r="AC69" s="10"/>
    </row>
    <row r="70">
      <c r="A70" s="9" t="s">
        <v>90</v>
      </c>
      <c r="B70" s="9" t="s">
        <v>16</v>
      </c>
      <c r="C70" s="9" t="s">
        <v>23</v>
      </c>
      <c r="D70" s="11">
        <v>45466.0</v>
      </c>
      <c r="E70" s="9">
        <v>10.0</v>
      </c>
      <c r="F70" s="9">
        <v>90.0</v>
      </c>
      <c r="G70" s="10"/>
      <c r="H70" s="10"/>
      <c r="I70" s="10"/>
      <c r="J70" s="10"/>
      <c r="K70" s="10"/>
      <c r="L70" s="10"/>
      <c r="M70" s="10"/>
      <c r="N70" s="10"/>
      <c r="O70" s="10"/>
      <c r="P70" s="10"/>
      <c r="Q70" s="10"/>
      <c r="R70" s="10"/>
      <c r="S70" s="10"/>
      <c r="T70" s="10"/>
      <c r="U70" s="10"/>
      <c r="V70" s="10"/>
      <c r="W70" s="10"/>
      <c r="X70" s="10"/>
      <c r="Y70" s="10"/>
      <c r="Z70" s="10"/>
      <c r="AA70" s="10"/>
      <c r="AB70" s="10"/>
      <c r="AC70" s="10"/>
    </row>
    <row r="71">
      <c r="A71" s="9" t="s">
        <v>91</v>
      </c>
      <c r="B71" s="9" t="s">
        <v>16</v>
      </c>
      <c r="C71" s="9" t="s">
        <v>25</v>
      </c>
      <c r="D71" s="11">
        <v>45466.0</v>
      </c>
      <c r="E71" s="9">
        <v>8.0</v>
      </c>
      <c r="F71" s="9">
        <v>80.0</v>
      </c>
      <c r="G71" s="10"/>
      <c r="H71" s="10"/>
      <c r="I71" s="10"/>
      <c r="J71" s="10"/>
      <c r="K71" s="10"/>
      <c r="L71" s="10"/>
      <c r="M71" s="10"/>
      <c r="N71" s="10"/>
      <c r="O71" s="10"/>
      <c r="P71" s="10"/>
      <c r="Q71" s="10"/>
      <c r="R71" s="10"/>
      <c r="S71" s="10"/>
      <c r="T71" s="10"/>
      <c r="U71" s="10"/>
      <c r="V71" s="10"/>
      <c r="W71" s="10"/>
      <c r="X71" s="10"/>
      <c r="Y71" s="10"/>
      <c r="Z71" s="10"/>
      <c r="AA71" s="10"/>
      <c r="AB71" s="10"/>
      <c r="AC71" s="10"/>
    </row>
    <row r="72">
      <c r="A72" s="9" t="s">
        <v>92</v>
      </c>
      <c r="B72" s="9" t="s">
        <v>16</v>
      </c>
      <c r="C72" s="9" t="s">
        <v>27</v>
      </c>
      <c r="D72" s="11">
        <v>45466.0</v>
      </c>
      <c r="E72" s="9">
        <v>3.0</v>
      </c>
      <c r="F72" s="9">
        <v>82.0</v>
      </c>
      <c r="G72" s="10"/>
      <c r="H72" s="10"/>
      <c r="I72" s="10"/>
      <c r="J72" s="10"/>
      <c r="K72" s="10"/>
      <c r="L72" s="10"/>
      <c r="M72" s="10"/>
      <c r="N72" s="10"/>
      <c r="O72" s="10"/>
      <c r="P72" s="10"/>
      <c r="Q72" s="10"/>
      <c r="R72" s="10"/>
      <c r="S72" s="10"/>
      <c r="T72" s="10"/>
      <c r="U72" s="10"/>
      <c r="V72" s="10"/>
      <c r="W72" s="10"/>
      <c r="X72" s="10"/>
      <c r="Y72" s="10"/>
      <c r="Z72" s="10"/>
      <c r="AA72" s="10"/>
      <c r="AB72" s="10"/>
      <c r="AC72" s="10"/>
    </row>
    <row r="73">
      <c r="A73" s="9" t="s">
        <v>93</v>
      </c>
      <c r="B73" s="9" t="s">
        <v>16</v>
      </c>
      <c r="C73" s="9" t="s">
        <v>17</v>
      </c>
      <c r="D73" s="11">
        <v>45466.0</v>
      </c>
      <c r="E73" s="9">
        <v>18.0</v>
      </c>
      <c r="F73" s="9">
        <v>65.0</v>
      </c>
      <c r="G73" s="10"/>
      <c r="H73" s="10"/>
      <c r="I73" s="10"/>
      <c r="J73" s="10"/>
      <c r="K73" s="10"/>
      <c r="L73" s="10"/>
      <c r="M73" s="10"/>
      <c r="N73" s="10"/>
      <c r="O73" s="10"/>
      <c r="P73" s="10"/>
      <c r="Q73" s="10"/>
      <c r="R73" s="10"/>
      <c r="S73" s="10"/>
      <c r="T73" s="10"/>
      <c r="U73" s="10"/>
      <c r="V73" s="10"/>
      <c r="W73" s="10"/>
      <c r="X73" s="10"/>
      <c r="Y73" s="10"/>
      <c r="Z73" s="10"/>
      <c r="AA73" s="10"/>
      <c r="AB73" s="10"/>
      <c r="AC73" s="10"/>
    </row>
    <row r="74">
      <c r="A74" s="9" t="s">
        <v>94</v>
      </c>
      <c r="B74" s="9" t="s">
        <v>16</v>
      </c>
      <c r="C74" s="9" t="s">
        <v>19</v>
      </c>
      <c r="D74" s="11">
        <v>45466.0</v>
      </c>
      <c r="E74" s="9">
        <v>16.0</v>
      </c>
      <c r="F74" s="9">
        <v>78.0</v>
      </c>
      <c r="G74" s="10"/>
      <c r="H74" s="10"/>
      <c r="I74" s="10"/>
      <c r="J74" s="10"/>
      <c r="K74" s="10"/>
      <c r="L74" s="10"/>
      <c r="M74" s="10"/>
      <c r="N74" s="10"/>
      <c r="O74" s="10"/>
      <c r="P74" s="10"/>
      <c r="Q74" s="10"/>
      <c r="R74" s="10"/>
      <c r="S74" s="10"/>
      <c r="T74" s="10"/>
      <c r="U74" s="10"/>
      <c r="V74" s="10"/>
      <c r="W74" s="10"/>
      <c r="X74" s="10"/>
      <c r="Y74" s="10"/>
      <c r="Z74" s="10"/>
      <c r="AA74" s="10"/>
      <c r="AB74" s="10"/>
      <c r="AC74" s="10"/>
    </row>
    <row r="75">
      <c r="A75" s="9" t="s">
        <v>95</v>
      </c>
      <c r="B75" s="9" t="s">
        <v>16</v>
      </c>
      <c r="C75" s="9" t="s">
        <v>21</v>
      </c>
      <c r="D75" s="11">
        <v>45466.0</v>
      </c>
      <c r="E75" s="9">
        <v>9.0</v>
      </c>
      <c r="F75" s="9">
        <v>170.0</v>
      </c>
      <c r="G75" s="10"/>
      <c r="H75" s="10"/>
      <c r="I75" s="10"/>
      <c r="J75" s="10"/>
      <c r="K75" s="10"/>
      <c r="L75" s="10"/>
      <c r="M75" s="10"/>
      <c r="N75" s="10"/>
      <c r="O75" s="10"/>
      <c r="P75" s="10"/>
      <c r="Q75" s="10"/>
      <c r="R75" s="10"/>
      <c r="S75" s="10"/>
      <c r="T75" s="10"/>
      <c r="U75" s="10"/>
      <c r="V75" s="10"/>
      <c r="W75" s="10"/>
      <c r="X75" s="10"/>
      <c r="Y75" s="10"/>
      <c r="Z75" s="10"/>
      <c r="AA75" s="10"/>
      <c r="AB75" s="10"/>
      <c r="AC75" s="10"/>
    </row>
    <row r="76">
      <c r="A76" s="9" t="s">
        <v>96</v>
      </c>
      <c r="B76" s="9" t="s">
        <v>16</v>
      </c>
      <c r="C76" s="9" t="s">
        <v>27</v>
      </c>
      <c r="D76" s="11">
        <v>45467.0</v>
      </c>
      <c r="E76" s="9">
        <v>2.0</v>
      </c>
      <c r="F76" s="9">
        <v>82.0</v>
      </c>
      <c r="G76" s="10"/>
      <c r="H76" s="10"/>
      <c r="I76" s="10"/>
      <c r="J76" s="10"/>
      <c r="K76" s="10"/>
      <c r="L76" s="10"/>
      <c r="M76" s="10"/>
      <c r="N76" s="10"/>
      <c r="O76" s="10"/>
      <c r="P76" s="10"/>
      <c r="Q76" s="10"/>
      <c r="R76" s="10"/>
      <c r="S76" s="10"/>
      <c r="T76" s="10"/>
      <c r="U76" s="10"/>
      <c r="V76" s="10"/>
      <c r="W76" s="10"/>
      <c r="X76" s="10"/>
      <c r="Y76" s="10"/>
      <c r="Z76" s="10"/>
      <c r="AA76" s="10"/>
      <c r="AB76" s="10"/>
      <c r="AC76" s="10"/>
    </row>
    <row r="77">
      <c r="A77" s="9" t="s">
        <v>97</v>
      </c>
      <c r="B77" s="9" t="s">
        <v>16</v>
      </c>
      <c r="C77" s="9" t="s">
        <v>17</v>
      </c>
      <c r="D77" s="11">
        <v>45467.0</v>
      </c>
      <c r="E77" s="9">
        <v>28.0</v>
      </c>
      <c r="F77" s="9">
        <v>65.0</v>
      </c>
      <c r="G77" s="10"/>
      <c r="H77" s="10"/>
      <c r="I77" s="10"/>
      <c r="J77" s="10"/>
      <c r="K77" s="10"/>
      <c r="L77" s="10"/>
      <c r="M77" s="10"/>
      <c r="N77" s="10"/>
      <c r="O77" s="10"/>
      <c r="P77" s="10"/>
      <c r="Q77" s="10"/>
      <c r="R77" s="10"/>
      <c r="S77" s="10"/>
      <c r="T77" s="10"/>
      <c r="U77" s="10"/>
      <c r="V77" s="10"/>
      <c r="W77" s="10"/>
      <c r="X77" s="10"/>
      <c r="Y77" s="10"/>
      <c r="Z77" s="10"/>
      <c r="AA77" s="10"/>
      <c r="AB77" s="10"/>
      <c r="AC77" s="10"/>
    </row>
    <row r="78">
      <c r="A78" s="9" t="s">
        <v>98</v>
      </c>
      <c r="B78" s="9" t="s">
        <v>16</v>
      </c>
      <c r="C78" s="9" t="s">
        <v>19</v>
      </c>
      <c r="D78" s="11">
        <v>45467.0</v>
      </c>
      <c r="E78" s="9">
        <v>30.0</v>
      </c>
      <c r="F78" s="9">
        <v>78.0</v>
      </c>
      <c r="G78" s="10"/>
      <c r="H78" s="10"/>
      <c r="I78" s="10"/>
      <c r="J78" s="10"/>
      <c r="K78" s="10"/>
      <c r="L78" s="10"/>
      <c r="M78" s="10"/>
      <c r="N78" s="10"/>
      <c r="O78" s="10"/>
      <c r="P78" s="10"/>
      <c r="Q78" s="10"/>
      <c r="R78" s="10"/>
      <c r="S78" s="10"/>
      <c r="T78" s="10"/>
      <c r="U78" s="10"/>
      <c r="V78" s="10"/>
      <c r="W78" s="10"/>
      <c r="X78" s="10"/>
      <c r="Y78" s="10"/>
      <c r="Z78" s="10"/>
      <c r="AA78" s="10"/>
      <c r="AB78" s="10"/>
      <c r="AC78" s="10"/>
    </row>
    <row r="79">
      <c r="A79" s="9" t="s">
        <v>99</v>
      </c>
      <c r="B79" s="9" t="s">
        <v>16</v>
      </c>
      <c r="C79" s="9" t="s">
        <v>21</v>
      </c>
      <c r="D79" s="11">
        <v>45468.0</v>
      </c>
      <c r="E79" s="9">
        <v>9.0</v>
      </c>
      <c r="F79" s="9">
        <v>170.0</v>
      </c>
      <c r="G79" s="10"/>
      <c r="H79" s="10"/>
      <c r="I79" s="10"/>
      <c r="J79" s="10"/>
      <c r="K79" s="10"/>
      <c r="L79" s="10"/>
      <c r="M79" s="10"/>
      <c r="N79" s="10"/>
      <c r="O79" s="10"/>
      <c r="P79" s="10"/>
      <c r="Q79" s="10"/>
      <c r="R79" s="10"/>
      <c r="S79" s="10"/>
      <c r="T79" s="10"/>
      <c r="U79" s="10"/>
      <c r="V79" s="10"/>
      <c r="W79" s="10"/>
      <c r="X79" s="10"/>
      <c r="Y79" s="10"/>
      <c r="Z79" s="10"/>
      <c r="AA79" s="10"/>
      <c r="AB79" s="10"/>
      <c r="AC79" s="10"/>
    </row>
    <row r="80">
      <c r="A80" s="9" t="s">
        <v>100</v>
      </c>
      <c r="B80" s="9" t="s">
        <v>16</v>
      </c>
      <c r="C80" s="9" t="s">
        <v>23</v>
      </c>
      <c r="D80" s="11">
        <v>45468.0</v>
      </c>
      <c r="E80" s="9">
        <v>5.0</v>
      </c>
      <c r="F80" s="9">
        <v>90.0</v>
      </c>
      <c r="G80" s="10"/>
      <c r="H80" s="10"/>
      <c r="I80" s="10"/>
      <c r="J80" s="10"/>
      <c r="K80" s="10"/>
      <c r="L80" s="10"/>
      <c r="M80" s="10"/>
      <c r="N80" s="10"/>
      <c r="O80" s="10"/>
      <c r="P80" s="10"/>
      <c r="Q80" s="10"/>
      <c r="R80" s="10"/>
      <c r="S80" s="10"/>
      <c r="T80" s="10"/>
      <c r="U80" s="10"/>
      <c r="V80" s="10"/>
      <c r="W80" s="10"/>
      <c r="X80" s="10"/>
      <c r="Y80" s="10"/>
      <c r="Z80" s="10"/>
      <c r="AA80" s="10"/>
      <c r="AB80" s="10"/>
      <c r="AC80" s="10"/>
    </row>
    <row r="81">
      <c r="A81" s="9" t="s">
        <v>101</v>
      </c>
      <c r="B81" s="9" t="s">
        <v>16</v>
      </c>
      <c r="C81" s="9" t="s">
        <v>17</v>
      </c>
      <c r="D81" s="11">
        <v>45468.0</v>
      </c>
      <c r="E81" s="9">
        <v>17.0</v>
      </c>
      <c r="F81" s="9">
        <v>65.0</v>
      </c>
      <c r="G81" s="10"/>
      <c r="H81" s="10"/>
      <c r="I81" s="10"/>
      <c r="J81" s="10"/>
      <c r="K81" s="10"/>
      <c r="L81" s="10"/>
      <c r="M81" s="10"/>
      <c r="N81" s="10"/>
      <c r="O81" s="10"/>
      <c r="P81" s="10"/>
      <c r="Q81" s="10"/>
      <c r="R81" s="10"/>
      <c r="S81" s="10"/>
      <c r="T81" s="10"/>
      <c r="U81" s="10"/>
      <c r="V81" s="10"/>
      <c r="W81" s="10"/>
      <c r="X81" s="10"/>
      <c r="Y81" s="10"/>
      <c r="Z81" s="10"/>
      <c r="AA81" s="10"/>
      <c r="AB81" s="10"/>
      <c r="AC81" s="10"/>
    </row>
    <row r="82">
      <c r="A82" s="9" t="s">
        <v>102</v>
      </c>
      <c r="B82" s="9" t="s">
        <v>16</v>
      </c>
      <c r="C82" s="9" t="s">
        <v>27</v>
      </c>
      <c r="D82" s="11">
        <v>45469.0</v>
      </c>
      <c r="E82" s="9">
        <v>9.0</v>
      </c>
      <c r="F82" s="9">
        <v>82.0</v>
      </c>
      <c r="G82" s="10"/>
      <c r="H82" s="10"/>
      <c r="I82" s="10"/>
      <c r="J82" s="10"/>
      <c r="K82" s="10"/>
      <c r="L82" s="10"/>
      <c r="M82" s="10"/>
      <c r="N82" s="10"/>
      <c r="O82" s="10"/>
      <c r="P82" s="10"/>
      <c r="Q82" s="10"/>
      <c r="R82" s="10"/>
      <c r="S82" s="10"/>
      <c r="T82" s="10"/>
      <c r="U82" s="10"/>
      <c r="V82" s="10"/>
      <c r="W82" s="10"/>
      <c r="X82" s="10"/>
      <c r="Y82" s="10"/>
      <c r="Z82" s="10"/>
      <c r="AA82" s="10"/>
      <c r="AB82" s="10"/>
      <c r="AC82" s="10"/>
    </row>
    <row r="83">
      <c r="A83" s="9" t="s">
        <v>103</v>
      </c>
      <c r="B83" s="9" t="s">
        <v>16</v>
      </c>
      <c r="C83" s="9" t="s">
        <v>17</v>
      </c>
      <c r="D83" s="11">
        <v>45470.0</v>
      </c>
      <c r="E83" s="9">
        <v>15.0</v>
      </c>
      <c r="F83" s="9">
        <v>65.0</v>
      </c>
      <c r="G83" s="10"/>
      <c r="H83" s="10"/>
      <c r="I83" s="10"/>
      <c r="J83" s="10"/>
      <c r="K83" s="10"/>
      <c r="L83" s="10"/>
      <c r="M83" s="10"/>
      <c r="N83" s="10"/>
      <c r="O83" s="10"/>
      <c r="P83" s="10"/>
      <c r="Q83" s="10"/>
      <c r="R83" s="10"/>
      <c r="S83" s="10"/>
      <c r="T83" s="10"/>
      <c r="U83" s="10"/>
      <c r="V83" s="10"/>
      <c r="W83" s="10"/>
      <c r="X83" s="10"/>
      <c r="Y83" s="10"/>
      <c r="Z83" s="10"/>
      <c r="AA83" s="10"/>
      <c r="AB83" s="10"/>
      <c r="AC83" s="10"/>
    </row>
    <row r="84">
      <c r="A84" s="9" t="s">
        <v>104</v>
      </c>
      <c r="B84" s="9" t="s">
        <v>16</v>
      </c>
      <c r="C84" s="9" t="s">
        <v>19</v>
      </c>
      <c r="D84" s="11">
        <v>45471.0</v>
      </c>
      <c r="E84" s="9">
        <v>3.0</v>
      </c>
      <c r="F84" s="9">
        <v>78.0</v>
      </c>
      <c r="G84" s="10"/>
      <c r="H84" s="10"/>
      <c r="I84" s="10"/>
      <c r="J84" s="10"/>
      <c r="K84" s="10"/>
      <c r="L84" s="10"/>
      <c r="M84" s="10"/>
      <c r="N84" s="10"/>
      <c r="O84" s="10"/>
      <c r="P84" s="10"/>
      <c r="Q84" s="10"/>
      <c r="R84" s="10"/>
      <c r="S84" s="10"/>
      <c r="T84" s="10"/>
      <c r="U84" s="10"/>
      <c r="V84" s="10"/>
      <c r="W84" s="10"/>
      <c r="X84" s="10"/>
      <c r="Y84" s="10"/>
      <c r="Z84" s="10"/>
      <c r="AA84" s="10"/>
      <c r="AB84" s="10"/>
      <c r="AC84" s="10"/>
    </row>
    <row r="85">
      <c r="A85" s="9" t="s">
        <v>105</v>
      </c>
      <c r="B85" s="9" t="s">
        <v>16</v>
      </c>
      <c r="C85" s="9" t="s">
        <v>21</v>
      </c>
      <c r="D85" s="11">
        <v>45471.0</v>
      </c>
      <c r="E85" s="9">
        <v>4.0</v>
      </c>
      <c r="F85" s="9">
        <v>170.0</v>
      </c>
      <c r="G85" s="10"/>
      <c r="H85" s="10"/>
      <c r="I85" s="10"/>
      <c r="J85" s="10"/>
      <c r="K85" s="10"/>
      <c r="L85" s="10"/>
      <c r="M85" s="10"/>
      <c r="N85" s="10"/>
      <c r="O85" s="10"/>
      <c r="P85" s="10"/>
      <c r="Q85" s="10"/>
      <c r="R85" s="10"/>
      <c r="S85" s="10"/>
      <c r="T85" s="10"/>
      <c r="U85" s="10"/>
      <c r="V85" s="10"/>
      <c r="W85" s="10"/>
      <c r="X85" s="10"/>
      <c r="Y85" s="10"/>
      <c r="Z85" s="10"/>
      <c r="AA85" s="10"/>
      <c r="AB85" s="10"/>
      <c r="AC85" s="10"/>
    </row>
    <row r="86">
      <c r="A86" s="9" t="s">
        <v>106</v>
      </c>
      <c r="B86" s="9" t="s">
        <v>16</v>
      </c>
      <c r="C86" s="9" t="s">
        <v>23</v>
      </c>
      <c r="D86" s="11">
        <v>45472.0</v>
      </c>
      <c r="E86" s="9">
        <v>6.0</v>
      </c>
      <c r="F86" s="9">
        <v>90.0</v>
      </c>
      <c r="G86" s="10"/>
      <c r="H86" s="10"/>
      <c r="I86" s="10"/>
      <c r="J86" s="10"/>
      <c r="K86" s="10"/>
      <c r="L86" s="10"/>
      <c r="M86" s="10"/>
      <c r="N86" s="10"/>
      <c r="O86" s="10"/>
      <c r="P86" s="10"/>
      <c r="Q86" s="10"/>
      <c r="R86" s="10"/>
      <c r="S86" s="10"/>
      <c r="T86" s="10"/>
      <c r="U86" s="10"/>
      <c r="V86" s="10"/>
      <c r="W86" s="10"/>
      <c r="X86" s="10"/>
      <c r="Y86" s="10"/>
      <c r="Z86" s="10"/>
      <c r="AA86" s="10"/>
      <c r="AB86" s="10"/>
      <c r="AC86" s="10"/>
    </row>
    <row r="87">
      <c r="A87" s="9" t="s">
        <v>107</v>
      </c>
      <c r="B87" s="9" t="s">
        <v>16</v>
      </c>
      <c r="C87" s="9" t="s">
        <v>25</v>
      </c>
      <c r="D87" s="11">
        <v>45472.0</v>
      </c>
      <c r="E87" s="9">
        <v>10.0</v>
      </c>
      <c r="F87" s="9">
        <v>80.0</v>
      </c>
      <c r="G87" s="10"/>
      <c r="H87" s="10"/>
      <c r="I87" s="10"/>
      <c r="J87" s="10"/>
      <c r="K87" s="10"/>
      <c r="L87" s="10"/>
      <c r="M87" s="10"/>
      <c r="N87" s="10"/>
      <c r="O87" s="10"/>
      <c r="P87" s="10"/>
      <c r="Q87" s="10"/>
      <c r="R87" s="10"/>
      <c r="S87" s="10"/>
      <c r="T87" s="10"/>
      <c r="U87" s="10"/>
      <c r="V87" s="10"/>
      <c r="W87" s="10"/>
      <c r="X87" s="10"/>
      <c r="Y87" s="10"/>
      <c r="Z87" s="10"/>
      <c r="AA87" s="10"/>
      <c r="AB87" s="10"/>
      <c r="AC87" s="10"/>
    </row>
    <row r="88">
      <c r="A88" s="9" t="s">
        <v>108</v>
      </c>
      <c r="B88" s="9" t="s">
        <v>16</v>
      </c>
      <c r="C88" s="9" t="s">
        <v>27</v>
      </c>
      <c r="D88" s="11">
        <v>45472.0</v>
      </c>
      <c r="E88" s="9">
        <v>17.0</v>
      </c>
      <c r="F88" s="9">
        <v>82.0</v>
      </c>
      <c r="G88" s="10"/>
      <c r="H88" s="10"/>
      <c r="I88" s="10"/>
      <c r="J88" s="10"/>
      <c r="K88" s="10"/>
      <c r="L88" s="10"/>
      <c r="M88" s="10"/>
      <c r="N88" s="10"/>
      <c r="O88" s="10"/>
      <c r="P88" s="10"/>
      <c r="Q88" s="10"/>
      <c r="R88" s="10"/>
      <c r="S88" s="10"/>
      <c r="T88" s="10"/>
      <c r="U88" s="10"/>
      <c r="V88" s="10"/>
      <c r="W88" s="10"/>
      <c r="X88" s="10"/>
      <c r="Y88" s="10"/>
      <c r="Z88" s="10"/>
      <c r="AA88" s="10"/>
      <c r="AB88" s="10"/>
      <c r="AC88" s="10"/>
    </row>
    <row r="89">
      <c r="A89" s="9" t="s">
        <v>109</v>
      </c>
      <c r="B89" s="9" t="s">
        <v>16</v>
      </c>
      <c r="C89" s="9" t="s">
        <v>17</v>
      </c>
      <c r="D89" s="11">
        <v>45472.0</v>
      </c>
      <c r="E89" s="9">
        <v>33.0</v>
      </c>
      <c r="F89" s="9">
        <v>65.0</v>
      </c>
      <c r="G89" s="10"/>
      <c r="H89" s="10"/>
      <c r="I89" s="10"/>
      <c r="J89" s="10"/>
      <c r="K89" s="10"/>
      <c r="L89" s="10"/>
      <c r="M89" s="10"/>
      <c r="N89" s="10"/>
      <c r="O89" s="10"/>
      <c r="P89" s="10"/>
      <c r="Q89" s="10"/>
      <c r="R89" s="10"/>
      <c r="S89" s="10"/>
      <c r="T89" s="10"/>
      <c r="U89" s="10"/>
      <c r="V89" s="10"/>
      <c r="W89" s="10"/>
      <c r="X89" s="10"/>
      <c r="Y89" s="10"/>
      <c r="Z89" s="10"/>
      <c r="AA89" s="10"/>
      <c r="AB89" s="10"/>
      <c r="AC89" s="10"/>
    </row>
    <row r="90">
      <c r="A90" s="9" t="s">
        <v>110</v>
      </c>
      <c r="B90" s="9" t="s">
        <v>16</v>
      </c>
      <c r="C90" s="9" t="s">
        <v>19</v>
      </c>
      <c r="D90" s="11">
        <v>45473.0</v>
      </c>
      <c r="E90" s="9">
        <v>24.0</v>
      </c>
      <c r="F90" s="9">
        <v>78.0</v>
      </c>
      <c r="G90" s="10"/>
      <c r="H90" s="10"/>
      <c r="I90" s="10"/>
      <c r="J90" s="10"/>
      <c r="K90" s="10"/>
      <c r="L90" s="10"/>
      <c r="M90" s="10"/>
      <c r="N90" s="10"/>
      <c r="O90" s="10"/>
      <c r="P90" s="10"/>
      <c r="Q90" s="10"/>
      <c r="R90" s="10"/>
      <c r="S90" s="10"/>
      <c r="T90" s="10"/>
      <c r="U90" s="10"/>
      <c r="V90" s="10"/>
      <c r="W90" s="10"/>
      <c r="X90" s="10"/>
      <c r="Y90" s="10"/>
      <c r="Z90" s="10"/>
      <c r="AA90" s="10"/>
      <c r="AB90" s="10"/>
      <c r="AC90" s="10"/>
    </row>
    <row r="91">
      <c r="A91" s="9" t="s">
        <v>111</v>
      </c>
      <c r="B91" s="9" t="s">
        <v>16</v>
      </c>
      <c r="C91" s="9" t="s">
        <v>21</v>
      </c>
      <c r="D91" s="11">
        <v>45473.0</v>
      </c>
      <c r="E91" s="9">
        <v>7.0</v>
      </c>
      <c r="F91" s="9">
        <v>170.0</v>
      </c>
      <c r="G91" s="10"/>
      <c r="H91" s="10"/>
      <c r="I91" s="10"/>
      <c r="J91" s="10"/>
      <c r="K91" s="10"/>
      <c r="L91" s="10"/>
      <c r="M91" s="10"/>
      <c r="N91" s="10"/>
      <c r="O91" s="10"/>
      <c r="P91" s="10"/>
      <c r="Q91" s="10"/>
      <c r="R91" s="10"/>
      <c r="S91" s="10"/>
      <c r="T91" s="10"/>
      <c r="U91" s="10"/>
      <c r="V91" s="10"/>
      <c r="W91" s="10"/>
      <c r="X91" s="10"/>
      <c r="Y91" s="10"/>
      <c r="Z91" s="10"/>
      <c r="AA91" s="10"/>
      <c r="AB91" s="10"/>
      <c r="AC91" s="10"/>
    </row>
    <row r="92">
      <c r="A92" s="9" t="s">
        <v>112</v>
      </c>
      <c r="B92" s="9" t="s">
        <v>16</v>
      </c>
      <c r="C92" s="9" t="s">
        <v>23</v>
      </c>
      <c r="D92" s="11">
        <v>45473.0</v>
      </c>
      <c r="E92" s="9">
        <v>2.0</v>
      </c>
      <c r="F92" s="9">
        <v>90.0</v>
      </c>
      <c r="G92" s="10"/>
      <c r="H92" s="10"/>
      <c r="I92" s="10"/>
      <c r="J92" s="10"/>
      <c r="K92" s="10"/>
      <c r="L92" s="10"/>
      <c r="M92" s="10"/>
      <c r="N92" s="10"/>
      <c r="O92" s="10"/>
      <c r="P92" s="10"/>
      <c r="Q92" s="10"/>
      <c r="R92" s="10"/>
      <c r="S92" s="10"/>
      <c r="T92" s="10"/>
      <c r="U92" s="10"/>
      <c r="V92" s="10"/>
      <c r="W92" s="10"/>
      <c r="X92" s="10"/>
      <c r="Y92" s="10"/>
      <c r="Z92" s="10"/>
      <c r="AA92" s="10"/>
      <c r="AB92" s="10"/>
      <c r="AC92" s="10"/>
    </row>
    <row r="93">
      <c r="A93" s="9" t="s">
        <v>113</v>
      </c>
      <c r="B93" s="9" t="s">
        <v>16</v>
      </c>
      <c r="C93" s="9" t="s">
        <v>25</v>
      </c>
      <c r="D93" s="11">
        <v>45474.0</v>
      </c>
      <c r="E93" s="9">
        <v>7.0</v>
      </c>
      <c r="F93" s="9">
        <v>80.0</v>
      </c>
      <c r="G93" s="10"/>
      <c r="H93" s="10"/>
      <c r="I93" s="10"/>
      <c r="J93" s="10"/>
      <c r="K93" s="10"/>
      <c r="L93" s="10"/>
      <c r="M93" s="10"/>
      <c r="N93" s="10"/>
      <c r="O93" s="10"/>
      <c r="P93" s="10"/>
      <c r="Q93" s="10"/>
      <c r="R93" s="10"/>
      <c r="S93" s="10"/>
      <c r="T93" s="10"/>
      <c r="U93" s="10"/>
      <c r="V93" s="10"/>
      <c r="W93" s="10"/>
      <c r="X93" s="10"/>
      <c r="Y93" s="10"/>
      <c r="Z93" s="10"/>
      <c r="AA93" s="10"/>
      <c r="AB93" s="10"/>
      <c r="AC93" s="10"/>
    </row>
    <row r="94">
      <c r="A94" s="9" t="s">
        <v>114</v>
      </c>
      <c r="B94" s="9" t="s">
        <v>16</v>
      </c>
      <c r="C94" s="9" t="s">
        <v>27</v>
      </c>
      <c r="D94" s="11">
        <v>45474.0</v>
      </c>
      <c r="E94" s="9">
        <v>11.0</v>
      </c>
      <c r="F94" s="9">
        <v>82.0</v>
      </c>
      <c r="G94" s="10"/>
      <c r="H94" s="10"/>
      <c r="I94" s="10"/>
      <c r="J94" s="10"/>
      <c r="K94" s="10"/>
      <c r="L94" s="10"/>
      <c r="M94" s="10"/>
      <c r="N94" s="10"/>
      <c r="O94" s="10"/>
      <c r="P94" s="10"/>
      <c r="Q94" s="10"/>
      <c r="R94" s="10"/>
      <c r="S94" s="10"/>
      <c r="T94" s="10"/>
      <c r="U94" s="10"/>
      <c r="V94" s="10"/>
      <c r="W94" s="10"/>
      <c r="X94" s="10"/>
      <c r="Y94" s="10"/>
      <c r="Z94" s="10"/>
      <c r="AA94" s="10"/>
      <c r="AB94" s="10"/>
      <c r="AC94" s="10"/>
    </row>
    <row r="95">
      <c r="A95" s="9" t="s">
        <v>115</v>
      </c>
      <c r="B95" s="9" t="s">
        <v>16</v>
      </c>
      <c r="C95" s="9" t="s">
        <v>17</v>
      </c>
      <c r="D95" s="11">
        <v>45474.0</v>
      </c>
      <c r="E95" s="9">
        <v>42.0</v>
      </c>
      <c r="F95" s="9">
        <v>65.0</v>
      </c>
      <c r="G95" s="10"/>
      <c r="H95" s="10"/>
      <c r="I95" s="10"/>
      <c r="J95" s="10"/>
      <c r="K95" s="10"/>
      <c r="L95" s="10"/>
      <c r="M95" s="10"/>
      <c r="N95" s="10"/>
      <c r="O95" s="10"/>
      <c r="P95" s="10"/>
      <c r="Q95" s="10"/>
      <c r="R95" s="10"/>
      <c r="S95" s="10"/>
      <c r="T95" s="10"/>
      <c r="U95" s="10"/>
      <c r="V95" s="10"/>
      <c r="W95" s="10"/>
      <c r="X95" s="10"/>
      <c r="Y95" s="10"/>
      <c r="Z95" s="10"/>
      <c r="AA95" s="10"/>
      <c r="AB95" s="10"/>
      <c r="AC95" s="10"/>
    </row>
    <row r="96">
      <c r="A96" s="9" t="s">
        <v>116</v>
      </c>
      <c r="B96" s="9" t="s">
        <v>16</v>
      </c>
      <c r="C96" s="9" t="s">
        <v>19</v>
      </c>
      <c r="D96" s="11">
        <v>45474.0</v>
      </c>
      <c r="E96" s="9">
        <v>33.0</v>
      </c>
      <c r="F96" s="9">
        <v>78.0</v>
      </c>
      <c r="G96" s="10"/>
      <c r="H96" s="10"/>
      <c r="I96" s="10"/>
      <c r="J96" s="10"/>
      <c r="K96" s="10"/>
      <c r="L96" s="10"/>
      <c r="M96" s="10"/>
      <c r="N96" s="10"/>
      <c r="O96" s="10"/>
      <c r="P96" s="10"/>
      <c r="Q96" s="10"/>
      <c r="R96" s="10"/>
      <c r="S96" s="10"/>
      <c r="T96" s="10"/>
      <c r="U96" s="10"/>
      <c r="V96" s="10"/>
      <c r="W96" s="10"/>
      <c r="X96" s="10"/>
      <c r="Y96" s="10"/>
      <c r="Z96" s="10"/>
      <c r="AA96" s="10"/>
      <c r="AB96" s="10"/>
      <c r="AC96" s="10"/>
    </row>
    <row r="97">
      <c r="A97" s="9" t="s">
        <v>117</v>
      </c>
      <c r="B97" s="9" t="s">
        <v>16</v>
      </c>
      <c r="C97" s="9" t="s">
        <v>21</v>
      </c>
      <c r="D97" s="11">
        <v>45474.0</v>
      </c>
      <c r="E97" s="9">
        <v>17.0</v>
      </c>
      <c r="F97" s="9">
        <v>170.0</v>
      </c>
      <c r="G97" s="10"/>
      <c r="H97" s="10"/>
      <c r="I97" s="10"/>
      <c r="J97" s="10"/>
      <c r="K97" s="10"/>
      <c r="L97" s="10"/>
      <c r="M97" s="10"/>
      <c r="N97" s="10"/>
      <c r="O97" s="10"/>
      <c r="P97" s="10"/>
      <c r="Q97" s="10"/>
      <c r="R97" s="10"/>
      <c r="S97" s="10"/>
      <c r="T97" s="10"/>
      <c r="U97" s="10"/>
      <c r="V97" s="10"/>
      <c r="W97" s="10"/>
      <c r="X97" s="10"/>
      <c r="Y97" s="10"/>
      <c r="Z97" s="10"/>
      <c r="AA97" s="10"/>
      <c r="AB97" s="10"/>
      <c r="AC97" s="10"/>
    </row>
    <row r="98">
      <c r="A98" s="9" t="s">
        <v>118</v>
      </c>
      <c r="B98" s="9" t="s">
        <v>16</v>
      </c>
      <c r="C98" s="9" t="s">
        <v>23</v>
      </c>
      <c r="D98" s="11">
        <v>45474.0</v>
      </c>
      <c r="E98" s="9">
        <v>9.0</v>
      </c>
      <c r="F98" s="9">
        <v>90.0</v>
      </c>
      <c r="G98" s="10"/>
      <c r="H98" s="10"/>
      <c r="I98" s="10"/>
      <c r="J98" s="10"/>
      <c r="K98" s="10"/>
      <c r="L98" s="10"/>
      <c r="M98" s="10"/>
      <c r="N98" s="10"/>
      <c r="O98" s="10"/>
      <c r="P98" s="10"/>
      <c r="Q98" s="10"/>
      <c r="R98" s="10"/>
      <c r="S98" s="10"/>
      <c r="T98" s="10"/>
      <c r="U98" s="10"/>
      <c r="V98" s="10"/>
      <c r="W98" s="10"/>
      <c r="X98" s="10"/>
      <c r="Y98" s="10"/>
      <c r="Z98" s="10"/>
      <c r="AA98" s="10"/>
      <c r="AB98" s="10"/>
      <c r="AC98" s="10"/>
    </row>
    <row r="99">
      <c r="A99" s="9" t="s">
        <v>119</v>
      </c>
      <c r="B99" s="9" t="s">
        <v>16</v>
      </c>
      <c r="C99" s="9" t="s">
        <v>21</v>
      </c>
      <c r="D99" s="11">
        <v>45475.0</v>
      </c>
      <c r="E99" s="9">
        <v>10.0</v>
      </c>
      <c r="F99" s="9">
        <v>170.0</v>
      </c>
      <c r="G99" s="10"/>
      <c r="H99" s="10"/>
      <c r="I99" s="10"/>
      <c r="J99" s="10"/>
      <c r="K99" s="10"/>
      <c r="L99" s="10"/>
      <c r="M99" s="10"/>
      <c r="N99" s="10"/>
      <c r="O99" s="10"/>
      <c r="P99" s="10"/>
      <c r="Q99" s="10"/>
      <c r="R99" s="10"/>
      <c r="S99" s="10"/>
      <c r="T99" s="10"/>
      <c r="U99" s="10"/>
      <c r="V99" s="10"/>
      <c r="W99" s="10"/>
      <c r="X99" s="10"/>
      <c r="Y99" s="10"/>
      <c r="Z99" s="10"/>
      <c r="AA99" s="10"/>
      <c r="AB99" s="10"/>
      <c r="AC99" s="10"/>
    </row>
    <row r="100">
      <c r="A100" s="9" t="s">
        <v>120</v>
      </c>
      <c r="B100" s="9" t="s">
        <v>16</v>
      </c>
      <c r="C100" s="9" t="s">
        <v>23</v>
      </c>
      <c r="D100" s="11">
        <v>45475.0</v>
      </c>
      <c r="E100" s="9">
        <v>7.0</v>
      </c>
      <c r="F100" s="9">
        <v>90.0</v>
      </c>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c r="A101" s="9" t="s">
        <v>121</v>
      </c>
      <c r="B101" s="9" t="s">
        <v>16</v>
      </c>
      <c r="C101" s="9" t="s">
        <v>17</v>
      </c>
      <c r="D101" s="11">
        <v>45475.0</v>
      </c>
      <c r="E101" s="9">
        <v>42.0</v>
      </c>
      <c r="F101" s="9">
        <v>65.0</v>
      </c>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c r="A102" s="9" t="s">
        <v>122</v>
      </c>
      <c r="B102" s="9" t="s">
        <v>16</v>
      </c>
      <c r="C102" s="9" t="s">
        <v>19</v>
      </c>
      <c r="D102" s="11">
        <v>45475.0</v>
      </c>
      <c r="E102" s="9">
        <v>32.0</v>
      </c>
      <c r="F102" s="9">
        <v>78.0</v>
      </c>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c r="A103" s="9" t="s">
        <v>123</v>
      </c>
      <c r="B103" s="9" t="s">
        <v>16</v>
      </c>
      <c r="C103" s="9" t="s">
        <v>21</v>
      </c>
      <c r="D103" s="11">
        <v>45476.0</v>
      </c>
      <c r="E103" s="9">
        <v>12.0</v>
      </c>
      <c r="F103" s="9">
        <v>170.0</v>
      </c>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c r="A104" s="9" t="s">
        <v>124</v>
      </c>
      <c r="B104" s="9" t="s">
        <v>16</v>
      </c>
      <c r="C104" s="9" t="s">
        <v>23</v>
      </c>
      <c r="D104" s="11">
        <v>45476.0</v>
      </c>
      <c r="E104" s="9">
        <v>11.0</v>
      </c>
      <c r="F104" s="9">
        <v>90.0</v>
      </c>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c r="A105" s="9" t="s">
        <v>125</v>
      </c>
      <c r="B105" s="9" t="s">
        <v>16</v>
      </c>
      <c r="C105" s="9" t="s">
        <v>25</v>
      </c>
      <c r="D105" s="11">
        <v>45476.0</v>
      </c>
      <c r="E105" s="9">
        <v>4.0</v>
      </c>
      <c r="F105" s="9">
        <v>80.0</v>
      </c>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c r="A106" s="9" t="s">
        <v>126</v>
      </c>
      <c r="B106" s="9" t="s">
        <v>16</v>
      </c>
      <c r="C106" s="9" t="s">
        <v>27</v>
      </c>
      <c r="D106" s="11">
        <v>45476.0</v>
      </c>
      <c r="E106" s="9">
        <v>6.0</v>
      </c>
      <c r="F106" s="9">
        <v>82.0</v>
      </c>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c r="A107" s="9" t="s">
        <v>127</v>
      </c>
      <c r="B107" s="9" t="s">
        <v>16</v>
      </c>
      <c r="C107" s="9" t="s">
        <v>17</v>
      </c>
      <c r="D107" s="11">
        <v>45476.0</v>
      </c>
      <c r="E107" s="9">
        <v>26.0</v>
      </c>
      <c r="F107" s="9">
        <v>65.0</v>
      </c>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c r="A108" s="9" t="s">
        <v>128</v>
      </c>
      <c r="B108" s="9" t="s">
        <v>16</v>
      </c>
      <c r="C108" s="9" t="s">
        <v>19</v>
      </c>
      <c r="D108" s="11">
        <v>45476.0</v>
      </c>
      <c r="E108" s="9">
        <v>22.0</v>
      </c>
      <c r="F108" s="9">
        <v>78.0</v>
      </c>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c r="A109" s="9" t="s">
        <v>129</v>
      </c>
      <c r="B109" s="9" t="s">
        <v>16</v>
      </c>
      <c r="C109" s="9" t="s">
        <v>21</v>
      </c>
      <c r="D109" s="11">
        <v>45477.0</v>
      </c>
      <c r="E109" s="9">
        <v>7.0</v>
      </c>
      <c r="F109" s="9">
        <v>170.0</v>
      </c>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c r="A110" s="9" t="s">
        <v>130</v>
      </c>
      <c r="B110" s="9" t="s">
        <v>16</v>
      </c>
      <c r="C110" s="9" t="s">
        <v>23</v>
      </c>
      <c r="D110" s="11">
        <v>45477.0</v>
      </c>
      <c r="E110" s="9">
        <v>5.0</v>
      </c>
      <c r="F110" s="9">
        <v>90.0</v>
      </c>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c r="A111" s="9" t="s">
        <v>131</v>
      </c>
      <c r="B111" s="9" t="s">
        <v>16</v>
      </c>
      <c r="C111" s="9" t="s">
        <v>17</v>
      </c>
      <c r="D111" s="11">
        <v>45477.0</v>
      </c>
      <c r="E111" s="9">
        <v>12.0</v>
      </c>
      <c r="F111" s="9">
        <v>65.0</v>
      </c>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c r="A112" s="9" t="s">
        <v>132</v>
      </c>
      <c r="B112" s="9" t="s">
        <v>16</v>
      </c>
      <c r="C112" s="9" t="s">
        <v>27</v>
      </c>
      <c r="D112" s="11">
        <v>45478.0</v>
      </c>
      <c r="E112" s="9">
        <v>9.0</v>
      </c>
      <c r="F112" s="9">
        <v>82.0</v>
      </c>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c r="A113" s="9" t="s">
        <v>133</v>
      </c>
      <c r="B113" s="9" t="s">
        <v>16</v>
      </c>
      <c r="C113" s="9" t="s">
        <v>17</v>
      </c>
      <c r="D113" s="11">
        <v>45479.0</v>
      </c>
      <c r="E113" s="9">
        <v>35.0</v>
      </c>
      <c r="F113" s="9">
        <v>65.0</v>
      </c>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c r="A114" s="9" t="s">
        <v>134</v>
      </c>
      <c r="B114" s="9" t="s">
        <v>16</v>
      </c>
      <c r="C114" s="9" t="s">
        <v>19</v>
      </c>
      <c r="D114" s="11">
        <v>45479.0</v>
      </c>
      <c r="E114" s="9">
        <v>24.0</v>
      </c>
      <c r="F114" s="9">
        <v>78.0</v>
      </c>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c r="A115" s="9" t="s">
        <v>135</v>
      </c>
      <c r="B115" s="9" t="s">
        <v>16</v>
      </c>
      <c r="C115" s="9" t="s">
        <v>21</v>
      </c>
      <c r="D115" s="11">
        <v>45479.0</v>
      </c>
      <c r="E115" s="9">
        <v>8.0</v>
      </c>
      <c r="F115" s="9">
        <v>170.0</v>
      </c>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c r="A116" s="9" t="s">
        <v>136</v>
      </c>
      <c r="B116" s="9" t="s">
        <v>16</v>
      </c>
      <c r="C116" s="9" t="s">
        <v>23</v>
      </c>
      <c r="D116" s="11">
        <v>45480.0</v>
      </c>
      <c r="E116" s="9">
        <v>6.0</v>
      </c>
      <c r="F116" s="9">
        <v>90.0</v>
      </c>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c r="A117" s="9" t="s">
        <v>137</v>
      </c>
      <c r="B117" s="9" t="s">
        <v>16</v>
      </c>
      <c r="C117" s="9" t="s">
        <v>25</v>
      </c>
      <c r="D117" s="11">
        <v>45480.0</v>
      </c>
      <c r="E117" s="9">
        <v>9.0</v>
      </c>
      <c r="F117" s="9">
        <v>80.0</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c r="A118" s="9" t="s">
        <v>138</v>
      </c>
      <c r="B118" s="9" t="s">
        <v>16</v>
      </c>
      <c r="C118" s="9" t="s">
        <v>27</v>
      </c>
      <c r="D118" s="11">
        <v>45480.0</v>
      </c>
      <c r="E118" s="9">
        <v>7.0</v>
      </c>
      <c r="F118" s="9">
        <v>82.0</v>
      </c>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c r="A119" s="9" t="s">
        <v>139</v>
      </c>
      <c r="B119" s="9" t="s">
        <v>16</v>
      </c>
      <c r="C119" s="9" t="s">
        <v>17</v>
      </c>
      <c r="D119" s="11">
        <v>45481.0</v>
      </c>
      <c r="E119" s="9">
        <v>16.0</v>
      </c>
      <c r="F119" s="9">
        <v>65.0</v>
      </c>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c r="A120" s="9" t="s">
        <v>140</v>
      </c>
      <c r="B120" s="9" t="s">
        <v>16</v>
      </c>
      <c r="C120" s="9" t="s">
        <v>19</v>
      </c>
      <c r="D120" s="11">
        <v>45481.0</v>
      </c>
      <c r="E120" s="9">
        <v>15.0</v>
      </c>
      <c r="F120" s="9">
        <v>78.0</v>
      </c>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c r="A121" s="9" t="s">
        <v>141</v>
      </c>
      <c r="B121" s="9" t="s">
        <v>16</v>
      </c>
      <c r="C121" s="9" t="s">
        <v>21</v>
      </c>
      <c r="D121" s="11">
        <v>45481.0</v>
      </c>
      <c r="E121" s="9">
        <v>9.0</v>
      </c>
      <c r="F121" s="9">
        <v>170.0</v>
      </c>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c r="A122" s="9" t="s">
        <v>142</v>
      </c>
      <c r="B122" s="9" t="s">
        <v>16</v>
      </c>
      <c r="C122" s="9" t="s">
        <v>23</v>
      </c>
      <c r="D122" s="11">
        <v>45481.0</v>
      </c>
      <c r="E122" s="9">
        <v>6.0</v>
      </c>
      <c r="F122" s="9">
        <v>90.0</v>
      </c>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c r="A123" s="9" t="s">
        <v>143</v>
      </c>
      <c r="B123" s="9" t="s">
        <v>16</v>
      </c>
      <c r="C123" s="9" t="s">
        <v>25</v>
      </c>
      <c r="D123" s="11">
        <v>45481.0</v>
      </c>
      <c r="E123" s="9">
        <v>3.0</v>
      </c>
      <c r="F123" s="9">
        <v>80.0</v>
      </c>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c r="A124" s="9" t="s">
        <v>144</v>
      </c>
      <c r="B124" s="9" t="s">
        <v>16</v>
      </c>
      <c r="C124" s="9" t="s">
        <v>27</v>
      </c>
      <c r="D124" s="11">
        <v>45481.0</v>
      </c>
      <c r="E124" s="9">
        <v>2.0</v>
      </c>
      <c r="F124" s="9">
        <v>82.0</v>
      </c>
      <c r="G124" s="10"/>
      <c r="H124" s="9"/>
      <c r="I124" s="10"/>
      <c r="J124" s="10"/>
      <c r="K124" s="10"/>
      <c r="L124" s="10"/>
      <c r="M124" s="10"/>
      <c r="N124" s="10"/>
      <c r="O124" s="10"/>
      <c r="P124" s="10"/>
      <c r="Q124" s="10"/>
      <c r="R124" s="10"/>
      <c r="S124" s="10"/>
      <c r="T124" s="10"/>
      <c r="U124" s="10"/>
      <c r="V124" s="10"/>
      <c r="W124" s="10"/>
      <c r="X124" s="10"/>
      <c r="Y124" s="10"/>
      <c r="Z124" s="10"/>
      <c r="AA124" s="10"/>
      <c r="AB124" s="10"/>
      <c r="AC124" s="10"/>
    </row>
    <row r="125">
      <c r="A125" s="9" t="s">
        <v>145</v>
      </c>
      <c r="B125" s="9" t="s">
        <v>16</v>
      </c>
      <c r="C125" s="9" t="s">
        <v>17</v>
      </c>
      <c r="D125" s="11">
        <v>45482.0</v>
      </c>
      <c r="E125" s="9">
        <v>22.0</v>
      </c>
      <c r="F125" s="9">
        <v>65.0</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c r="A126" s="9" t="s">
        <v>146</v>
      </c>
      <c r="B126" s="9" t="s">
        <v>16</v>
      </c>
      <c r="C126" s="9" t="s">
        <v>19</v>
      </c>
      <c r="D126" s="11">
        <v>45483.0</v>
      </c>
      <c r="E126" s="9">
        <v>33.0</v>
      </c>
      <c r="F126" s="9">
        <v>78.0</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c r="A127" s="9" t="s">
        <v>147</v>
      </c>
      <c r="B127" s="9" t="s">
        <v>16</v>
      </c>
      <c r="C127" s="9" t="s">
        <v>21</v>
      </c>
      <c r="D127" s="11">
        <v>45484.0</v>
      </c>
      <c r="E127" s="9">
        <v>6.0</v>
      </c>
      <c r="F127" s="9">
        <v>170.0</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c r="A128" s="9" t="s">
        <v>148</v>
      </c>
      <c r="B128" s="9" t="s">
        <v>16</v>
      </c>
      <c r="C128" s="9" t="s">
        <v>17</v>
      </c>
      <c r="D128" s="11">
        <v>45484.0</v>
      </c>
      <c r="E128" s="9">
        <v>22.0</v>
      </c>
      <c r="F128" s="9">
        <v>65.0</v>
      </c>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c r="A129" s="9" t="s">
        <v>149</v>
      </c>
      <c r="B129" s="9" t="s">
        <v>16</v>
      </c>
      <c r="C129" s="9" t="s">
        <v>19</v>
      </c>
      <c r="D129" s="11">
        <v>45484.0</v>
      </c>
      <c r="E129" s="9">
        <v>15.0</v>
      </c>
      <c r="F129" s="9">
        <v>78.0</v>
      </c>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c r="A130" s="9" t="s">
        <v>150</v>
      </c>
      <c r="B130" s="9" t="s">
        <v>16</v>
      </c>
      <c r="C130" s="9" t="s">
        <v>27</v>
      </c>
      <c r="D130" s="11">
        <v>45485.0</v>
      </c>
      <c r="E130" s="9">
        <v>6.0</v>
      </c>
      <c r="F130" s="9">
        <v>82.0</v>
      </c>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c r="A131" s="9" t="s">
        <v>151</v>
      </c>
      <c r="B131" s="9" t="s">
        <v>16</v>
      </c>
      <c r="C131" s="9" t="s">
        <v>17</v>
      </c>
      <c r="D131" s="11">
        <v>45485.0</v>
      </c>
      <c r="E131" s="9">
        <v>17.0</v>
      </c>
      <c r="F131" s="9">
        <v>65.0</v>
      </c>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c r="A132" s="9" t="s">
        <v>152</v>
      </c>
      <c r="B132" s="9" t="s">
        <v>16</v>
      </c>
      <c r="C132" s="9" t="s">
        <v>19</v>
      </c>
      <c r="D132" s="11">
        <v>45485.0</v>
      </c>
      <c r="E132" s="9">
        <v>18.0</v>
      </c>
      <c r="F132" s="9">
        <v>78.0</v>
      </c>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c r="A133" s="9" t="s">
        <v>153</v>
      </c>
      <c r="B133" s="9" t="s">
        <v>16</v>
      </c>
      <c r="C133" s="9" t="s">
        <v>21</v>
      </c>
      <c r="D133" s="11">
        <v>45486.0</v>
      </c>
      <c r="E133" s="9">
        <v>9.0</v>
      </c>
      <c r="F133" s="9">
        <v>170.0</v>
      </c>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c r="A134" s="9" t="s">
        <v>154</v>
      </c>
      <c r="B134" s="9" t="s">
        <v>16</v>
      </c>
      <c r="C134" s="9" t="s">
        <v>23</v>
      </c>
      <c r="D134" s="11">
        <v>45487.0</v>
      </c>
      <c r="E134" s="9">
        <v>6.0</v>
      </c>
      <c r="F134" s="9">
        <v>90.0</v>
      </c>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c r="A135" s="9" t="s">
        <v>155</v>
      </c>
      <c r="B135" s="9" t="s">
        <v>16</v>
      </c>
      <c r="C135" s="9" t="s">
        <v>25</v>
      </c>
      <c r="D135" s="11">
        <v>45488.0</v>
      </c>
      <c r="E135" s="9">
        <v>2.0</v>
      </c>
      <c r="F135" s="9">
        <v>80.0</v>
      </c>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c r="A136" s="9" t="s">
        <v>156</v>
      </c>
      <c r="B136" s="9" t="s">
        <v>16</v>
      </c>
      <c r="C136" s="9" t="s">
        <v>27</v>
      </c>
      <c r="D136" s="11">
        <v>45488.0</v>
      </c>
      <c r="E136" s="9">
        <v>5.0</v>
      </c>
      <c r="F136" s="9">
        <v>82.0</v>
      </c>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c r="A137" s="9" t="s">
        <v>157</v>
      </c>
      <c r="B137" s="9" t="s">
        <v>16</v>
      </c>
      <c r="C137" s="9" t="s">
        <v>17</v>
      </c>
      <c r="D137" s="11">
        <v>45488.0</v>
      </c>
      <c r="E137" s="9">
        <v>30.0</v>
      </c>
      <c r="F137" s="9">
        <v>65.0</v>
      </c>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c r="A138" s="9" t="s">
        <v>158</v>
      </c>
      <c r="B138" s="9" t="s">
        <v>16</v>
      </c>
      <c r="C138" s="9" t="s">
        <v>19</v>
      </c>
      <c r="D138" s="11">
        <v>45488.0</v>
      </c>
      <c r="E138" s="9">
        <v>23.0</v>
      </c>
      <c r="F138" s="9">
        <v>78.0</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c r="A139" s="9" t="s">
        <v>159</v>
      </c>
      <c r="B139" s="9" t="s">
        <v>16</v>
      </c>
      <c r="C139" s="9" t="s">
        <v>21</v>
      </c>
      <c r="D139" s="11">
        <v>45488.0</v>
      </c>
      <c r="E139" s="9">
        <v>14.0</v>
      </c>
      <c r="F139" s="9">
        <v>170.0</v>
      </c>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c r="A140" s="9" t="s">
        <v>160</v>
      </c>
      <c r="B140" s="9" t="s">
        <v>16</v>
      </c>
      <c r="C140" s="9" t="s">
        <v>17</v>
      </c>
      <c r="D140" s="11">
        <v>45489.0</v>
      </c>
      <c r="E140" s="9">
        <v>9.0</v>
      </c>
      <c r="F140" s="9">
        <v>65.0</v>
      </c>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c r="A141" s="9" t="s">
        <v>161</v>
      </c>
      <c r="B141" s="9" t="s">
        <v>16</v>
      </c>
      <c r="C141" s="9" t="s">
        <v>19</v>
      </c>
      <c r="D141" s="11">
        <v>45489.0</v>
      </c>
      <c r="E141" s="9">
        <v>11.0</v>
      </c>
      <c r="F141" s="9">
        <v>78.0</v>
      </c>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c r="A142" s="9" t="s">
        <v>162</v>
      </c>
      <c r="B142" s="9" t="s">
        <v>16</v>
      </c>
      <c r="C142" s="9" t="s">
        <v>23</v>
      </c>
      <c r="D142" s="11">
        <v>45490.0</v>
      </c>
      <c r="E142" s="9">
        <v>12.0</v>
      </c>
      <c r="F142" s="9">
        <v>90.0</v>
      </c>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c r="A143" s="9" t="s">
        <v>163</v>
      </c>
      <c r="B143" s="9" t="s">
        <v>16</v>
      </c>
      <c r="C143" s="9" t="s">
        <v>17</v>
      </c>
      <c r="D143" s="11">
        <v>45490.0</v>
      </c>
      <c r="E143" s="9">
        <v>16.0</v>
      </c>
      <c r="F143" s="9">
        <v>65.0</v>
      </c>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c r="A144" s="9" t="s">
        <v>164</v>
      </c>
      <c r="B144" s="9" t="s">
        <v>16</v>
      </c>
      <c r="C144" s="9" t="s">
        <v>19</v>
      </c>
      <c r="D144" s="11">
        <v>45490.0</v>
      </c>
      <c r="E144" s="9">
        <v>7.0</v>
      </c>
      <c r="F144" s="9">
        <v>78.0</v>
      </c>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c r="A145" s="9" t="s">
        <v>165</v>
      </c>
      <c r="B145" s="9" t="s">
        <v>16</v>
      </c>
      <c r="C145" s="9" t="s">
        <v>21</v>
      </c>
      <c r="D145" s="11">
        <v>45491.0</v>
      </c>
      <c r="E145" s="9">
        <v>8.0</v>
      </c>
      <c r="F145" s="9">
        <v>170.0</v>
      </c>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c r="A146" s="9" t="s">
        <v>166</v>
      </c>
      <c r="B146" s="9" t="s">
        <v>16</v>
      </c>
      <c r="C146" s="9" t="s">
        <v>23</v>
      </c>
      <c r="D146" s="11">
        <v>45491.0</v>
      </c>
      <c r="E146" s="9">
        <v>6.0</v>
      </c>
      <c r="F146" s="9">
        <v>90.0</v>
      </c>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c r="A147" s="9" t="s">
        <v>167</v>
      </c>
      <c r="B147" s="9" t="s">
        <v>16</v>
      </c>
      <c r="C147" s="9" t="s">
        <v>25</v>
      </c>
      <c r="D147" s="11">
        <v>45491.0</v>
      </c>
      <c r="E147" s="9">
        <v>3.0</v>
      </c>
      <c r="F147" s="9">
        <v>80.0</v>
      </c>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c r="A148" s="9" t="s">
        <v>168</v>
      </c>
      <c r="B148" s="9" t="s">
        <v>16</v>
      </c>
      <c r="C148" s="9" t="s">
        <v>27</v>
      </c>
      <c r="D148" s="11">
        <v>45491.0</v>
      </c>
      <c r="E148" s="9">
        <v>2.0</v>
      </c>
      <c r="F148" s="9">
        <v>82.0</v>
      </c>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c r="A149" s="9" t="s">
        <v>169</v>
      </c>
      <c r="B149" s="9" t="s">
        <v>16</v>
      </c>
      <c r="C149" s="9" t="s">
        <v>17</v>
      </c>
      <c r="D149" s="11">
        <v>45492.0</v>
      </c>
      <c r="E149" s="9">
        <v>38.0</v>
      </c>
      <c r="F149" s="9">
        <v>65.0</v>
      </c>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c r="A150" s="9" t="s">
        <v>170</v>
      </c>
      <c r="B150" s="9" t="s">
        <v>16</v>
      </c>
      <c r="C150" s="9" t="s">
        <v>19</v>
      </c>
      <c r="D150" s="11">
        <v>45492.0</v>
      </c>
      <c r="E150" s="9">
        <v>27.0</v>
      </c>
      <c r="F150" s="9">
        <v>78.0</v>
      </c>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c r="A151" s="9" t="s">
        <v>171</v>
      </c>
      <c r="B151" s="9" t="s">
        <v>16</v>
      </c>
      <c r="C151" s="9" t="s">
        <v>21</v>
      </c>
      <c r="D151" s="11">
        <v>45493.0</v>
      </c>
      <c r="E151" s="9">
        <v>8.0</v>
      </c>
      <c r="F151" s="9">
        <v>170.0</v>
      </c>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c r="A152" s="9" t="s">
        <v>172</v>
      </c>
      <c r="B152" s="9" t="s">
        <v>16</v>
      </c>
      <c r="C152" s="9" t="s">
        <v>23</v>
      </c>
      <c r="D152" s="11">
        <v>45494.0</v>
      </c>
      <c r="E152" s="9">
        <v>5.0</v>
      </c>
      <c r="F152" s="9">
        <v>90.0</v>
      </c>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c r="A153" s="9" t="s">
        <v>173</v>
      </c>
      <c r="B153" s="9" t="s">
        <v>16</v>
      </c>
      <c r="C153" s="9" t="s">
        <v>25</v>
      </c>
      <c r="D153" s="11">
        <v>45495.0</v>
      </c>
      <c r="E153" s="9">
        <v>6.0</v>
      </c>
      <c r="F153" s="9">
        <v>80.0</v>
      </c>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c r="A154" s="9" t="s">
        <v>174</v>
      </c>
      <c r="B154" s="9" t="s">
        <v>16</v>
      </c>
      <c r="C154" s="9" t="s">
        <v>27</v>
      </c>
      <c r="D154" s="11">
        <v>45495.0</v>
      </c>
      <c r="E154" s="9">
        <v>7.0</v>
      </c>
      <c r="F154" s="9">
        <v>82.0</v>
      </c>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c r="A155" s="9" t="s">
        <v>175</v>
      </c>
      <c r="B155" s="9" t="s">
        <v>16</v>
      </c>
      <c r="C155" s="9" t="s">
        <v>17</v>
      </c>
      <c r="D155" s="11">
        <v>45495.0</v>
      </c>
      <c r="E155" s="9">
        <v>13.0</v>
      </c>
      <c r="F155" s="9">
        <v>65.0</v>
      </c>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c r="A156" s="9" t="s">
        <v>176</v>
      </c>
      <c r="B156" s="9" t="s">
        <v>16</v>
      </c>
      <c r="C156" s="9" t="s">
        <v>19</v>
      </c>
      <c r="D156" s="11">
        <v>45495.0</v>
      </c>
      <c r="E156" s="9">
        <v>9.0</v>
      </c>
      <c r="F156" s="9">
        <v>78.0</v>
      </c>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c r="A157" s="9" t="s">
        <v>177</v>
      </c>
      <c r="B157" s="9" t="s">
        <v>16</v>
      </c>
      <c r="C157" s="9" t="s">
        <v>21</v>
      </c>
      <c r="D157" s="11">
        <v>45495.0</v>
      </c>
      <c r="E157" s="9">
        <v>9.0</v>
      </c>
      <c r="F157" s="9">
        <v>170.0</v>
      </c>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c r="A158" s="9" t="s">
        <v>178</v>
      </c>
      <c r="B158" s="9" t="s">
        <v>16</v>
      </c>
      <c r="C158" s="9" t="s">
        <v>23</v>
      </c>
      <c r="D158" s="11">
        <v>45495.0</v>
      </c>
      <c r="E158" s="9">
        <v>8.0</v>
      </c>
      <c r="F158" s="9">
        <v>90.0</v>
      </c>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c r="A159" s="9" t="s">
        <v>179</v>
      </c>
      <c r="B159" s="9" t="s">
        <v>16</v>
      </c>
      <c r="C159" s="9" t="s">
        <v>25</v>
      </c>
      <c r="D159" s="11">
        <v>45496.0</v>
      </c>
      <c r="E159" s="9">
        <v>2.0</v>
      </c>
      <c r="F159" s="9">
        <v>80.0</v>
      </c>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c r="A160" s="9" t="s">
        <v>180</v>
      </c>
      <c r="B160" s="9" t="s">
        <v>16</v>
      </c>
      <c r="C160" s="9" t="s">
        <v>27</v>
      </c>
      <c r="D160" s="11">
        <v>45496.0</v>
      </c>
      <c r="E160" s="9">
        <v>2.0</v>
      </c>
      <c r="F160" s="9">
        <v>82.0</v>
      </c>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c r="A161" s="9" t="s">
        <v>181</v>
      </c>
      <c r="B161" s="9" t="s">
        <v>16</v>
      </c>
      <c r="C161" s="9" t="s">
        <v>17</v>
      </c>
      <c r="D161" s="11">
        <v>45496.0</v>
      </c>
      <c r="E161" s="9">
        <v>36.0</v>
      </c>
      <c r="F161" s="9">
        <v>65.0</v>
      </c>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c r="A162" s="9" t="s">
        <v>182</v>
      </c>
      <c r="B162" s="9" t="s">
        <v>16</v>
      </c>
      <c r="C162" s="9" t="s">
        <v>19</v>
      </c>
      <c r="D162" s="11">
        <v>45497.0</v>
      </c>
      <c r="E162" s="9">
        <v>26.0</v>
      </c>
      <c r="F162" s="9">
        <v>78.0</v>
      </c>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c r="A163" s="9" t="s">
        <v>183</v>
      </c>
      <c r="B163" s="9" t="s">
        <v>16</v>
      </c>
      <c r="C163" s="9" t="s">
        <v>21</v>
      </c>
      <c r="D163" s="11">
        <v>45497.0</v>
      </c>
      <c r="E163" s="9">
        <v>8.0</v>
      </c>
      <c r="F163" s="9">
        <v>170.0</v>
      </c>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c r="A164" s="9" t="s">
        <v>184</v>
      </c>
      <c r="B164" s="9" t="s">
        <v>16</v>
      </c>
      <c r="C164" s="9" t="s">
        <v>23</v>
      </c>
      <c r="D164" s="11">
        <v>45497.0</v>
      </c>
      <c r="E164" s="9">
        <v>4.0</v>
      </c>
      <c r="F164" s="9">
        <v>90.0</v>
      </c>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c r="A165" s="9" t="s">
        <v>185</v>
      </c>
      <c r="B165" s="9" t="s">
        <v>16</v>
      </c>
      <c r="C165" s="9" t="s">
        <v>25</v>
      </c>
      <c r="D165" s="11">
        <v>45498.0</v>
      </c>
      <c r="E165" s="9">
        <v>6.0</v>
      </c>
      <c r="F165" s="9">
        <v>80.0</v>
      </c>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c r="A166" s="9" t="s">
        <v>186</v>
      </c>
      <c r="B166" s="9" t="s">
        <v>16</v>
      </c>
      <c r="C166" s="9" t="s">
        <v>27</v>
      </c>
      <c r="D166" s="11">
        <v>45498.0</v>
      </c>
      <c r="E166" s="9">
        <v>7.0</v>
      </c>
      <c r="F166" s="9">
        <v>82.0</v>
      </c>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c r="A167" s="9" t="s">
        <v>187</v>
      </c>
      <c r="B167" s="9" t="s">
        <v>16</v>
      </c>
      <c r="C167" s="9" t="s">
        <v>17</v>
      </c>
      <c r="D167" s="11">
        <v>45498.0</v>
      </c>
      <c r="E167" s="9">
        <v>17.0</v>
      </c>
      <c r="F167" s="9">
        <v>65.0</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c r="A168" s="9" t="s">
        <v>188</v>
      </c>
      <c r="B168" s="9" t="s">
        <v>16</v>
      </c>
      <c r="C168" s="9" t="s">
        <v>19</v>
      </c>
      <c r="D168" s="11">
        <v>45498.0</v>
      </c>
      <c r="E168" s="9">
        <v>16.0</v>
      </c>
      <c r="F168" s="9">
        <v>78.0</v>
      </c>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c r="A169" s="9" t="s">
        <v>189</v>
      </c>
      <c r="B169" s="9" t="s">
        <v>16</v>
      </c>
      <c r="C169" s="9" t="s">
        <v>21</v>
      </c>
      <c r="D169" s="11">
        <v>45499.0</v>
      </c>
      <c r="E169" s="9">
        <v>9.0</v>
      </c>
      <c r="F169" s="9">
        <v>170.0</v>
      </c>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c r="A170" s="9" t="s">
        <v>190</v>
      </c>
      <c r="B170" s="9" t="s">
        <v>16</v>
      </c>
      <c r="C170" s="9" t="s">
        <v>23</v>
      </c>
      <c r="D170" s="11">
        <v>45500.0</v>
      </c>
      <c r="E170" s="9">
        <v>6.0</v>
      </c>
      <c r="F170" s="9">
        <v>90.0</v>
      </c>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c r="A171" s="9" t="s">
        <v>191</v>
      </c>
      <c r="B171" s="9" t="s">
        <v>16</v>
      </c>
      <c r="C171" s="9" t="s">
        <v>25</v>
      </c>
      <c r="D171" s="11">
        <v>45501.0</v>
      </c>
      <c r="E171" s="9">
        <v>5.0</v>
      </c>
      <c r="F171" s="9">
        <v>80.0</v>
      </c>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c r="A172" s="9" t="s">
        <v>192</v>
      </c>
      <c r="B172" s="9" t="s">
        <v>16</v>
      </c>
      <c r="C172" s="9" t="s">
        <v>27</v>
      </c>
      <c r="D172" s="11">
        <v>45502.0</v>
      </c>
      <c r="E172" s="9">
        <v>7.0</v>
      </c>
      <c r="F172" s="9">
        <v>82.0</v>
      </c>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c r="A173" s="9" t="s">
        <v>193</v>
      </c>
      <c r="B173" s="9" t="s">
        <v>16</v>
      </c>
      <c r="C173" s="9" t="s">
        <v>17</v>
      </c>
      <c r="D173" s="11">
        <v>45502.0</v>
      </c>
      <c r="E173" s="9">
        <v>34.0</v>
      </c>
      <c r="F173" s="9">
        <v>65.0</v>
      </c>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c r="A174" s="9" t="s">
        <v>194</v>
      </c>
      <c r="B174" s="9" t="s">
        <v>16</v>
      </c>
      <c r="C174" s="9" t="s">
        <v>19</v>
      </c>
      <c r="D174" s="11">
        <v>45502.0</v>
      </c>
      <c r="E174" s="9">
        <v>28.0</v>
      </c>
      <c r="F174" s="9">
        <v>78.0</v>
      </c>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c r="A175" s="9" t="s">
        <v>195</v>
      </c>
      <c r="B175" s="9" t="s">
        <v>16</v>
      </c>
      <c r="C175" s="9" t="s">
        <v>21</v>
      </c>
      <c r="D175" s="11">
        <v>45502.0</v>
      </c>
      <c r="E175" s="9">
        <v>14.0</v>
      </c>
      <c r="F175" s="9">
        <v>170.0</v>
      </c>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c r="A176" s="9" t="s">
        <v>196</v>
      </c>
      <c r="B176" s="9" t="s">
        <v>16</v>
      </c>
      <c r="C176" s="9" t="s">
        <v>23</v>
      </c>
      <c r="D176" s="11">
        <v>45502.0</v>
      </c>
      <c r="E176" s="9">
        <v>7.0</v>
      </c>
      <c r="F176" s="9">
        <v>90.0</v>
      </c>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c r="A177" s="9" t="s">
        <v>197</v>
      </c>
      <c r="B177" s="9" t="s">
        <v>16</v>
      </c>
      <c r="C177" s="9" t="s">
        <v>25</v>
      </c>
      <c r="D177" s="11">
        <v>45503.0</v>
      </c>
      <c r="E177" s="9">
        <v>6.0</v>
      </c>
      <c r="F177" s="9">
        <v>80.0</v>
      </c>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c r="A178" s="9" t="s">
        <v>198</v>
      </c>
      <c r="B178" s="9" t="s">
        <v>16</v>
      </c>
      <c r="C178" s="9" t="s">
        <v>27</v>
      </c>
      <c r="D178" s="11">
        <v>45503.0</v>
      </c>
      <c r="E178" s="9">
        <v>6.0</v>
      </c>
      <c r="F178" s="9">
        <v>82.0</v>
      </c>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c r="A179" s="9" t="s">
        <v>199</v>
      </c>
      <c r="B179" s="9" t="s">
        <v>16</v>
      </c>
      <c r="C179" s="9" t="s">
        <v>17</v>
      </c>
      <c r="D179" s="11">
        <v>45503.0</v>
      </c>
      <c r="E179" s="9">
        <v>20.0</v>
      </c>
      <c r="F179" s="9">
        <v>65.0</v>
      </c>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c r="A180" s="9" t="s">
        <v>200</v>
      </c>
      <c r="B180" s="9" t="s">
        <v>16</v>
      </c>
      <c r="C180" s="9" t="s">
        <v>19</v>
      </c>
      <c r="D180" s="11">
        <v>45503.0</v>
      </c>
      <c r="E180" s="9">
        <v>22.0</v>
      </c>
      <c r="F180" s="9">
        <v>78.0</v>
      </c>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c r="A181" s="9" t="s">
        <v>201</v>
      </c>
      <c r="B181" s="9" t="s">
        <v>16</v>
      </c>
      <c r="C181" s="9" t="s">
        <v>21</v>
      </c>
      <c r="D181" s="11">
        <v>45503.0</v>
      </c>
      <c r="E181" s="9">
        <v>9.0</v>
      </c>
      <c r="F181" s="9">
        <v>170.0</v>
      </c>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c r="A182" s="9" t="s">
        <v>202</v>
      </c>
      <c r="B182" s="9" t="s">
        <v>16</v>
      </c>
      <c r="C182" s="9" t="s">
        <v>23</v>
      </c>
      <c r="D182" s="11">
        <v>45504.0</v>
      </c>
      <c r="E182" s="9">
        <v>4.0</v>
      </c>
      <c r="F182" s="9">
        <v>90.0</v>
      </c>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c r="A183" s="9" t="s">
        <v>203</v>
      </c>
      <c r="B183" s="9" t="s">
        <v>16</v>
      </c>
      <c r="C183" s="9" t="s">
        <v>25</v>
      </c>
      <c r="D183" s="11">
        <v>45504.0</v>
      </c>
      <c r="E183" s="9">
        <v>3.0</v>
      </c>
      <c r="F183" s="9">
        <v>80.0</v>
      </c>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c r="A184" s="9" t="s">
        <v>204</v>
      </c>
      <c r="B184" s="9" t="s">
        <v>16</v>
      </c>
      <c r="C184" s="9" t="s">
        <v>27</v>
      </c>
      <c r="D184" s="11">
        <v>45504.0</v>
      </c>
      <c r="E184" s="9">
        <v>3.0</v>
      </c>
      <c r="F184" s="9">
        <v>82.0</v>
      </c>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c r="A185" s="9" t="s">
        <v>205</v>
      </c>
      <c r="B185" s="9" t="s">
        <v>16</v>
      </c>
      <c r="C185" s="9" t="s">
        <v>17</v>
      </c>
      <c r="D185" s="11">
        <v>45504.0</v>
      </c>
      <c r="E185" s="9">
        <v>39.0</v>
      </c>
      <c r="F185" s="9">
        <v>65.0</v>
      </c>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c r="A186" s="9" t="s">
        <v>206</v>
      </c>
      <c r="B186" s="9" t="s">
        <v>16</v>
      </c>
      <c r="C186" s="9" t="s">
        <v>19</v>
      </c>
      <c r="D186" s="11">
        <v>45504.0</v>
      </c>
      <c r="E186" s="9">
        <v>18.0</v>
      </c>
      <c r="F186" s="9">
        <v>78.0</v>
      </c>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c r="A187" s="9" t="s">
        <v>207</v>
      </c>
      <c r="B187" s="9" t="s">
        <v>16</v>
      </c>
      <c r="C187" s="9" t="s">
        <v>21</v>
      </c>
      <c r="D187" s="11">
        <v>45504.0</v>
      </c>
      <c r="E187" s="9">
        <v>14.0</v>
      </c>
      <c r="F187" s="9">
        <v>170.0</v>
      </c>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c r="A188" s="9" t="str">
        <f>IFERROR(__xludf.DUMMYFUNCTION("Query(IMPORTRANGE(""https://docs.google.com/spreadsheets/d/10VQqlg26rVjvqMHK5r4QCDy36pkzC3IaPvDzNvvANkU/edit?gid=875914632#gid=875914632"",""Ajmer!A2:F""),""select * where Col1&lt;&gt;''"")"),"AJ22445")</f>
        <v>AJ22445</v>
      </c>
      <c r="B188" s="9" t="str">
        <f>IFERROR(__xludf.DUMMYFUNCTION("""COMPUTED_VALUE"""),"Ajmer")</f>
        <v>Ajmer</v>
      </c>
      <c r="C188" s="9" t="str">
        <f>IFERROR(__xludf.DUMMYFUNCTION("""COMPUTED_VALUE"""),"Wheat Flour")</f>
        <v>Wheat Flour</v>
      </c>
      <c r="D188" s="11">
        <f>IFERROR(__xludf.DUMMYFUNCTION("""COMPUTED_VALUE"""),45505.0)</f>
        <v>45505</v>
      </c>
      <c r="E188" s="9">
        <f>IFERROR(__xludf.DUMMYFUNCTION("""COMPUTED_VALUE"""),32.0)</f>
        <v>32</v>
      </c>
      <c r="F188" s="9">
        <f>IFERROR(__xludf.DUMMYFUNCTION("""COMPUTED_VALUE"""),65.0)</f>
        <v>65</v>
      </c>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c r="A189" s="9" t="str">
        <f>IFERROR(__xludf.DUMMYFUNCTION("""COMPUTED_VALUE"""),"AJ22565")</f>
        <v>AJ22565</v>
      </c>
      <c r="B189" s="9" t="str">
        <f>IFERROR(__xludf.DUMMYFUNCTION("""COMPUTED_VALUE"""),"Ajmer")</f>
        <v>Ajmer</v>
      </c>
      <c r="C189" s="9" t="str">
        <f>IFERROR(__xludf.DUMMYFUNCTION("""COMPUTED_VALUE"""),"Rice Flour")</f>
        <v>Rice Flour</v>
      </c>
      <c r="D189" s="11">
        <f>IFERROR(__xludf.DUMMYFUNCTION("""COMPUTED_VALUE"""),45505.0)</f>
        <v>45505</v>
      </c>
      <c r="E189" s="9">
        <f>IFERROR(__xludf.DUMMYFUNCTION("""COMPUTED_VALUE"""),36.0)</f>
        <v>36</v>
      </c>
      <c r="F189" s="9">
        <f>IFERROR(__xludf.DUMMYFUNCTION("""COMPUTED_VALUE"""),78.0)</f>
        <v>78</v>
      </c>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c r="A190" s="9" t="str">
        <f>IFERROR(__xludf.DUMMYFUNCTION("""COMPUTED_VALUE"""),"AJ22685")</f>
        <v>AJ22685</v>
      </c>
      <c r="B190" s="9" t="str">
        <f>IFERROR(__xludf.DUMMYFUNCTION("""COMPUTED_VALUE"""),"Ajmer")</f>
        <v>Ajmer</v>
      </c>
      <c r="C190" s="9" t="str">
        <f>IFERROR(__xludf.DUMMYFUNCTION("""COMPUTED_VALUE"""),"Besan")</f>
        <v>Besan</v>
      </c>
      <c r="D190" s="11">
        <f>IFERROR(__xludf.DUMMYFUNCTION("""COMPUTED_VALUE"""),45505.0)</f>
        <v>45505</v>
      </c>
      <c r="E190" s="9">
        <f>IFERROR(__xludf.DUMMYFUNCTION("""COMPUTED_VALUE"""),12.0)</f>
        <v>12</v>
      </c>
      <c r="F190" s="9">
        <f>IFERROR(__xludf.DUMMYFUNCTION("""COMPUTED_VALUE"""),170.0)</f>
        <v>170</v>
      </c>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c r="A191" s="9" t="str">
        <f>IFERROR(__xludf.DUMMYFUNCTION("""COMPUTED_VALUE"""),"AJ22805")</f>
        <v>AJ22805</v>
      </c>
      <c r="B191" s="9" t="str">
        <f>IFERROR(__xludf.DUMMYFUNCTION("""COMPUTED_VALUE"""),"Ajmer")</f>
        <v>Ajmer</v>
      </c>
      <c r="C191" s="9" t="str">
        <f>IFERROR(__xludf.DUMMYFUNCTION("""COMPUTED_VALUE"""),"Ragi Flour")</f>
        <v>Ragi Flour</v>
      </c>
      <c r="D191" s="11">
        <f>IFERROR(__xludf.DUMMYFUNCTION("""COMPUTED_VALUE"""),45505.0)</f>
        <v>45505</v>
      </c>
      <c r="E191" s="9">
        <f>IFERROR(__xludf.DUMMYFUNCTION("""COMPUTED_VALUE"""),4.0)</f>
        <v>4</v>
      </c>
      <c r="F191" s="9">
        <f>IFERROR(__xludf.DUMMYFUNCTION("""COMPUTED_VALUE"""),90.0)</f>
        <v>90</v>
      </c>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c r="A192" s="9" t="str">
        <f>IFERROR(__xludf.DUMMYFUNCTION("""COMPUTED_VALUE"""),"AJ22925")</f>
        <v>AJ22925</v>
      </c>
      <c r="B192" s="9" t="str">
        <f>IFERROR(__xludf.DUMMYFUNCTION("""COMPUTED_VALUE"""),"Ajmer")</f>
        <v>Ajmer</v>
      </c>
      <c r="C192" s="9" t="str">
        <f>IFERROR(__xludf.DUMMYFUNCTION("""COMPUTED_VALUE"""),"Jowar Flour")</f>
        <v>Jowar Flour</v>
      </c>
      <c r="D192" s="11">
        <f>IFERROR(__xludf.DUMMYFUNCTION("""COMPUTED_VALUE"""),45505.0)</f>
        <v>45505</v>
      </c>
      <c r="E192" s="9">
        <f>IFERROR(__xludf.DUMMYFUNCTION("""COMPUTED_VALUE"""),6.0)</f>
        <v>6</v>
      </c>
      <c r="F192" s="9">
        <f>IFERROR(__xludf.DUMMYFUNCTION("""COMPUTED_VALUE"""),80.0)</f>
        <v>80</v>
      </c>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c r="A193" s="9" t="str">
        <f>IFERROR(__xludf.DUMMYFUNCTION("""COMPUTED_VALUE"""),"AJ23045")</f>
        <v>AJ23045</v>
      </c>
      <c r="B193" s="9" t="str">
        <f>IFERROR(__xludf.DUMMYFUNCTION("""COMPUTED_VALUE"""),"Ajmer")</f>
        <v>Ajmer</v>
      </c>
      <c r="C193" s="9" t="str">
        <f>IFERROR(__xludf.DUMMYFUNCTION("""COMPUTED_VALUE"""),"Corn Flour")</f>
        <v>Corn Flour</v>
      </c>
      <c r="D193" s="11">
        <f>IFERROR(__xludf.DUMMYFUNCTION("""COMPUTED_VALUE"""),45505.0)</f>
        <v>45505</v>
      </c>
      <c r="E193" s="9">
        <f>IFERROR(__xludf.DUMMYFUNCTION("""COMPUTED_VALUE"""),6.0)</f>
        <v>6</v>
      </c>
      <c r="F193" s="9">
        <f>IFERROR(__xludf.DUMMYFUNCTION("""COMPUTED_VALUE"""),82.0)</f>
        <v>82</v>
      </c>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c r="A194" s="9" t="str">
        <f>IFERROR(__xludf.DUMMYFUNCTION("""COMPUTED_VALUE"""),"AJ23165")</f>
        <v>AJ23165</v>
      </c>
      <c r="B194" s="9" t="str">
        <f>IFERROR(__xludf.DUMMYFUNCTION("""COMPUTED_VALUE"""),"Ajmer")</f>
        <v>Ajmer</v>
      </c>
      <c r="C194" s="9" t="str">
        <f>IFERROR(__xludf.DUMMYFUNCTION("""COMPUTED_VALUE"""),"Wheat Flour")</f>
        <v>Wheat Flour</v>
      </c>
      <c r="D194" s="11">
        <f>IFERROR(__xludf.DUMMYFUNCTION("""COMPUTED_VALUE"""),45506.0)</f>
        <v>45506</v>
      </c>
      <c r="E194" s="9">
        <f>IFERROR(__xludf.DUMMYFUNCTION("""COMPUTED_VALUE"""),10.0)</f>
        <v>10</v>
      </c>
      <c r="F194" s="9">
        <f>IFERROR(__xludf.DUMMYFUNCTION("""COMPUTED_VALUE"""),65.0)</f>
        <v>65</v>
      </c>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c r="A195" s="9" t="str">
        <f>IFERROR(__xludf.DUMMYFUNCTION("""COMPUTED_VALUE"""),"AJ23285")</f>
        <v>AJ23285</v>
      </c>
      <c r="B195" s="9" t="str">
        <f>IFERROR(__xludf.DUMMYFUNCTION("""COMPUTED_VALUE"""),"Ajmer")</f>
        <v>Ajmer</v>
      </c>
      <c r="C195" s="9" t="str">
        <f>IFERROR(__xludf.DUMMYFUNCTION("""COMPUTED_VALUE"""),"Ragi Flour")</f>
        <v>Ragi Flour</v>
      </c>
      <c r="D195" s="11">
        <f>IFERROR(__xludf.DUMMYFUNCTION("""COMPUTED_VALUE"""),45506.0)</f>
        <v>45506</v>
      </c>
      <c r="E195" s="9">
        <f>IFERROR(__xludf.DUMMYFUNCTION("""COMPUTED_VALUE"""),5.0)</f>
        <v>5</v>
      </c>
      <c r="F195" s="9">
        <f>IFERROR(__xludf.DUMMYFUNCTION("""COMPUTED_VALUE"""),90.0)</f>
        <v>90</v>
      </c>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c r="A196" s="9" t="str">
        <f>IFERROR(__xludf.DUMMYFUNCTION("""COMPUTED_VALUE"""),"AJ23405")</f>
        <v>AJ23405</v>
      </c>
      <c r="B196" s="9" t="str">
        <f>IFERROR(__xludf.DUMMYFUNCTION("""COMPUTED_VALUE"""),"Ajmer")</f>
        <v>Ajmer</v>
      </c>
      <c r="C196" s="9" t="str">
        <f>IFERROR(__xludf.DUMMYFUNCTION("""COMPUTED_VALUE"""),"Besan")</f>
        <v>Besan</v>
      </c>
      <c r="D196" s="11">
        <f>IFERROR(__xludf.DUMMYFUNCTION("""COMPUTED_VALUE"""),45506.0)</f>
        <v>45506</v>
      </c>
      <c r="E196" s="9">
        <f>IFERROR(__xludf.DUMMYFUNCTION("""COMPUTED_VALUE"""),4.0)</f>
        <v>4</v>
      </c>
      <c r="F196" s="9">
        <f>IFERROR(__xludf.DUMMYFUNCTION("""COMPUTED_VALUE"""),170.0)</f>
        <v>170</v>
      </c>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c r="A197" s="9" t="str">
        <f>IFERROR(__xludf.DUMMYFUNCTION("""COMPUTED_VALUE"""),"AJ23525")</f>
        <v>AJ23525</v>
      </c>
      <c r="B197" s="9" t="str">
        <f>IFERROR(__xludf.DUMMYFUNCTION("""COMPUTED_VALUE"""),"Ajmer")</f>
        <v>Ajmer</v>
      </c>
      <c r="C197" s="9" t="str">
        <f>IFERROR(__xludf.DUMMYFUNCTION("""COMPUTED_VALUE"""),"Wheat Flour")</f>
        <v>Wheat Flour</v>
      </c>
      <c r="D197" s="11">
        <f>IFERROR(__xludf.DUMMYFUNCTION("""COMPUTED_VALUE"""),45507.0)</f>
        <v>45507</v>
      </c>
      <c r="E197" s="9">
        <f>IFERROR(__xludf.DUMMYFUNCTION("""COMPUTED_VALUE"""),16.0)</f>
        <v>16</v>
      </c>
      <c r="F197" s="9">
        <f>IFERROR(__xludf.DUMMYFUNCTION("""COMPUTED_VALUE"""),65.0)</f>
        <v>65</v>
      </c>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c r="A198" s="9" t="str">
        <f>IFERROR(__xludf.DUMMYFUNCTION("""COMPUTED_VALUE"""),"AJ23645")</f>
        <v>AJ23645</v>
      </c>
      <c r="B198" s="9" t="str">
        <f>IFERROR(__xludf.DUMMYFUNCTION("""COMPUTED_VALUE"""),"Ajmer")</f>
        <v>Ajmer</v>
      </c>
      <c r="C198" s="9" t="str">
        <f>IFERROR(__xludf.DUMMYFUNCTION("""COMPUTED_VALUE"""),"Rice Flour")</f>
        <v>Rice Flour</v>
      </c>
      <c r="D198" s="11">
        <f>IFERROR(__xludf.DUMMYFUNCTION("""COMPUTED_VALUE"""),45507.0)</f>
        <v>45507</v>
      </c>
      <c r="E198" s="9">
        <f>IFERROR(__xludf.DUMMYFUNCTION("""COMPUTED_VALUE"""),30.0)</f>
        <v>30</v>
      </c>
      <c r="F198" s="9">
        <f>IFERROR(__xludf.DUMMYFUNCTION("""COMPUTED_VALUE"""),78.0)</f>
        <v>78</v>
      </c>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c r="A199" s="9" t="str">
        <f>IFERROR(__xludf.DUMMYFUNCTION("""COMPUTED_VALUE"""),"AJ23765")</f>
        <v>AJ23765</v>
      </c>
      <c r="B199" s="9" t="str">
        <f>IFERROR(__xludf.DUMMYFUNCTION("""COMPUTED_VALUE"""),"Ajmer")</f>
        <v>Ajmer</v>
      </c>
      <c r="C199" s="9" t="str">
        <f>IFERROR(__xludf.DUMMYFUNCTION("""COMPUTED_VALUE"""),"Besan")</f>
        <v>Besan</v>
      </c>
      <c r="D199" s="11">
        <f>IFERROR(__xludf.DUMMYFUNCTION("""COMPUTED_VALUE"""),45507.0)</f>
        <v>45507</v>
      </c>
      <c r="E199" s="9">
        <f>IFERROR(__xludf.DUMMYFUNCTION("""COMPUTED_VALUE"""),9.0)</f>
        <v>9</v>
      </c>
      <c r="F199" s="9">
        <f>IFERROR(__xludf.DUMMYFUNCTION("""COMPUTED_VALUE"""),170.0)</f>
        <v>170</v>
      </c>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c r="A200" s="9" t="str">
        <f>IFERROR(__xludf.DUMMYFUNCTION("""COMPUTED_VALUE"""),"AJ23885")</f>
        <v>AJ23885</v>
      </c>
      <c r="B200" s="9" t="str">
        <f>IFERROR(__xludf.DUMMYFUNCTION("""COMPUTED_VALUE"""),"Ajmer")</f>
        <v>Ajmer</v>
      </c>
      <c r="C200" s="9" t="str">
        <f>IFERROR(__xludf.DUMMYFUNCTION("""COMPUTED_VALUE"""),"Ragi Flour")</f>
        <v>Ragi Flour</v>
      </c>
      <c r="D200" s="11">
        <f>IFERROR(__xludf.DUMMYFUNCTION("""COMPUTED_VALUE"""),45507.0)</f>
        <v>45507</v>
      </c>
      <c r="E200" s="9">
        <f>IFERROR(__xludf.DUMMYFUNCTION("""COMPUTED_VALUE"""),10.0)</f>
        <v>10</v>
      </c>
      <c r="F200" s="9">
        <f>IFERROR(__xludf.DUMMYFUNCTION("""COMPUTED_VALUE"""),90.0)</f>
        <v>90</v>
      </c>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c r="A201" s="9" t="str">
        <f>IFERROR(__xludf.DUMMYFUNCTION("""COMPUTED_VALUE"""),"AJ24005")</f>
        <v>AJ24005</v>
      </c>
      <c r="B201" s="9" t="str">
        <f>IFERROR(__xludf.DUMMYFUNCTION("""COMPUTED_VALUE"""),"Ajmer")</f>
        <v>Ajmer</v>
      </c>
      <c r="C201" s="9" t="str">
        <f>IFERROR(__xludf.DUMMYFUNCTION("""COMPUTED_VALUE"""),"Jowar Flour")</f>
        <v>Jowar Flour</v>
      </c>
      <c r="D201" s="11">
        <f>IFERROR(__xludf.DUMMYFUNCTION("""COMPUTED_VALUE"""),45507.0)</f>
        <v>45507</v>
      </c>
      <c r="E201" s="9">
        <f>IFERROR(__xludf.DUMMYFUNCTION("""COMPUTED_VALUE"""),3.0)</f>
        <v>3</v>
      </c>
      <c r="F201" s="9">
        <f>IFERROR(__xludf.DUMMYFUNCTION("""COMPUTED_VALUE"""),80.0)</f>
        <v>80</v>
      </c>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c r="A202" s="9" t="str">
        <f>IFERROR(__xludf.DUMMYFUNCTION("""COMPUTED_VALUE"""),"AJ24125")</f>
        <v>AJ24125</v>
      </c>
      <c r="B202" s="9" t="str">
        <f>IFERROR(__xludf.DUMMYFUNCTION("""COMPUTED_VALUE"""),"Ajmer")</f>
        <v>Ajmer</v>
      </c>
      <c r="C202" s="9" t="str">
        <f>IFERROR(__xludf.DUMMYFUNCTION("""COMPUTED_VALUE"""),"Corn Flour")</f>
        <v>Corn Flour</v>
      </c>
      <c r="D202" s="11">
        <f>IFERROR(__xludf.DUMMYFUNCTION("""COMPUTED_VALUE"""),45508.0)</f>
        <v>45508</v>
      </c>
      <c r="E202" s="9">
        <f>IFERROR(__xludf.DUMMYFUNCTION("""COMPUTED_VALUE"""),6.0)</f>
        <v>6</v>
      </c>
      <c r="F202" s="9">
        <f>IFERROR(__xludf.DUMMYFUNCTION("""COMPUTED_VALUE"""),82.0)</f>
        <v>82</v>
      </c>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c r="A203" s="9" t="str">
        <f>IFERROR(__xludf.DUMMYFUNCTION("""COMPUTED_VALUE"""),"AJ24245")</f>
        <v>AJ24245</v>
      </c>
      <c r="B203" s="9" t="str">
        <f>IFERROR(__xludf.DUMMYFUNCTION("""COMPUTED_VALUE"""),"Ajmer")</f>
        <v>Ajmer</v>
      </c>
      <c r="C203" s="9" t="str">
        <f>IFERROR(__xludf.DUMMYFUNCTION("""COMPUTED_VALUE"""),"Wheat Flour")</f>
        <v>Wheat Flour</v>
      </c>
      <c r="D203" s="11">
        <f>IFERROR(__xludf.DUMMYFUNCTION("""COMPUTED_VALUE"""),45508.0)</f>
        <v>45508</v>
      </c>
      <c r="E203" s="9">
        <f>IFERROR(__xludf.DUMMYFUNCTION("""COMPUTED_VALUE"""),23.0)</f>
        <v>23</v>
      </c>
      <c r="F203" s="9">
        <f>IFERROR(__xludf.DUMMYFUNCTION("""COMPUTED_VALUE"""),65.0)</f>
        <v>65</v>
      </c>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c r="A204" s="9" t="str">
        <f>IFERROR(__xludf.DUMMYFUNCTION("""COMPUTED_VALUE"""),"AJ24365")</f>
        <v>AJ24365</v>
      </c>
      <c r="B204" s="9" t="str">
        <f>IFERROR(__xludf.DUMMYFUNCTION("""COMPUTED_VALUE"""),"Ajmer")</f>
        <v>Ajmer</v>
      </c>
      <c r="C204" s="9" t="str">
        <f>IFERROR(__xludf.DUMMYFUNCTION("""COMPUTED_VALUE"""),"Rice Flour")</f>
        <v>Rice Flour</v>
      </c>
      <c r="D204" s="11">
        <f>IFERROR(__xludf.DUMMYFUNCTION("""COMPUTED_VALUE"""),45508.0)</f>
        <v>45508</v>
      </c>
      <c r="E204" s="9">
        <f>IFERROR(__xludf.DUMMYFUNCTION("""COMPUTED_VALUE"""),31.0)</f>
        <v>31</v>
      </c>
      <c r="F204" s="9">
        <f>IFERROR(__xludf.DUMMYFUNCTION("""COMPUTED_VALUE"""),78.0)</f>
        <v>78</v>
      </c>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c r="A205" s="9" t="str">
        <f>IFERROR(__xludf.DUMMYFUNCTION("""COMPUTED_VALUE"""),"AJ24485")</f>
        <v>AJ24485</v>
      </c>
      <c r="B205" s="9" t="str">
        <f>IFERROR(__xludf.DUMMYFUNCTION("""COMPUTED_VALUE"""),"Ajmer")</f>
        <v>Ajmer</v>
      </c>
      <c r="C205" s="9" t="str">
        <f>IFERROR(__xludf.DUMMYFUNCTION("""COMPUTED_VALUE"""),"Besan")</f>
        <v>Besan</v>
      </c>
      <c r="D205" s="11">
        <f>IFERROR(__xludf.DUMMYFUNCTION("""COMPUTED_VALUE"""),45508.0)</f>
        <v>45508</v>
      </c>
      <c r="E205" s="9">
        <f>IFERROR(__xludf.DUMMYFUNCTION("""COMPUTED_VALUE"""),10.0)</f>
        <v>10</v>
      </c>
      <c r="F205" s="9">
        <f>IFERROR(__xludf.DUMMYFUNCTION("""COMPUTED_VALUE"""),170.0)</f>
        <v>170</v>
      </c>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c r="A206" s="9" t="str">
        <f>IFERROR(__xludf.DUMMYFUNCTION("""COMPUTED_VALUE"""),"AJ24605")</f>
        <v>AJ24605</v>
      </c>
      <c r="B206" s="9" t="str">
        <f>IFERROR(__xludf.DUMMYFUNCTION("""COMPUTED_VALUE"""),"Ajmer")</f>
        <v>Ajmer</v>
      </c>
      <c r="C206" s="9" t="str">
        <f>IFERROR(__xludf.DUMMYFUNCTION("""COMPUTED_VALUE"""),"Ragi Flour")</f>
        <v>Ragi Flour</v>
      </c>
      <c r="D206" s="11">
        <f>IFERROR(__xludf.DUMMYFUNCTION("""COMPUTED_VALUE"""),45508.0)</f>
        <v>45508</v>
      </c>
      <c r="E206" s="9">
        <f>IFERROR(__xludf.DUMMYFUNCTION("""COMPUTED_VALUE"""),12.0)</f>
        <v>12</v>
      </c>
      <c r="F206" s="9">
        <f>IFERROR(__xludf.DUMMYFUNCTION("""COMPUTED_VALUE"""),90.0)</f>
        <v>90</v>
      </c>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c r="A207" s="9" t="str">
        <f>IFERROR(__xludf.DUMMYFUNCTION("""COMPUTED_VALUE"""),"AJ24725")</f>
        <v>AJ24725</v>
      </c>
      <c r="B207" s="9" t="str">
        <f>IFERROR(__xludf.DUMMYFUNCTION("""COMPUTED_VALUE"""),"Ajmer")</f>
        <v>Ajmer</v>
      </c>
      <c r="C207" s="9" t="str">
        <f>IFERROR(__xludf.DUMMYFUNCTION("""COMPUTED_VALUE"""),"Jowar Flour")</f>
        <v>Jowar Flour</v>
      </c>
      <c r="D207" s="11">
        <f>IFERROR(__xludf.DUMMYFUNCTION("""COMPUTED_VALUE"""),45508.0)</f>
        <v>45508</v>
      </c>
      <c r="E207" s="9">
        <f>IFERROR(__xludf.DUMMYFUNCTION("""COMPUTED_VALUE"""),3.0)</f>
        <v>3</v>
      </c>
      <c r="F207" s="9">
        <f>IFERROR(__xludf.DUMMYFUNCTION("""COMPUTED_VALUE"""),80.0)</f>
        <v>80</v>
      </c>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c r="A208" s="9" t="str">
        <f>IFERROR(__xludf.DUMMYFUNCTION("""COMPUTED_VALUE"""),"AJ24845")</f>
        <v>AJ24845</v>
      </c>
      <c r="B208" s="9" t="str">
        <f>IFERROR(__xludf.DUMMYFUNCTION("""COMPUTED_VALUE"""),"Ajmer")</f>
        <v>Ajmer</v>
      </c>
      <c r="C208" s="9" t="str">
        <f>IFERROR(__xludf.DUMMYFUNCTION("""COMPUTED_VALUE"""),"Corn Flour")</f>
        <v>Corn Flour</v>
      </c>
      <c r="D208" s="11">
        <f>IFERROR(__xludf.DUMMYFUNCTION("""COMPUTED_VALUE"""),45509.0)</f>
        <v>45509</v>
      </c>
      <c r="E208" s="9">
        <f>IFERROR(__xludf.DUMMYFUNCTION("""COMPUTED_VALUE"""),5.0)</f>
        <v>5</v>
      </c>
      <c r="F208" s="9">
        <f>IFERROR(__xludf.DUMMYFUNCTION("""COMPUTED_VALUE"""),82.0)</f>
        <v>82</v>
      </c>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c r="A209" s="9" t="str">
        <f>IFERROR(__xludf.DUMMYFUNCTION("""COMPUTED_VALUE"""),"AJ24965")</f>
        <v>AJ24965</v>
      </c>
      <c r="B209" s="9" t="str">
        <f>IFERROR(__xludf.DUMMYFUNCTION("""COMPUTED_VALUE"""),"Ajmer")</f>
        <v>Ajmer</v>
      </c>
      <c r="C209" s="9" t="str">
        <f>IFERROR(__xludf.DUMMYFUNCTION("""COMPUTED_VALUE"""),"Wheat Flour")</f>
        <v>Wheat Flour</v>
      </c>
      <c r="D209" s="11">
        <f>IFERROR(__xludf.DUMMYFUNCTION("""COMPUTED_VALUE"""),45509.0)</f>
        <v>45509</v>
      </c>
      <c r="E209" s="9">
        <f>IFERROR(__xludf.DUMMYFUNCTION("""COMPUTED_VALUE"""),33.0)</f>
        <v>33</v>
      </c>
      <c r="F209" s="9">
        <f>IFERROR(__xludf.DUMMYFUNCTION("""COMPUTED_VALUE"""),65.0)</f>
        <v>65</v>
      </c>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c r="A210" s="9" t="str">
        <f>IFERROR(__xludf.DUMMYFUNCTION("""COMPUTED_VALUE"""),"AJ25085")</f>
        <v>AJ25085</v>
      </c>
      <c r="B210" s="9" t="str">
        <f>IFERROR(__xludf.DUMMYFUNCTION("""COMPUTED_VALUE"""),"Ajmer")</f>
        <v>Ajmer</v>
      </c>
      <c r="C210" s="9" t="str">
        <f>IFERROR(__xludf.DUMMYFUNCTION("""COMPUTED_VALUE"""),"Rice Flour")</f>
        <v>Rice Flour</v>
      </c>
      <c r="D210" s="11">
        <f>IFERROR(__xludf.DUMMYFUNCTION("""COMPUTED_VALUE"""),45510.0)</f>
        <v>45510</v>
      </c>
      <c r="E210" s="9">
        <f>IFERROR(__xludf.DUMMYFUNCTION("""COMPUTED_VALUE"""),25.0)</f>
        <v>25</v>
      </c>
      <c r="F210" s="9">
        <f>IFERROR(__xludf.DUMMYFUNCTION("""COMPUTED_VALUE"""),78.0)</f>
        <v>78</v>
      </c>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c r="A211" s="9" t="str">
        <f>IFERROR(__xludf.DUMMYFUNCTION("""COMPUTED_VALUE"""),"AJ25205")</f>
        <v>AJ25205</v>
      </c>
      <c r="B211" s="9" t="str">
        <f>IFERROR(__xludf.DUMMYFUNCTION("""COMPUTED_VALUE"""),"Ajmer")</f>
        <v>Ajmer</v>
      </c>
      <c r="C211" s="9" t="str">
        <f>IFERROR(__xludf.DUMMYFUNCTION("""COMPUTED_VALUE"""),"Besan")</f>
        <v>Besan</v>
      </c>
      <c r="D211" s="11">
        <f>IFERROR(__xludf.DUMMYFUNCTION("""COMPUTED_VALUE"""),45510.0)</f>
        <v>45510</v>
      </c>
      <c r="E211" s="9">
        <f>IFERROR(__xludf.DUMMYFUNCTION("""COMPUTED_VALUE"""),9.0)</f>
        <v>9</v>
      </c>
      <c r="F211" s="9">
        <f>IFERROR(__xludf.DUMMYFUNCTION("""COMPUTED_VALUE"""),170.0)</f>
        <v>170</v>
      </c>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c r="A212" s="9" t="str">
        <f>IFERROR(__xludf.DUMMYFUNCTION("""COMPUTED_VALUE"""),"AJ25325")</f>
        <v>AJ25325</v>
      </c>
      <c r="B212" s="9" t="str">
        <f>IFERROR(__xludf.DUMMYFUNCTION("""COMPUTED_VALUE"""),"Ajmer")</f>
        <v>Ajmer</v>
      </c>
      <c r="C212" s="9" t="str">
        <f>IFERROR(__xludf.DUMMYFUNCTION("""COMPUTED_VALUE"""),"Corn Flour")</f>
        <v>Corn Flour</v>
      </c>
      <c r="D212" s="11">
        <f>IFERROR(__xludf.DUMMYFUNCTION("""COMPUTED_VALUE"""),45510.0)</f>
        <v>45510</v>
      </c>
      <c r="E212" s="9">
        <f>IFERROR(__xludf.DUMMYFUNCTION("""COMPUTED_VALUE"""),8.0)</f>
        <v>8</v>
      </c>
      <c r="F212" s="9">
        <f>IFERROR(__xludf.DUMMYFUNCTION("""COMPUTED_VALUE"""),82.0)</f>
        <v>82</v>
      </c>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c r="A213" s="9" t="str">
        <f>IFERROR(__xludf.DUMMYFUNCTION("""COMPUTED_VALUE"""),"AJ25445")</f>
        <v>AJ25445</v>
      </c>
      <c r="B213" s="9" t="str">
        <f>IFERROR(__xludf.DUMMYFUNCTION("""COMPUTED_VALUE"""),"Ajmer")</f>
        <v>Ajmer</v>
      </c>
      <c r="C213" s="9" t="str">
        <f>IFERROR(__xludf.DUMMYFUNCTION("""COMPUTED_VALUE"""),"Wheat Flour")</f>
        <v>Wheat Flour</v>
      </c>
      <c r="D213" s="11">
        <f>IFERROR(__xludf.DUMMYFUNCTION("""COMPUTED_VALUE"""),45510.0)</f>
        <v>45510</v>
      </c>
      <c r="E213" s="9">
        <f>IFERROR(__xludf.DUMMYFUNCTION("""COMPUTED_VALUE"""),18.0)</f>
        <v>18</v>
      </c>
      <c r="F213" s="9">
        <f>IFERROR(__xludf.DUMMYFUNCTION("""COMPUTED_VALUE"""),65.0)</f>
        <v>65</v>
      </c>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c r="A214" s="9" t="str">
        <f>IFERROR(__xludf.DUMMYFUNCTION("""COMPUTED_VALUE"""),"AJ25565")</f>
        <v>AJ25565</v>
      </c>
      <c r="B214" s="9" t="str">
        <f>IFERROR(__xludf.DUMMYFUNCTION("""COMPUTED_VALUE"""),"Ajmer")</f>
        <v>Ajmer</v>
      </c>
      <c r="C214" s="9" t="str">
        <f>IFERROR(__xludf.DUMMYFUNCTION("""COMPUTED_VALUE"""),"Rice Flour")</f>
        <v>Rice Flour</v>
      </c>
      <c r="D214" s="11">
        <f>IFERROR(__xludf.DUMMYFUNCTION("""COMPUTED_VALUE"""),45511.0)</f>
        <v>45511</v>
      </c>
      <c r="E214" s="9">
        <f>IFERROR(__xludf.DUMMYFUNCTION("""COMPUTED_VALUE"""),14.0)</f>
        <v>14</v>
      </c>
      <c r="F214" s="9">
        <f>IFERROR(__xludf.DUMMYFUNCTION("""COMPUTED_VALUE"""),78.0)</f>
        <v>78</v>
      </c>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c r="A215" s="9" t="str">
        <f>IFERROR(__xludf.DUMMYFUNCTION("""COMPUTED_VALUE"""),"AJ25685")</f>
        <v>AJ25685</v>
      </c>
      <c r="B215" s="9" t="str">
        <f>IFERROR(__xludf.DUMMYFUNCTION("""COMPUTED_VALUE"""),"Ajmer")</f>
        <v>Ajmer</v>
      </c>
      <c r="C215" s="9" t="str">
        <f>IFERROR(__xludf.DUMMYFUNCTION("""COMPUTED_VALUE"""),"Wheat Flour")</f>
        <v>Wheat Flour</v>
      </c>
      <c r="D215" s="11">
        <f>IFERROR(__xludf.DUMMYFUNCTION("""COMPUTED_VALUE"""),45511.0)</f>
        <v>45511</v>
      </c>
      <c r="E215" s="9">
        <f>IFERROR(__xludf.DUMMYFUNCTION("""COMPUTED_VALUE"""),21.0)</f>
        <v>21</v>
      </c>
      <c r="F215" s="9">
        <f>IFERROR(__xludf.DUMMYFUNCTION("""COMPUTED_VALUE"""),65.0)</f>
        <v>65</v>
      </c>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c r="A216" s="9" t="str">
        <f>IFERROR(__xludf.DUMMYFUNCTION("""COMPUTED_VALUE"""),"AJ25805")</f>
        <v>AJ25805</v>
      </c>
      <c r="B216" s="9" t="str">
        <f>IFERROR(__xludf.DUMMYFUNCTION("""COMPUTED_VALUE"""),"Ajmer")</f>
        <v>Ajmer</v>
      </c>
      <c r="C216" s="9" t="str">
        <f>IFERROR(__xludf.DUMMYFUNCTION("""COMPUTED_VALUE"""),"Wheat Flour")</f>
        <v>Wheat Flour</v>
      </c>
      <c r="D216" s="11">
        <f>IFERROR(__xludf.DUMMYFUNCTION("""COMPUTED_VALUE"""),45512.0)</f>
        <v>45512</v>
      </c>
      <c r="E216" s="9">
        <f>IFERROR(__xludf.DUMMYFUNCTION("""COMPUTED_VALUE"""),15.0)</f>
        <v>15</v>
      </c>
      <c r="F216" s="9">
        <f>IFERROR(__xludf.DUMMYFUNCTION("""COMPUTED_VALUE"""),65.0)</f>
        <v>65</v>
      </c>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c r="A217" s="9" t="str">
        <f>IFERROR(__xludf.DUMMYFUNCTION("""COMPUTED_VALUE"""),"AJ25925")</f>
        <v>AJ25925</v>
      </c>
      <c r="B217" s="9" t="str">
        <f>IFERROR(__xludf.DUMMYFUNCTION("""COMPUTED_VALUE"""),"Ajmer")</f>
        <v>Ajmer</v>
      </c>
      <c r="C217" s="9" t="str">
        <f>IFERROR(__xludf.DUMMYFUNCTION("""COMPUTED_VALUE"""),"Corn Flour")</f>
        <v>Corn Flour</v>
      </c>
      <c r="D217" s="11">
        <f>IFERROR(__xludf.DUMMYFUNCTION("""COMPUTED_VALUE"""),45512.0)</f>
        <v>45512</v>
      </c>
      <c r="E217" s="9">
        <f>IFERROR(__xludf.DUMMYFUNCTION("""COMPUTED_VALUE"""),8.0)</f>
        <v>8</v>
      </c>
      <c r="F217" s="9">
        <f>IFERROR(__xludf.DUMMYFUNCTION("""COMPUTED_VALUE"""),82.0)</f>
        <v>82</v>
      </c>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c r="A218" s="9" t="str">
        <f>IFERROR(__xludf.DUMMYFUNCTION("""COMPUTED_VALUE"""),"AJ26045")</f>
        <v>AJ26045</v>
      </c>
      <c r="B218" s="9" t="str">
        <f>IFERROR(__xludf.DUMMYFUNCTION("""COMPUTED_VALUE"""),"Ajmer")</f>
        <v>Ajmer</v>
      </c>
      <c r="C218" s="9" t="str">
        <f>IFERROR(__xludf.DUMMYFUNCTION("""COMPUTED_VALUE"""),"Jowar Flour")</f>
        <v>Jowar Flour</v>
      </c>
      <c r="D218" s="11">
        <f>IFERROR(__xludf.DUMMYFUNCTION("""COMPUTED_VALUE"""),45512.0)</f>
        <v>45512</v>
      </c>
      <c r="E218" s="9">
        <f>IFERROR(__xludf.DUMMYFUNCTION("""COMPUTED_VALUE"""),3.0)</f>
        <v>3</v>
      </c>
      <c r="F218" s="9">
        <f>IFERROR(__xludf.DUMMYFUNCTION("""COMPUTED_VALUE"""),80.0)</f>
        <v>80</v>
      </c>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c r="A219" s="9" t="str">
        <f>IFERROR(__xludf.DUMMYFUNCTION("""COMPUTED_VALUE"""),"AJ26165")</f>
        <v>AJ26165</v>
      </c>
      <c r="B219" s="9" t="str">
        <f>IFERROR(__xludf.DUMMYFUNCTION("""COMPUTED_VALUE"""),"Ajmer")</f>
        <v>Ajmer</v>
      </c>
      <c r="C219" s="9" t="str">
        <f>IFERROR(__xludf.DUMMYFUNCTION("""COMPUTED_VALUE"""),"Rice Flour")</f>
        <v>Rice Flour</v>
      </c>
      <c r="D219" s="11">
        <f>IFERROR(__xludf.DUMMYFUNCTION("""COMPUTED_VALUE"""),45512.0)</f>
        <v>45512</v>
      </c>
      <c r="E219" s="9">
        <f>IFERROR(__xludf.DUMMYFUNCTION("""COMPUTED_VALUE"""),26.0)</f>
        <v>26</v>
      </c>
      <c r="F219" s="9">
        <f>IFERROR(__xludf.DUMMYFUNCTION("""COMPUTED_VALUE"""),78.0)</f>
        <v>78</v>
      </c>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c r="A220" s="9" t="str">
        <f>IFERROR(__xludf.DUMMYFUNCTION("""COMPUTED_VALUE"""),"AJ26285")</f>
        <v>AJ26285</v>
      </c>
      <c r="B220" s="9" t="str">
        <f>IFERROR(__xludf.DUMMYFUNCTION("""COMPUTED_VALUE"""),"Ajmer")</f>
        <v>Ajmer</v>
      </c>
      <c r="C220" s="9" t="str">
        <f>IFERROR(__xludf.DUMMYFUNCTION("""COMPUTED_VALUE"""),"Besan")</f>
        <v>Besan</v>
      </c>
      <c r="D220" s="11">
        <f>IFERROR(__xludf.DUMMYFUNCTION("""COMPUTED_VALUE"""),45512.0)</f>
        <v>45512</v>
      </c>
      <c r="E220" s="9">
        <f>IFERROR(__xludf.DUMMYFUNCTION("""COMPUTED_VALUE"""),4.0)</f>
        <v>4</v>
      </c>
      <c r="F220" s="9">
        <f>IFERROR(__xludf.DUMMYFUNCTION("""COMPUTED_VALUE"""),170.0)</f>
        <v>170</v>
      </c>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c r="A221" s="9" t="str">
        <f>IFERROR(__xludf.DUMMYFUNCTION("""COMPUTED_VALUE"""),"AJ26405")</f>
        <v>AJ26405</v>
      </c>
      <c r="B221" s="9" t="str">
        <f>IFERROR(__xludf.DUMMYFUNCTION("""COMPUTED_VALUE"""),"Ajmer")</f>
        <v>Ajmer</v>
      </c>
      <c r="C221" s="9" t="str">
        <f>IFERROR(__xludf.DUMMYFUNCTION("""COMPUTED_VALUE"""),"Ragi Flour")</f>
        <v>Ragi Flour</v>
      </c>
      <c r="D221" s="11">
        <f>IFERROR(__xludf.DUMMYFUNCTION("""COMPUTED_VALUE"""),45512.0)</f>
        <v>45512</v>
      </c>
      <c r="E221" s="9">
        <f>IFERROR(__xludf.DUMMYFUNCTION("""COMPUTED_VALUE"""),11.0)</f>
        <v>11</v>
      </c>
      <c r="F221" s="9">
        <f>IFERROR(__xludf.DUMMYFUNCTION("""COMPUTED_VALUE"""),90.0)</f>
        <v>90</v>
      </c>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c r="A222" s="9" t="str">
        <f>IFERROR(__xludf.DUMMYFUNCTION("""COMPUTED_VALUE"""),"AJ26525")</f>
        <v>AJ26525</v>
      </c>
      <c r="B222" s="9" t="str">
        <f>IFERROR(__xludf.DUMMYFUNCTION("""COMPUTED_VALUE"""),"Ajmer")</f>
        <v>Ajmer</v>
      </c>
      <c r="C222" s="9" t="str">
        <f>IFERROR(__xludf.DUMMYFUNCTION("""COMPUTED_VALUE"""),"Jowar Flour")</f>
        <v>Jowar Flour</v>
      </c>
      <c r="D222" s="11">
        <f>IFERROR(__xludf.DUMMYFUNCTION("""COMPUTED_VALUE"""),45513.0)</f>
        <v>45513</v>
      </c>
      <c r="E222" s="9">
        <f>IFERROR(__xludf.DUMMYFUNCTION("""COMPUTED_VALUE"""),6.0)</f>
        <v>6</v>
      </c>
      <c r="F222" s="9">
        <f>IFERROR(__xludf.DUMMYFUNCTION("""COMPUTED_VALUE"""),80.0)</f>
        <v>80</v>
      </c>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c r="A223" s="9" t="str">
        <f>IFERROR(__xludf.DUMMYFUNCTION("""COMPUTED_VALUE"""),"AJ26645")</f>
        <v>AJ26645</v>
      </c>
      <c r="B223" s="9" t="str">
        <f>IFERROR(__xludf.DUMMYFUNCTION("""COMPUTED_VALUE"""),"Ajmer")</f>
        <v>Ajmer</v>
      </c>
      <c r="C223" s="9" t="str">
        <f>IFERROR(__xludf.DUMMYFUNCTION("""COMPUTED_VALUE"""),"Corn Flour")</f>
        <v>Corn Flour</v>
      </c>
      <c r="D223" s="11">
        <f>IFERROR(__xludf.DUMMYFUNCTION("""COMPUTED_VALUE"""),45513.0)</f>
        <v>45513</v>
      </c>
      <c r="E223" s="9">
        <f>IFERROR(__xludf.DUMMYFUNCTION("""COMPUTED_VALUE"""),5.0)</f>
        <v>5</v>
      </c>
      <c r="F223" s="9">
        <f>IFERROR(__xludf.DUMMYFUNCTION("""COMPUTED_VALUE"""),82.0)</f>
        <v>82</v>
      </c>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c r="A224" s="9" t="str">
        <f>IFERROR(__xludf.DUMMYFUNCTION("""COMPUTED_VALUE"""),"AJ26765")</f>
        <v>AJ26765</v>
      </c>
      <c r="B224" s="9" t="str">
        <f>IFERROR(__xludf.DUMMYFUNCTION("""COMPUTED_VALUE"""),"Ajmer")</f>
        <v>Ajmer</v>
      </c>
      <c r="C224" s="9" t="str">
        <f>IFERROR(__xludf.DUMMYFUNCTION("""COMPUTED_VALUE"""),"Besan")</f>
        <v>Besan</v>
      </c>
      <c r="D224" s="11">
        <f>IFERROR(__xludf.DUMMYFUNCTION("""COMPUTED_VALUE"""),45513.0)</f>
        <v>45513</v>
      </c>
      <c r="E224" s="9">
        <f>IFERROR(__xludf.DUMMYFUNCTION("""COMPUTED_VALUE"""),15.0)</f>
        <v>15</v>
      </c>
      <c r="F224" s="9">
        <f>IFERROR(__xludf.DUMMYFUNCTION("""COMPUTED_VALUE"""),170.0)</f>
        <v>170</v>
      </c>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c r="A225" s="9" t="str">
        <f>IFERROR(__xludf.DUMMYFUNCTION("""COMPUTED_VALUE"""),"AJ26885")</f>
        <v>AJ26885</v>
      </c>
      <c r="B225" s="9" t="str">
        <f>IFERROR(__xludf.DUMMYFUNCTION("""COMPUTED_VALUE"""),"Ajmer")</f>
        <v>Ajmer</v>
      </c>
      <c r="C225" s="9" t="str">
        <f>IFERROR(__xludf.DUMMYFUNCTION("""COMPUTED_VALUE"""),"Wheat Flour")</f>
        <v>Wheat Flour</v>
      </c>
      <c r="D225" s="11">
        <f>IFERROR(__xludf.DUMMYFUNCTION("""COMPUTED_VALUE"""),45513.0)</f>
        <v>45513</v>
      </c>
      <c r="E225" s="9">
        <f>IFERROR(__xludf.DUMMYFUNCTION("""COMPUTED_VALUE"""),25.0)</f>
        <v>25</v>
      </c>
      <c r="F225" s="9">
        <f>IFERROR(__xludf.DUMMYFUNCTION("""COMPUTED_VALUE"""),65.0)</f>
        <v>65</v>
      </c>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c r="A226" s="9" t="str">
        <f>IFERROR(__xludf.DUMMYFUNCTION("""COMPUTED_VALUE"""),"AJ27005")</f>
        <v>AJ27005</v>
      </c>
      <c r="B226" s="9" t="str">
        <f>IFERROR(__xludf.DUMMYFUNCTION("""COMPUTED_VALUE"""),"Ajmer")</f>
        <v>Ajmer</v>
      </c>
      <c r="C226" s="9" t="str">
        <f>IFERROR(__xludf.DUMMYFUNCTION("""COMPUTED_VALUE"""),"Rice Flour")</f>
        <v>Rice Flour</v>
      </c>
      <c r="D226" s="11">
        <f>IFERROR(__xludf.DUMMYFUNCTION("""COMPUTED_VALUE"""),45513.0)</f>
        <v>45513</v>
      </c>
      <c r="E226" s="9">
        <f>IFERROR(__xludf.DUMMYFUNCTION("""COMPUTED_VALUE"""),38.0)</f>
        <v>38</v>
      </c>
      <c r="F226" s="9">
        <f>IFERROR(__xludf.DUMMYFUNCTION("""COMPUTED_VALUE"""),78.0)</f>
        <v>78</v>
      </c>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c r="A227" s="9" t="str">
        <f>IFERROR(__xludf.DUMMYFUNCTION("""COMPUTED_VALUE"""),"AJ27125")</f>
        <v>AJ27125</v>
      </c>
      <c r="B227" s="9" t="str">
        <f>IFERROR(__xludf.DUMMYFUNCTION("""COMPUTED_VALUE"""),"Ajmer")</f>
        <v>Ajmer</v>
      </c>
      <c r="C227" s="9" t="str">
        <f>IFERROR(__xludf.DUMMYFUNCTION("""COMPUTED_VALUE"""),"Ragi Flour")</f>
        <v>Ragi Flour</v>
      </c>
      <c r="D227" s="11">
        <f>IFERROR(__xludf.DUMMYFUNCTION("""COMPUTED_VALUE"""),45514.0)</f>
        <v>45514</v>
      </c>
      <c r="E227" s="9">
        <f>IFERROR(__xludf.DUMMYFUNCTION("""COMPUTED_VALUE"""),3.0)</f>
        <v>3</v>
      </c>
      <c r="F227" s="9">
        <f>IFERROR(__xludf.DUMMYFUNCTION("""COMPUTED_VALUE"""),90.0)</f>
        <v>90</v>
      </c>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c r="A228" s="9" t="str">
        <f>IFERROR(__xludf.DUMMYFUNCTION("""COMPUTED_VALUE"""),"AJ27245")</f>
        <v>AJ27245</v>
      </c>
      <c r="B228" s="9" t="str">
        <f>IFERROR(__xludf.DUMMYFUNCTION("""COMPUTED_VALUE"""),"Ajmer")</f>
        <v>Ajmer</v>
      </c>
      <c r="C228" s="9" t="str">
        <f>IFERROR(__xludf.DUMMYFUNCTION("""COMPUTED_VALUE"""),"Wheat Flour")</f>
        <v>Wheat Flour</v>
      </c>
      <c r="D228" s="11">
        <f>IFERROR(__xludf.DUMMYFUNCTION("""COMPUTED_VALUE"""),45514.0)</f>
        <v>45514</v>
      </c>
      <c r="E228" s="9">
        <f>IFERROR(__xludf.DUMMYFUNCTION("""COMPUTED_VALUE"""),23.0)</f>
        <v>23</v>
      </c>
      <c r="F228" s="9">
        <f>IFERROR(__xludf.DUMMYFUNCTION("""COMPUTED_VALUE"""),65.0)</f>
        <v>65</v>
      </c>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c r="A229" s="9" t="str">
        <f>IFERROR(__xludf.DUMMYFUNCTION("""COMPUTED_VALUE"""),"AJ27365")</f>
        <v>AJ27365</v>
      </c>
      <c r="B229" s="9" t="str">
        <f>IFERROR(__xludf.DUMMYFUNCTION("""COMPUTED_VALUE"""),"Ajmer")</f>
        <v>Ajmer</v>
      </c>
      <c r="C229" s="9" t="str">
        <f>IFERROR(__xludf.DUMMYFUNCTION("""COMPUTED_VALUE"""),"Rice Flour")</f>
        <v>Rice Flour</v>
      </c>
      <c r="D229" s="11">
        <f>IFERROR(__xludf.DUMMYFUNCTION("""COMPUTED_VALUE"""),45514.0)</f>
        <v>45514</v>
      </c>
      <c r="E229" s="9">
        <f>IFERROR(__xludf.DUMMYFUNCTION("""COMPUTED_VALUE"""),12.0)</f>
        <v>12</v>
      </c>
      <c r="F229" s="9">
        <f>IFERROR(__xludf.DUMMYFUNCTION("""COMPUTED_VALUE"""),78.0)</f>
        <v>78</v>
      </c>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c r="A230" s="9" t="str">
        <f>IFERROR(__xludf.DUMMYFUNCTION("""COMPUTED_VALUE"""),"AJ27485")</f>
        <v>AJ27485</v>
      </c>
      <c r="B230" s="9" t="str">
        <f>IFERROR(__xludf.DUMMYFUNCTION("""COMPUTED_VALUE"""),"Ajmer")</f>
        <v>Ajmer</v>
      </c>
      <c r="C230" s="9" t="str">
        <f>IFERROR(__xludf.DUMMYFUNCTION("""COMPUTED_VALUE"""),"Wheat Flour")</f>
        <v>Wheat Flour</v>
      </c>
      <c r="D230" s="11">
        <f>IFERROR(__xludf.DUMMYFUNCTION("""COMPUTED_VALUE"""),45515.0)</f>
        <v>45515</v>
      </c>
      <c r="E230" s="9">
        <f>IFERROR(__xludf.DUMMYFUNCTION("""COMPUTED_VALUE"""),19.0)</f>
        <v>19</v>
      </c>
      <c r="F230" s="9">
        <f>IFERROR(__xludf.DUMMYFUNCTION("""COMPUTED_VALUE"""),65.0)</f>
        <v>65</v>
      </c>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c r="A231" s="9" t="str">
        <f>IFERROR(__xludf.DUMMYFUNCTION("""COMPUTED_VALUE"""),"AJ27605")</f>
        <v>AJ27605</v>
      </c>
      <c r="B231" s="9" t="str">
        <f>IFERROR(__xludf.DUMMYFUNCTION("""COMPUTED_VALUE"""),"Ajmer")</f>
        <v>Ajmer</v>
      </c>
      <c r="C231" s="9" t="str">
        <f>IFERROR(__xludf.DUMMYFUNCTION("""COMPUTED_VALUE"""),"Rice Flour")</f>
        <v>Rice Flour</v>
      </c>
      <c r="D231" s="11">
        <f>IFERROR(__xludf.DUMMYFUNCTION("""COMPUTED_VALUE"""),45515.0)</f>
        <v>45515</v>
      </c>
      <c r="E231" s="9">
        <f>IFERROR(__xludf.DUMMYFUNCTION("""COMPUTED_VALUE"""),26.0)</f>
        <v>26</v>
      </c>
      <c r="F231" s="9">
        <f>IFERROR(__xludf.DUMMYFUNCTION("""COMPUTED_VALUE"""),78.0)</f>
        <v>78</v>
      </c>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c r="A232" s="9" t="str">
        <f>IFERROR(__xludf.DUMMYFUNCTION("""COMPUTED_VALUE"""),"AJ27725")</f>
        <v>AJ27725</v>
      </c>
      <c r="B232" s="9" t="str">
        <f>IFERROR(__xludf.DUMMYFUNCTION("""COMPUTED_VALUE"""),"Ajmer")</f>
        <v>Ajmer</v>
      </c>
      <c r="C232" s="9" t="str">
        <f>IFERROR(__xludf.DUMMYFUNCTION("""COMPUTED_VALUE"""),"Besan")</f>
        <v>Besan</v>
      </c>
      <c r="D232" s="11">
        <f>IFERROR(__xludf.DUMMYFUNCTION("""COMPUTED_VALUE"""),45515.0)</f>
        <v>45515</v>
      </c>
      <c r="E232" s="9">
        <f>IFERROR(__xludf.DUMMYFUNCTION("""COMPUTED_VALUE"""),15.0)</f>
        <v>15</v>
      </c>
      <c r="F232" s="9">
        <f>IFERROR(__xludf.DUMMYFUNCTION("""COMPUTED_VALUE"""),170.0)</f>
        <v>170</v>
      </c>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c r="A233" s="9" t="str">
        <f>IFERROR(__xludf.DUMMYFUNCTION("""COMPUTED_VALUE"""),"AJ27845")</f>
        <v>AJ27845</v>
      </c>
      <c r="B233" s="9" t="str">
        <f>IFERROR(__xludf.DUMMYFUNCTION("""COMPUTED_VALUE"""),"Ajmer")</f>
        <v>Ajmer</v>
      </c>
      <c r="C233" s="9" t="str">
        <f>IFERROR(__xludf.DUMMYFUNCTION("""COMPUTED_VALUE"""),"Corn Flour")</f>
        <v>Corn Flour</v>
      </c>
      <c r="D233" s="11">
        <f>IFERROR(__xludf.DUMMYFUNCTION("""COMPUTED_VALUE"""),45515.0)</f>
        <v>45515</v>
      </c>
      <c r="E233" s="9">
        <f>IFERROR(__xludf.DUMMYFUNCTION("""COMPUTED_VALUE"""),4.0)</f>
        <v>4</v>
      </c>
      <c r="F233" s="9">
        <f>IFERROR(__xludf.DUMMYFUNCTION("""COMPUTED_VALUE"""),82.0)</f>
        <v>82</v>
      </c>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c r="A234" s="9" t="str">
        <f>IFERROR(__xludf.DUMMYFUNCTION("""COMPUTED_VALUE"""),"AJ27965")</f>
        <v>AJ27965</v>
      </c>
      <c r="B234" s="9" t="str">
        <f>IFERROR(__xludf.DUMMYFUNCTION("""COMPUTED_VALUE"""),"Ajmer")</f>
        <v>Ajmer</v>
      </c>
      <c r="C234" s="9" t="str">
        <f>IFERROR(__xludf.DUMMYFUNCTION("""COMPUTED_VALUE"""),"Jowar Flour")</f>
        <v>Jowar Flour</v>
      </c>
      <c r="D234" s="11">
        <f>IFERROR(__xludf.DUMMYFUNCTION("""COMPUTED_VALUE"""),45515.0)</f>
        <v>45515</v>
      </c>
      <c r="E234" s="9">
        <f>IFERROR(__xludf.DUMMYFUNCTION("""COMPUTED_VALUE"""),6.0)</f>
        <v>6</v>
      </c>
      <c r="F234" s="9">
        <f>IFERROR(__xludf.DUMMYFUNCTION("""COMPUTED_VALUE"""),80.0)</f>
        <v>80</v>
      </c>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c r="A235" s="9" t="str">
        <f>IFERROR(__xludf.DUMMYFUNCTION("""COMPUTED_VALUE"""),"AJ28085")</f>
        <v>AJ28085</v>
      </c>
      <c r="B235" s="9" t="str">
        <f>IFERROR(__xludf.DUMMYFUNCTION("""COMPUTED_VALUE"""),"Ajmer")</f>
        <v>Ajmer</v>
      </c>
      <c r="C235" s="9" t="str">
        <f>IFERROR(__xludf.DUMMYFUNCTION("""COMPUTED_VALUE"""),"Rice Flour")</f>
        <v>Rice Flour</v>
      </c>
      <c r="D235" s="11">
        <f>IFERROR(__xludf.DUMMYFUNCTION("""COMPUTED_VALUE"""),45516.0)</f>
        <v>45516</v>
      </c>
      <c r="E235" s="9">
        <f>IFERROR(__xludf.DUMMYFUNCTION("""COMPUTED_VALUE"""),20.0)</f>
        <v>20</v>
      </c>
      <c r="F235" s="9">
        <f>IFERROR(__xludf.DUMMYFUNCTION("""COMPUTED_VALUE"""),78.0)</f>
        <v>78</v>
      </c>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c r="A236" s="9" t="str">
        <f>IFERROR(__xludf.DUMMYFUNCTION("""COMPUTED_VALUE"""),"AJ28205")</f>
        <v>AJ28205</v>
      </c>
      <c r="B236" s="9" t="str">
        <f>IFERROR(__xludf.DUMMYFUNCTION("""COMPUTED_VALUE"""),"Ajmer")</f>
        <v>Ajmer</v>
      </c>
      <c r="C236" s="9" t="str">
        <f>IFERROR(__xludf.DUMMYFUNCTION("""COMPUTED_VALUE"""),"Besan")</f>
        <v>Besan</v>
      </c>
      <c r="D236" s="11">
        <f>IFERROR(__xludf.DUMMYFUNCTION("""COMPUTED_VALUE"""),45516.0)</f>
        <v>45516</v>
      </c>
      <c r="E236" s="9">
        <f>IFERROR(__xludf.DUMMYFUNCTION("""COMPUTED_VALUE"""),10.0)</f>
        <v>10</v>
      </c>
      <c r="F236" s="9">
        <f>IFERROR(__xludf.DUMMYFUNCTION("""COMPUTED_VALUE"""),170.0)</f>
        <v>170</v>
      </c>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c r="A237" s="9" t="str">
        <f>IFERROR(__xludf.DUMMYFUNCTION("""COMPUTED_VALUE"""),"AJ28325")</f>
        <v>AJ28325</v>
      </c>
      <c r="B237" s="9" t="str">
        <f>IFERROR(__xludf.DUMMYFUNCTION("""COMPUTED_VALUE"""),"Ajmer")</f>
        <v>Ajmer</v>
      </c>
      <c r="C237" s="9" t="str">
        <f>IFERROR(__xludf.DUMMYFUNCTION("""COMPUTED_VALUE"""),"Ragi Flour")</f>
        <v>Ragi Flour</v>
      </c>
      <c r="D237" s="11">
        <f>IFERROR(__xludf.DUMMYFUNCTION("""COMPUTED_VALUE"""),45516.0)</f>
        <v>45516</v>
      </c>
      <c r="E237" s="9">
        <f>IFERROR(__xludf.DUMMYFUNCTION("""COMPUTED_VALUE"""),9.0)</f>
        <v>9</v>
      </c>
      <c r="F237" s="9">
        <f>IFERROR(__xludf.DUMMYFUNCTION("""COMPUTED_VALUE"""),90.0)</f>
        <v>90</v>
      </c>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c r="A238" s="9" t="str">
        <f>IFERROR(__xludf.DUMMYFUNCTION("""COMPUTED_VALUE"""),"AJ28445")</f>
        <v>AJ28445</v>
      </c>
      <c r="B238" s="9" t="str">
        <f>IFERROR(__xludf.DUMMYFUNCTION("""COMPUTED_VALUE"""),"Ajmer")</f>
        <v>Ajmer</v>
      </c>
      <c r="C238" s="9" t="str">
        <f>IFERROR(__xludf.DUMMYFUNCTION("""COMPUTED_VALUE"""),"Jowar Flour")</f>
        <v>Jowar Flour</v>
      </c>
      <c r="D238" s="11">
        <f>IFERROR(__xludf.DUMMYFUNCTION("""COMPUTED_VALUE"""),45516.0)</f>
        <v>45516</v>
      </c>
      <c r="E238" s="9">
        <f>IFERROR(__xludf.DUMMYFUNCTION("""COMPUTED_VALUE"""),4.0)</f>
        <v>4</v>
      </c>
      <c r="F238" s="9">
        <f>IFERROR(__xludf.DUMMYFUNCTION("""COMPUTED_VALUE"""),80.0)</f>
        <v>80</v>
      </c>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c r="A239" s="9" t="str">
        <f>IFERROR(__xludf.DUMMYFUNCTION("""COMPUTED_VALUE"""),"AJ28565")</f>
        <v>AJ28565</v>
      </c>
      <c r="B239" s="9" t="str">
        <f>IFERROR(__xludf.DUMMYFUNCTION("""COMPUTED_VALUE"""),"Ajmer")</f>
        <v>Ajmer</v>
      </c>
      <c r="C239" s="9" t="str">
        <f>IFERROR(__xludf.DUMMYFUNCTION("""COMPUTED_VALUE"""),"Corn Flour")</f>
        <v>Corn Flour</v>
      </c>
      <c r="D239" s="11">
        <f>IFERROR(__xludf.DUMMYFUNCTION("""COMPUTED_VALUE"""),45516.0)</f>
        <v>45516</v>
      </c>
      <c r="E239" s="9">
        <f>IFERROR(__xludf.DUMMYFUNCTION("""COMPUTED_VALUE"""),7.0)</f>
        <v>7</v>
      </c>
      <c r="F239" s="9">
        <f>IFERROR(__xludf.DUMMYFUNCTION("""COMPUTED_VALUE"""),82.0)</f>
        <v>82</v>
      </c>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c r="A240" s="9" t="str">
        <f>IFERROR(__xludf.DUMMYFUNCTION("""COMPUTED_VALUE"""),"AJ28685")</f>
        <v>AJ28685</v>
      </c>
      <c r="B240" s="9" t="str">
        <f>IFERROR(__xludf.DUMMYFUNCTION("""COMPUTED_VALUE"""),"Ajmer")</f>
        <v>Ajmer</v>
      </c>
      <c r="C240" s="9" t="str">
        <f>IFERROR(__xludf.DUMMYFUNCTION("""COMPUTED_VALUE"""),"Wheat Flour")</f>
        <v>Wheat Flour</v>
      </c>
      <c r="D240" s="11">
        <f>IFERROR(__xludf.DUMMYFUNCTION("""COMPUTED_VALUE"""),45516.0)</f>
        <v>45516</v>
      </c>
      <c r="E240" s="9">
        <f>IFERROR(__xludf.DUMMYFUNCTION("""COMPUTED_VALUE"""),27.0)</f>
        <v>27</v>
      </c>
      <c r="F240" s="9">
        <f>IFERROR(__xludf.DUMMYFUNCTION("""COMPUTED_VALUE"""),65.0)</f>
        <v>65</v>
      </c>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c r="A241" s="9" t="str">
        <f>IFERROR(__xludf.DUMMYFUNCTION("""COMPUTED_VALUE"""),"AJ28805")</f>
        <v>AJ28805</v>
      </c>
      <c r="B241" s="9" t="str">
        <f>IFERROR(__xludf.DUMMYFUNCTION("""COMPUTED_VALUE"""),"Ajmer")</f>
        <v>Ajmer</v>
      </c>
      <c r="C241" s="9" t="str">
        <f>IFERROR(__xludf.DUMMYFUNCTION("""COMPUTED_VALUE"""),"Wheat Flour")</f>
        <v>Wheat Flour</v>
      </c>
      <c r="D241" s="11">
        <f>IFERROR(__xludf.DUMMYFUNCTION("""COMPUTED_VALUE"""),45517.0)</f>
        <v>45517</v>
      </c>
      <c r="E241" s="9">
        <f>IFERROR(__xludf.DUMMYFUNCTION("""COMPUTED_VALUE"""),12.0)</f>
        <v>12</v>
      </c>
      <c r="F241" s="9">
        <f>IFERROR(__xludf.DUMMYFUNCTION("""COMPUTED_VALUE"""),65.0)</f>
        <v>65</v>
      </c>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c r="A242" s="9" t="str">
        <f>IFERROR(__xludf.DUMMYFUNCTION("""COMPUTED_VALUE"""),"AJ28925")</f>
        <v>AJ28925</v>
      </c>
      <c r="B242" s="9" t="str">
        <f>IFERROR(__xludf.DUMMYFUNCTION("""COMPUTED_VALUE"""),"Ajmer")</f>
        <v>Ajmer</v>
      </c>
      <c r="C242" s="9" t="str">
        <f>IFERROR(__xludf.DUMMYFUNCTION("""COMPUTED_VALUE"""),"Ragi Flour")</f>
        <v>Ragi Flour</v>
      </c>
      <c r="D242" s="11">
        <f>IFERROR(__xludf.DUMMYFUNCTION("""COMPUTED_VALUE"""),45518.0)</f>
        <v>45518</v>
      </c>
      <c r="E242" s="9">
        <f>IFERROR(__xludf.DUMMYFUNCTION("""COMPUTED_VALUE"""),1.0)</f>
        <v>1</v>
      </c>
      <c r="F242" s="9">
        <f>IFERROR(__xludf.DUMMYFUNCTION("""COMPUTED_VALUE"""),90.0)</f>
        <v>90</v>
      </c>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c r="A243" s="9" t="str">
        <f>IFERROR(__xludf.DUMMYFUNCTION("""COMPUTED_VALUE"""),"AJ29045")</f>
        <v>AJ29045</v>
      </c>
      <c r="B243" s="9" t="str">
        <f>IFERROR(__xludf.DUMMYFUNCTION("""COMPUTED_VALUE"""),"Ajmer")</f>
        <v>Ajmer</v>
      </c>
      <c r="C243" s="9" t="str">
        <f>IFERROR(__xludf.DUMMYFUNCTION("""COMPUTED_VALUE"""),"Wheat Flour")</f>
        <v>Wheat Flour</v>
      </c>
      <c r="D243" s="11">
        <f>IFERROR(__xludf.DUMMYFUNCTION("""COMPUTED_VALUE"""),45519.0)</f>
        <v>45519</v>
      </c>
      <c r="E243" s="9">
        <f>IFERROR(__xludf.DUMMYFUNCTION("""COMPUTED_VALUE"""),19.0)</f>
        <v>19</v>
      </c>
      <c r="F243" s="9">
        <f>IFERROR(__xludf.DUMMYFUNCTION("""COMPUTED_VALUE"""),65.0)</f>
        <v>65</v>
      </c>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c r="A244" s="9" t="str">
        <f>IFERROR(__xludf.DUMMYFUNCTION("""COMPUTED_VALUE"""),"AJ29165")</f>
        <v>AJ29165</v>
      </c>
      <c r="B244" s="9" t="str">
        <f>IFERROR(__xludf.DUMMYFUNCTION("""COMPUTED_VALUE"""),"Ajmer")</f>
        <v>Ajmer</v>
      </c>
      <c r="C244" s="9" t="str">
        <f>IFERROR(__xludf.DUMMYFUNCTION("""COMPUTED_VALUE"""),"Rice Flour")</f>
        <v>Rice Flour</v>
      </c>
      <c r="D244" s="11">
        <f>IFERROR(__xludf.DUMMYFUNCTION("""COMPUTED_VALUE"""),45519.0)</f>
        <v>45519</v>
      </c>
      <c r="E244" s="9">
        <f>IFERROR(__xludf.DUMMYFUNCTION("""COMPUTED_VALUE"""),15.0)</f>
        <v>15</v>
      </c>
      <c r="F244" s="9">
        <f>IFERROR(__xludf.DUMMYFUNCTION("""COMPUTED_VALUE"""),78.0)</f>
        <v>78</v>
      </c>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c r="A245" s="9" t="str">
        <f>IFERROR(__xludf.DUMMYFUNCTION("""COMPUTED_VALUE"""),"AJ29285")</f>
        <v>AJ29285</v>
      </c>
      <c r="B245" s="9" t="str">
        <f>IFERROR(__xludf.DUMMYFUNCTION("""COMPUTED_VALUE"""),"Ajmer")</f>
        <v>Ajmer</v>
      </c>
      <c r="C245" s="9" t="str">
        <f>IFERROR(__xludf.DUMMYFUNCTION("""COMPUTED_VALUE"""),"Ragi Flour")</f>
        <v>Ragi Flour</v>
      </c>
      <c r="D245" s="11">
        <f>IFERROR(__xludf.DUMMYFUNCTION("""COMPUTED_VALUE"""),45519.0)</f>
        <v>45519</v>
      </c>
      <c r="E245" s="9">
        <f>IFERROR(__xludf.DUMMYFUNCTION("""COMPUTED_VALUE"""),12.0)</f>
        <v>12</v>
      </c>
      <c r="F245" s="9">
        <f>IFERROR(__xludf.DUMMYFUNCTION("""COMPUTED_VALUE"""),90.0)</f>
        <v>90</v>
      </c>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c r="A246" s="9" t="str">
        <f>IFERROR(__xludf.DUMMYFUNCTION("""COMPUTED_VALUE"""),"AJ29405")</f>
        <v>AJ29405</v>
      </c>
      <c r="B246" s="9" t="str">
        <f>IFERROR(__xludf.DUMMYFUNCTION("""COMPUTED_VALUE"""),"Ajmer")</f>
        <v>Ajmer</v>
      </c>
      <c r="C246" s="9" t="str">
        <f>IFERROR(__xludf.DUMMYFUNCTION("""COMPUTED_VALUE"""),"Jowar Flour")</f>
        <v>Jowar Flour</v>
      </c>
      <c r="D246" s="11">
        <f>IFERROR(__xludf.DUMMYFUNCTION("""COMPUTED_VALUE"""),45519.0)</f>
        <v>45519</v>
      </c>
      <c r="E246" s="9">
        <f>IFERROR(__xludf.DUMMYFUNCTION("""COMPUTED_VALUE"""),7.0)</f>
        <v>7</v>
      </c>
      <c r="F246" s="9">
        <f>IFERROR(__xludf.DUMMYFUNCTION("""COMPUTED_VALUE"""),80.0)</f>
        <v>80</v>
      </c>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c r="A247" s="9" t="str">
        <f>IFERROR(__xludf.DUMMYFUNCTION("""COMPUTED_VALUE"""),"AJ29525")</f>
        <v>AJ29525</v>
      </c>
      <c r="B247" s="9" t="str">
        <f>IFERROR(__xludf.DUMMYFUNCTION("""COMPUTED_VALUE"""),"Ajmer")</f>
        <v>Ajmer</v>
      </c>
      <c r="C247" s="9" t="str">
        <f>IFERROR(__xludf.DUMMYFUNCTION("""COMPUTED_VALUE"""),"Corn Flour")</f>
        <v>Corn Flour</v>
      </c>
      <c r="D247" s="11">
        <f>IFERROR(__xludf.DUMMYFUNCTION("""COMPUTED_VALUE"""),45519.0)</f>
        <v>45519</v>
      </c>
      <c r="E247" s="9">
        <f>IFERROR(__xludf.DUMMYFUNCTION("""COMPUTED_VALUE"""),8.0)</f>
        <v>8</v>
      </c>
      <c r="F247" s="9">
        <f>IFERROR(__xludf.DUMMYFUNCTION("""COMPUTED_VALUE"""),82.0)</f>
        <v>82</v>
      </c>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c r="A248" s="9" t="str">
        <f>IFERROR(__xludf.DUMMYFUNCTION("""COMPUTED_VALUE"""),"AJ29645")</f>
        <v>AJ29645</v>
      </c>
      <c r="B248" s="9" t="str">
        <f>IFERROR(__xludf.DUMMYFUNCTION("""COMPUTED_VALUE"""),"Ajmer")</f>
        <v>Ajmer</v>
      </c>
      <c r="C248" s="9" t="str">
        <f>IFERROR(__xludf.DUMMYFUNCTION("""COMPUTED_VALUE"""),"Ragi Flour")</f>
        <v>Ragi Flour</v>
      </c>
      <c r="D248" s="11">
        <f>IFERROR(__xludf.DUMMYFUNCTION("""COMPUTED_VALUE"""),45520.0)</f>
        <v>45520</v>
      </c>
      <c r="E248" s="9">
        <f>IFERROR(__xludf.DUMMYFUNCTION("""COMPUTED_VALUE"""),5.0)</f>
        <v>5</v>
      </c>
      <c r="F248" s="9">
        <f>IFERROR(__xludf.DUMMYFUNCTION("""COMPUTED_VALUE"""),90.0)</f>
        <v>90</v>
      </c>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c r="A249" s="9" t="str">
        <f>IFERROR(__xludf.DUMMYFUNCTION("""COMPUTED_VALUE"""),"AJ29765")</f>
        <v>AJ29765</v>
      </c>
      <c r="B249" s="9" t="str">
        <f>IFERROR(__xludf.DUMMYFUNCTION("""COMPUTED_VALUE"""),"Ajmer")</f>
        <v>Ajmer</v>
      </c>
      <c r="C249" s="9" t="str">
        <f>IFERROR(__xludf.DUMMYFUNCTION("""COMPUTED_VALUE"""),"Wheat Flour")</f>
        <v>Wheat Flour</v>
      </c>
      <c r="D249" s="11">
        <f>IFERROR(__xludf.DUMMYFUNCTION("""COMPUTED_VALUE"""),45520.0)</f>
        <v>45520</v>
      </c>
      <c r="E249" s="9">
        <f>IFERROR(__xludf.DUMMYFUNCTION("""COMPUTED_VALUE"""),8.0)</f>
        <v>8</v>
      </c>
      <c r="F249" s="9">
        <f>IFERROR(__xludf.DUMMYFUNCTION("""COMPUTED_VALUE"""),65.0)</f>
        <v>65</v>
      </c>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c r="A250" s="9" t="str">
        <f>IFERROR(__xludf.DUMMYFUNCTION("""COMPUTED_VALUE"""),"AJ29885")</f>
        <v>AJ29885</v>
      </c>
      <c r="B250" s="9" t="str">
        <f>IFERROR(__xludf.DUMMYFUNCTION("""COMPUTED_VALUE"""),"Ajmer")</f>
        <v>Ajmer</v>
      </c>
      <c r="C250" s="9" t="str">
        <f>IFERROR(__xludf.DUMMYFUNCTION("""COMPUTED_VALUE"""),"Rice Flour")</f>
        <v>Rice Flour</v>
      </c>
      <c r="D250" s="11">
        <f>IFERROR(__xludf.DUMMYFUNCTION("""COMPUTED_VALUE"""),45520.0)</f>
        <v>45520</v>
      </c>
      <c r="E250" s="9">
        <f>IFERROR(__xludf.DUMMYFUNCTION("""COMPUTED_VALUE"""),19.0)</f>
        <v>19</v>
      </c>
      <c r="F250" s="9">
        <f>IFERROR(__xludf.DUMMYFUNCTION("""COMPUTED_VALUE"""),78.0)</f>
        <v>78</v>
      </c>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c r="A251" s="9" t="str">
        <f>IFERROR(__xludf.DUMMYFUNCTION("""COMPUTED_VALUE"""),"AJ30005")</f>
        <v>AJ30005</v>
      </c>
      <c r="B251" s="9" t="str">
        <f>IFERROR(__xludf.DUMMYFUNCTION("""COMPUTED_VALUE"""),"Ajmer")</f>
        <v>Ajmer</v>
      </c>
      <c r="C251" s="9" t="str">
        <f>IFERROR(__xludf.DUMMYFUNCTION("""COMPUTED_VALUE"""),"Wheat Flour")</f>
        <v>Wheat Flour</v>
      </c>
      <c r="D251" s="11">
        <f>IFERROR(__xludf.DUMMYFUNCTION("""COMPUTED_VALUE"""),45521.0)</f>
        <v>45521</v>
      </c>
      <c r="E251" s="9">
        <f>IFERROR(__xludf.DUMMYFUNCTION("""COMPUTED_VALUE"""),21.0)</f>
        <v>21</v>
      </c>
      <c r="F251" s="9">
        <f>IFERROR(__xludf.DUMMYFUNCTION("""COMPUTED_VALUE"""),65.0)</f>
        <v>65</v>
      </c>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c r="A252" s="9" t="str">
        <f>IFERROR(__xludf.DUMMYFUNCTION("""COMPUTED_VALUE"""),"AJ30125")</f>
        <v>AJ30125</v>
      </c>
      <c r="B252" s="9" t="str">
        <f>IFERROR(__xludf.DUMMYFUNCTION("""COMPUTED_VALUE"""),"Ajmer")</f>
        <v>Ajmer</v>
      </c>
      <c r="C252" s="9" t="str">
        <f>IFERROR(__xludf.DUMMYFUNCTION("""COMPUTED_VALUE"""),"Rice Flour")</f>
        <v>Rice Flour</v>
      </c>
      <c r="D252" s="11">
        <f>IFERROR(__xludf.DUMMYFUNCTION("""COMPUTED_VALUE"""),45522.0)</f>
        <v>45522</v>
      </c>
      <c r="E252" s="9">
        <f>IFERROR(__xludf.DUMMYFUNCTION("""COMPUTED_VALUE"""),18.0)</f>
        <v>18</v>
      </c>
      <c r="F252" s="9">
        <f>IFERROR(__xludf.DUMMYFUNCTION("""COMPUTED_VALUE"""),78.0)</f>
        <v>78</v>
      </c>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c r="A253" s="9" t="str">
        <f>IFERROR(__xludf.DUMMYFUNCTION("""COMPUTED_VALUE"""),"AJ30245")</f>
        <v>AJ30245</v>
      </c>
      <c r="B253" s="9" t="str">
        <f>IFERROR(__xludf.DUMMYFUNCTION("""COMPUTED_VALUE"""),"Ajmer")</f>
        <v>Ajmer</v>
      </c>
      <c r="C253" s="9" t="str">
        <f>IFERROR(__xludf.DUMMYFUNCTION("""COMPUTED_VALUE"""),"Besan")</f>
        <v>Besan</v>
      </c>
      <c r="D253" s="11">
        <f>IFERROR(__xludf.DUMMYFUNCTION("""COMPUTED_VALUE"""),45522.0)</f>
        <v>45522</v>
      </c>
      <c r="E253" s="9">
        <f>IFERROR(__xludf.DUMMYFUNCTION("""COMPUTED_VALUE"""),13.0)</f>
        <v>13</v>
      </c>
      <c r="F253" s="9">
        <f>IFERROR(__xludf.DUMMYFUNCTION("""COMPUTED_VALUE"""),170.0)</f>
        <v>170</v>
      </c>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c r="A254" s="9" t="str">
        <f>IFERROR(__xludf.DUMMYFUNCTION("""COMPUTED_VALUE"""),"AJ30365")</f>
        <v>AJ30365</v>
      </c>
      <c r="B254" s="9" t="str">
        <f>IFERROR(__xludf.DUMMYFUNCTION("""COMPUTED_VALUE"""),"Ajmer")</f>
        <v>Ajmer</v>
      </c>
      <c r="C254" s="9" t="str">
        <f>IFERROR(__xludf.DUMMYFUNCTION("""COMPUTED_VALUE"""),"Ragi Flour")</f>
        <v>Ragi Flour</v>
      </c>
      <c r="D254" s="11">
        <f>IFERROR(__xludf.DUMMYFUNCTION("""COMPUTED_VALUE"""),45522.0)</f>
        <v>45522</v>
      </c>
      <c r="E254" s="9">
        <f>IFERROR(__xludf.DUMMYFUNCTION("""COMPUTED_VALUE"""),3.0)</f>
        <v>3</v>
      </c>
      <c r="F254" s="9">
        <f>IFERROR(__xludf.DUMMYFUNCTION("""COMPUTED_VALUE"""),90.0)</f>
        <v>90</v>
      </c>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c r="A255" s="9" t="str">
        <f>IFERROR(__xludf.DUMMYFUNCTION("""COMPUTED_VALUE"""),"AJ30485")</f>
        <v>AJ30485</v>
      </c>
      <c r="B255" s="9" t="str">
        <f>IFERROR(__xludf.DUMMYFUNCTION("""COMPUTED_VALUE"""),"Ajmer")</f>
        <v>Ajmer</v>
      </c>
      <c r="C255" s="9" t="str">
        <f>IFERROR(__xludf.DUMMYFUNCTION("""COMPUTED_VALUE"""),"Wheat Flour")</f>
        <v>Wheat Flour</v>
      </c>
      <c r="D255" s="11">
        <f>IFERROR(__xludf.DUMMYFUNCTION("""COMPUTED_VALUE"""),45523.0)</f>
        <v>45523</v>
      </c>
      <c r="E255" s="9">
        <f>IFERROR(__xludf.DUMMYFUNCTION("""COMPUTED_VALUE"""),18.0)</f>
        <v>18</v>
      </c>
      <c r="F255" s="9">
        <f>IFERROR(__xludf.DUMMYFUNCTION("""COMPUTED_VALUE"""),65.0)</f>
        <v>65</v>
      </c>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c r="A256" s="9" t="str">
        <f>IFERROR(__xludf.DUMMYFUNCTION("""COMPUTED_VALUE"""),"AJ30605")</f>
        <v>AJ30605</v>
      </c>
      <c r="B256" s="9" t="str">
        <f>IFERROR(__xludf.DUMMYFUNCTION("""COMPUTED_VALUE"""),"Ajmer")</f>
        <v>Ajmer</v>
      </c>
      <c r="C256" s="9" t="str">
        <f>IFERROR(__xludf.DUMMYFUNCTION("""COMPUTED_VALUE"""),"Rice Flour")</f>
        <v>Rice Flour</v>
      </c>
      <c r="D256" s="11">
        <f>IFERROR(__xludf.DUMMYFUNCTION("""COMPUTED_VALUE"""),45523.0)</f>
        <v>45523</v>
      </c>
      <c r="E256" s="9">
        <f>IFERROR(__xludf.DUMMYFUNCTION("""COMPUTED_VALUE"""),31.0)</f>
        <v>31</v>
      </c>
      <c r="F256" s="9">
        <f>IFERROR(__xludf.DUMMYFUNCTION("""COMPUTED_VALUE"""),78.0)</f>
        <v>78</v>
      </c>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c r="A257" s="9" t="str">
        <f>IFERROR(__xludf.DUMMYFUNCTION("""COMPUTED_VALUE"""),"AJ30725")</f>
        <v>AJ30725</v>
      </c>
      <c r="B257" s="9" t="str">
        <f>IFERROR(__xludf.DUMMYFUNCTION("""COMPUTED_VALUE"""),"Ajmer")</f>
        <v>Ajmer</v>
      </c>
      <c r="C257" s="9" t="str">
        <f>IFERROR(__xludf.DUMMYFUNCTION("""COMPUTED_VALUE"""),"Wheat Flour")</f>
        <v>Wheat Flour</v>
      </c>
      <c r="D257" s="11">
        <f>IFERROR(__xludf.DUMMYFUNCTION("""COMPUTED_VALUE"""),45527.0)</f>
        <v>45527</v>
      </c>
      <c r="E257" s="9">
        <f>IFERROR(__xludf.DUMMYFUNCTION("""COMPUTED_VALUE"""),36.0)</f>
        <v>36</v>
      </c>
      <c r="F257" s="9">
        <f>IFERROR(__xludf.DUMMYFUNCTION("""COMPUTED_VALUE"""),65.0)</f>
        <v>65</v>
      </c>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c r="A258" s="9" t="str">
        <f>IFERROR(__xludf.DUMMYFUNCTION("""COMPUTED_VALUE"""),"AJ30845")</f>
        <v>AJ30845</v>
      </c>
      <c r="B258" s="9" t="str">
        <f>IFERROR(__xludf.DUMMYFUNCTION("""COMPUTED_VALUE"""),"Ajmer")</f>
        <v>Ajmer</v>
      </c>
      <c r="C258" s="9" t="str">
        <f>IFERROR(__xludf.DUMMYFUNCTION("""COMPUTED_VALUE"""),"Rice Flour")</f>
        <v>Rice Flour</v>
      </c>
      <c r="D258" s="11">
        <f>IFERROR(__xludf.DUMMYFUNCTION("""COMPUTED_VALUE"""),45527.0)</f>
        <v>45527</v>
      </c>
      <c r="E258" s="9">
        <f>IFERROR(__xludf.DUMMYFUNCTION("""COMPUTED_VALUE"""),15.0)</f>
        <v>15</v>
      </c>
      <c r="F258" s="9">
        <f>IFERROR(__xludf.DUMMYFUNCTION("""COMPUTED_VALUE"""),78.0)</f>
        <v>78</v>
      </c>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c r="A259" s="9" t="str">
        <f>IFERROR(__xludf.DUMMYFUNCTION("""COMPUTED_VALUE"""),"AJ30965")</f>
        <v>AJ30965</v>
      </c>
      <c r="B259" s="9" t="str">
        <f>IFERROR(__xludf.DUMMYFUNCTION("""COMPUTED_VALUE"""),"Ajmer")</f>
        <v>Ajmer</v>
      </c>
      <c r="C259" s="9" t="str">
        <f>IFERROR(__xludf.DUMMYFUNCTION("""COMPUTED_VALUE"""),"Besan")</f>
        <v>Besan</v>
      </c>
      <c r="D259" s="11">
        <f>IFERROR(__xludf.DUMMYFUNCTION("""COMPUTED_VALUE"""),45527.0)</f>
        <v>45527</v>
      </c>
      <c r="E259" s="9">
        <f>IFERROR(__xludf.DUMMYFUNCTION("""COMPUTED_VALUE"""),11.0)</f>
        <v>11</v>
      </c>
      <c r="F259" s="9">
        <f>IFERROR(__xludf.DUMMYFUNCTION("""COMPUTED_VALUE"""),170.0)</f>
        <v>170</v>
      </c>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c r="A260" s="9" t="str">
        <f>IFERROR(__xludf.DUMMYFUNCTION("""COMPUTED_VALUE"""),"AJ31085")</f>
        <v>AJ31085</v>
      </c>
      <c r="B260" s="9" t="str">
        <f>IFERROR(__xludf.DUMMYFUNCTION("""COMPUTED_VALUE"""),"Ajmer")</f>
        <v>Ajmer</v>
      </c>
      <c r="C260" s="9" t="str">
        <f>IFERROR(__xludf.DUMMYFUNCTION("""COMPUTED_VALUE"""),"Corn Flour")</f>
        <v>Corn Flour</v>
      </c>
      <c r="D260" s="11">
        <f>IFERROR(__xludf.DUMMYFUNCTION("""COMPUTED_VALUE"""),45528.0)</f>
        <v>45528</v>
      </c>
      <c r="E260" s="9">
        <f>IFERROR(__xludf.DUMMYFUNCTION("""COMPUTED_VALUE"""),5.0)</f>
        <v>5</v>
      </c>
      <c r="F260" s="9">
        <f>IFERROR(__xludf.DUMMYFUNCTION("""COMPUTED_VALUE"""),82.0)</f>
        <v>82</v>
      </c>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c r="A261" s="9" t="str">
        <f>IFERROR(__xludf.DUMMYFUNCTION("""COMPUTED_VALUE"""),"AJ31205")</f>
        <v>AJ31205</v>
      </c>
      <c r="B261" s="9" t="str">
        <f>IFERROR(__xludf.DUMMYFUNCTION("""COMPUTED_VALUE"""),"Ajmer")</f>
        <v>Ajmer</v>
      </c>
      <c r="C261" s="9" t="str">
        <f>IFERROR(__xludf.DUMMYFUNCTION("""COMPUTED_VALUE"""),"Wheat Flour")</f>
        <v>Wheat Flour</v>
      </c>
      <c r="D261" s="11">
        <f>IFERROR(__xludf.DUMMYFUNCTION("""COMPUTED_VALUE"""),45528.0)</f>
        <v>45528</v>
      </c>
      <c r="E261" s="9">
        <f>IFERROR(__xludf.DUMMYFUNCTION("""COMPUTED_VALUE"""),13.0)</f>
        <v>13</v>
      </c>
      <c r="F261" s="9">
        <f>IFERROR(__xludf.DUMMYFUNCTION("""COMPUTED_VALUE"""),65.0)</f>
        <v>65</v>
      </c>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c r="A262" s="9" t="str">
        <f>IFERROR(__xludf.DUMMYFUNCTION("""COMPUTED_VALUE"""),"AJ31325")</f>
        <v>AJ31325</v>
      </c>
      <c r="B262" s="9" t="str">
        <f>IFERROR(__xludf.DUMMYFUNCTION("""COMPUTED_VALUE"""),"Ajmer")</f>
        <v>Ajmer</v>
      </c>
      <c r="C262" s="9" t="str">
        <f>IFERROR(__xludf.DUMMYFUNCTION("""COMPUTED_VALUE"""),"Rice Flour")</f>
        <v>Rice Flour</v>
      </c>
      <c r="D262" s="11">
        <f>IFERROR(__xludf.DUMMYFUNCTION("""COMPUTED_VALUE"""),45528.0)</f>
        <v>45528</v>
      </c>
      <c r="E262" s="9">
        <f>IFERROR(__xludf.DUMMYFUNCTION("""COMPUTED_VALUE"""),18.0)</f>
        <v>18</v>
      </c>
      <c r="F262" s="9">
        <f>IFERROR(__xludf.DUMMYFUNCTION("""COMPUTED_VALUE"""),78.0)</f>
        <v>78</v>
      </c>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c r="A263" s="9" t="str">
        <f>IFERROR(__xludf.DUMMYFUNCTION("""COMPUTED_VALUE"""),"AJ31445")</f>
        <v>AJ31445</v>
      </c>
      <c r="B263" s="9" t="str">
        <f>IFERROR(__xludf.DUMMYFUNCTION("""COMPUTED_VALUE"""),"Ajmer")</f>
        <v>Ajmer</v>
      </c>
      <c r="C263" s="9" t="str">
        <f>IFERROR(__xludf.DUMMYFUNCTION("""COMPUTED_VALUE"""),"Besan")</f>
        <v>Besan</v>
      </c>
      <c r="D263" s="11">
        <f>IFERROR(__xludf.DUMMYFUNCTION("""COMPUTED_VALUE"""),45529.0)</f>
        <v>45529</v>
      </c>
      <c r="E263" s="9">
        <f>IFERROR(__xludf.DUMMYFUNCTION("""COMPUTED_VALUE"""),11.0)</f>
        <v>11</v>
      </c>
      <c r="F263" s="9">
        <f>IFERROR(__xludf.DUMMYFUNCTION("""COMPUTED_VALUE"""),170.0)</f>
        <v>170</v>
      </c>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c r="A264" s="9" t="str">
        <f>IFERROR(__xludf.DUMMYFUNCTION("""COMPUTED_VALUE"""),"AJ31565")</f>
        <v>AJ31565</v>
      </c>
      <c r="B264" s="9" t="str">
        <f>IFERROR(__xludf.DUMMYFUNCTION("""COMPUTED_VALUE"""),"Ajmer")</f>
        <v>Ajmer</v>
      </c>
      <c r="C264" s="9" t="str">
        <f>IFERROR(__xludf.DUMMYFUNCTION("""COMPUTED_VALUE"""),"Ragi Flour")</f>
        <v>Ragi Flour</v>
      </c>
      <c r="D264" s="11">
        <f>IFERROR(__xludf.DUMMYFUNCTION("""COMPUTED_VALUE"""),45529.0)</f>
        <v>45529</v>
      </c>
      <c r="E264" s="9">
        <f>IFERROR(__xludf.DUMMYFUNCTION("""COMPUTED_VALUE"""),9.0)</f>
        <v>9</v>
      </c>
      <c r="F264" s="9">
        <f>IFERROR(__xludf.DUMMYFUNCTION("""COMPUTED_VALUE"""),90.0)</f>
        <v>90</v>
      </c>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c r="A265" s="9" t="str">
        <f>IFERROR(__xludf.DUMMYFUNCTION("""COMPUTED_VALUE"""),"AJ31685")</f>
        <v>AJ31685</v>
      </c>
      <c r="B265" s="9" t="str">
        <f>IFERROR(__xludf.DUMMYFUNCTION("""COMPUTED_VALUE"""),"Ajmer")</f>
        <v>Ajmer</v>
      </c>
      <c r="C265" s="9" t="str">
        <f>IFERROR(__xludf.DUMMYFUNCTION("""COMPUTED_VALUE"""),"Wheat Flour")</f>
        <v>Wheat Flour</v>
      </c>
      <c r="D265" s="11">
        <f>IFERROR(__xludf.DUMMYFUNCTION("""COMPUTED_VALUE"""),45529.0)</f>
        <v>45529</v>
      </c>
      <c r="E265" s="9">
        <f>IFERROR(__xludf.DUMMYFUNCTION("""COMPUTED_VALUE"""),12.0)</f>
        <v>12</v>
      </c>
      <c r="F265" s="9">
        <f>IFERROR(__xludf.DUMMYFUNCTION("""COMPUTED_VALUE"""),65.0)</f>
        <v>65</v>
      </c>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c r="A266" s="9" t="str">
        <f>IFERROR(__xludf.DUMMYFUNCTION("""COMPUTED_VALUE"""),"AJ31805")</f>
        <v>AJ31805</v>
      </c>
      <c r="B266" s="9" t="str">
        <f>IFERROR(__xludf.DUMMYFUNCTION("""COMPUTED_VALUE"""),"Ajmer")</f>
        <v>Ajmer</v>
      </c>
      <c r="C266" s="9" t="str">
        <f>IFERROR(__xludf.DUMMYFUNCTION("""COMPUTED_VALUE"""),"Corn Flour")</f>
        <v>Corn Flour</v>
      </c>
      <c r="D266" s="11">
        <f>IFERROR(__xludf.DUMMYFUNCTION("""COMPUTED_VALUE"""),45530.0)</f>
        <v>45530</v>
      </c>
      <c r="E266" s="9">
        <f>IFERROR(__xludf.DUMMYFUNCTION("""COMPUTED_VALUE"""),7.0)</f>
        <v>7</v>
      </c>
      <c r="F266" s="9">
        <f>IFERROR(__xludf.DUMMYFUNCTION("""COMPUTED_VALUE"""),82.0)</f>
        <v>82</v>
      </c>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c r="A267" s="9" t="str">
        <f>IFERROR(__xludf.DUMMYFUNCTION("""COMPUTED_VALUE"""),"AJ31925")</f>
        <v>AJ31925</v>
      </c>
      <c r="B267" s="9" t="str">
        <f>IFERROR(__xludf.DUMMYFUNCTION("""COMPUTED_VALUE"""),"Ajmer")</f>
        <v>Ajmer</v>
      </c>
      <c r="C267" s="9" t="str">
        <f>IFERROR(__xludf.DUMMYFUNCTION("""COMPUTED_VALUE"""),"Wheat Flour")</f>
        <v>Wheat Flour</v>
      </c>
      <c r="D267" s="11">
        <f>IFERROR(__xludf.DUMMYFUNCTION("""COMPUTED_VALUE"""),45530.0)</f>
        <v>45530</v>
      </c>
      <c r="E267" s="9">
        <f>IFERROR(__xludf.DUMMYFUNCTION("""COMPUTED_VALUE"""),25.0)</f>
        <v>25</v>
      </c>
      <c r="F267" s="9">
        <f>IFERROR(__xludf.DUMMYFUNCTION("""COMPUTED_VALUE"""),65.0)</f>
        <v>65</v>
      </c>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c r="A268" s="9" t="str">
        <f>IFERROR(__xludf.DUMMYFUNCTION("""COMPUTED_VALUE"""),"AJ32045")</f>
        <v>AJ32045</v>
      </c>
      <c r="B268" s="9" t="str">
        <f>IFERROR(__xludf.DUMMYFUNCTION("""COMPUTED_VALUE"""),"Ajmer")</f>
        <v>Ajmer</v>
      </c>
      <c r="C268" s="9" t="str">
        <f>IFERROR(__xludf.DUMMYFUNCTION("""COMPUTED_VALUE"""),"Rice Flour")</f>
        <v>Rice Flour</v>
      </c>
      <c r="D268" s="11">
        <f>IFERROR(__xludf.DUMMYFUNCTION("""COMPUTED_VALUE"""),45530.0)</f>
        <v>45530</v>
      </c>
      <c r="E268" s="9">
        <f>IFERROR(__xludf.DUMMYFUNCTION("""COMPUTED_VALUE"""),21.0)</f>
        <v>21</v>
      </c>
      <c r="F268" s="9">
        <f>IFERROR(__xludf.DUMMYFUNCTION("""COMPUTED_VALUE"""),78.0)</f>
        <v>78</v>
      </c>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c r="A269" s="9" t="str">
        <f>IFERROR(__xludf.DUMMYFUNCTION("""COMPUTED_VALUE"""),"AJ32165")</f>
        <v>AJ32165</v>
      </c>
      <c r="B269" s="9" t="str">
        <f>IFERROR(__xludf.DUMMYFUNCTION("""COMPUTED_VALUE"""),"Ajmer")</f>
        <v>Ajmer</v>
      </c>
      <c r="C269" s="9" t="str">
        <f>IFERROR(__xludf.DUMMYFUNCTION("""COMPUTED_VALUE"""),"Besan")</f>
        <v>Besan</v>
      </c>
      <c r="D269" s="11">
        <f>IFERROR(__xludf.DUMMYFUNCTION("""COMPUTED_VALUE"""),45530.0)</f>
        <v>45530</v>
      </c>
      <c r="E269" s="9">
        <f>IFERROR(__xludf.DUMMYFUNCTION("""COMPUTED_VALUE"""),3.0)</f>
        <v>3</v>
      </c>
      <c r="F269" s="9">
        <f>IFERROR(__xludf.DUMMYFUNCTION("""COMPUTED_VALUE"""),170.0)</f>
        <v>170</v>
      </c>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c r="A270" s="9" t="str">
        <f>IFERROR(__xludf.DUMMYFUNCTION("""COMPUTED_VALUE"""),"AJ32285")</f>
        <v>AJ32285</v>
      </c>
      <c r="B270" s="9" t="str">
        <f>IFERROR(__xludf.DUMMYFUNCTION("""COMPUTED_VALUE"""),"Ajmer")</f>
        <v>Ajmer</v>
      </c>
      <c r="C270" s="9" t="str">
        <f>IFERROR(__xludf.DUMMYFUNCTION("""COMPUTED_VALUE"""),"Ragi Flour")</f>
        <v>Ragi Flour</v>
      </c>
      <c r="D270" s="11">
        <f>IFERROR(__xludf.DUMMYFUNCTION("""COMPUTED_VALUE"""),45530.0)</f>
        <v>45530</v>
      </c>
      <c r="E270" s="9">
        <f>IFERROR(__xludf.DUMMYFUNCTION("""COMPUTED_VALUE"""),2.0)</f>
        <v>2</v>
      </c>
      <c r="F270" s="9">
        <f>IFERROR(__xludf.DUMMYFUNCTION("""COMPUTED_VALUE"""),90.0)</f>
        <v>90</v>
      </c>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c r="A271" s="9" t="str">
        <f>IFERROR(__xludf.DUMMYFUNCTION("""COMPUTED_VALUE"""),"AJ32405")</f>
        <v>AJ32405</v>
      </c>
      <c r="B271" s="9" t="str">
        <f>IFERROR(__xludf.DUMMYFUNCTION("""COMPUTED_VALUE"""),"Ajmer")</f>
        <v>Ajmer</v>
      </c>
      <c r="C271" s="9" t="str">
        <f>IFERROR(__xludf.DUMMYFUNCTION("""COMPUTED_VALUE"""),"Jowar Flour")</f>
        <v>Jowar Flour</v>
      </c>
      <c r="D271" s="11">
        <f>IFERROR(__xludf.DUMMYFUNCTION("""COMPUTED_VALUE"""),45531.0)</f>
        <v>45531</v>
      </c>
      <c r="E271" s="9">
        <f>IFERROR(__xludf.DUMMYFUNCTION("""COMPUTED_VALUE"""),6.0)</f>
        <v>6</v>
      </c>
      <c r="F271" s="9">
        <f>IFERROR(__xludf.DUMMYFUNCTION("""COMPUTED_VALUE"""),80.0)</f>
        <v>80</v>
      </c>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c r="A272" s="9" t="str">
        <f>IFERROR(__xludf.DUMMYFUNCTION("""COMPUTED_VALUE"""),"AJ32525")</f>
        <v>AJ32525</v>
      </c>
      <c r="B272" s="9" t="str">
        <f>IFERROR(__xludf.DUMMYFUNCTION("""COMPUTED_VALUE"""),"Ajmer")</f>
        <v>Ajmer</v>
      </c>
      <c r="C272" s="9" t="str">
        <f>IFERROR(__xludf.DUMMYFUNCTION("""COMPUTED_VALUE"""),"Corn Flour")</f>
        <v>Corn Flour</v>
      </c>
      <c r="D272" s="11">
        <f>IFERROR(__xludf.DUMMYFUNCTION("""COMPUTED_VALUE"""),45531.0)</f>
        <v>45531</v>
      </c>
      <c r="E272" s="9">
        <f>IFERROR(__xludf.DUMMYFUNCTION("""COMPUTED_VALUE"""),4.0)</f>
        <v>4</v>
      </c>
      <c r="F272" s="9">
        <f>IFERROR(__xludf.DUMMYFUNCTION("""COMPUTED_VALUE"""),82.0)</f>
        <v>82</v>
      </c>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c r="A273" s="9" t="str">
        <f>IFERROR(__xludf.DUMMYFUNCTION("""COMPUTED_VALUE"""),"AJ32645")</f>
        <v>AJ32645</v>
      </c>
      <c r="B273" s="9" t="str">
        <f>IFERROR(__xludf.DUMMYFUNCTION("""COMPUTED_VALUE"""),"Ajmer")</f>
        <v>Ajmer</v>
      </c>
      <c r="C273" s="9" t="str">
        <f>IFERROR(__xludf.DUMMYFUNCTION("""COMPUTED_VALUE"""),"Wheat Flour")</f>
        <v>Wheat Flour</v>
      </c>
      <c r="D273" s="11">
        <f>IFERROR(__xludf.DUMMYFUNCTION("""COMPUTED_VALUE"""),45531.0)</f>
        <v>45531</v>
      </c>
      <c r="E273" s="9">
        <f>IFERROR(__xludf.DUMMYFUNCTION("""COMPUTED_VALUE"""),23.0)</f>
        <v>23</v>
      </c>
      <c r="F273" s="9">
        <f>IFERROR(__xludf.DUMMYFUNCTION("""COMPUTED_VALUE"""),65.0)</f>
        <v>65</v>
      </c>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c r="A274" s="9" t="str">
        <f>IFERROR(__xludf.DUMMYFUNCTION("""COMPUTED_VALUE"""),"AJ32765")</f>
        <v>AJ32765</v>
      </c>
      <c r="B274" s="9" t="str">
        <f>IFERROR(__xludf.DUMMYFUNCTION("""COMPUTED_VALUE"""),"Ajmer")</f>
        <v>Ajmer</v>
      </c>
      <c r="C274" s="9" t="str">
        <f>IFERROR(__xludf.DUMMYFUNCTION("""COMPUTED_VALUE"""),"Rice Flour")</f>
        <v>Rice Flour</v>
      </c>
      <c r="D274" s="11">
        <f>IFERROR(__xludf.DUMMYFUNCTION("""COMPUTED_VALUE"""),45532.0)</f>
        <v>45532</v>
      </c>
      <c r="E274" s="9">
        <f>IFERROR(__xludf.DUMMYFUNCTION("""COMPUTED_VALUE"""),28.0)</f>
        <v>28</v>
      </c>
      <c r="F274" s="9">
        <f>IFERROR(__xludf.DUMMYFUNCTION("""COMPUTED_VALUE"""),78.0)</f>
        <v>78</v>
      </c>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c r="A275" s="9" t="str">
        <f>IFERROR(__xludf.DUMMYFUNCTION("""COMPUTED_VALUE"""),"AJ32885")</f>
        <v>AJ32885</v>
      </c>
      <c r="B275" s="9" t="str">
        <f>IFERROR(__xludf.DUMMYFUNCTION("""COMPUTED_VALUE"""),"Ajmer")</f>
        <v>Ajmer</v>
      </c>
      <c r="C275" s="9" t="str">
        <f>IFERROR(__xludf.DUMMYFUNCTION("""COMPUTED_VALUE"""),"Besan")</f>
        <v>Besan</v>
      </c>
      <c r="D275" s="11">
        <f>IFERROR(__xludf.DUMMYFUNCTION("""COMPUTED_VALUE"""),45533.0)</f>
        <v>45533</v>
      </c>
      <c r="E275" s="9">
        <f>IFERROR(__xludf.DUMMYFUNCTION("""COMPUTED_VALUE"""),14.0)</f>
        <v>14</v>
      </c>
      <c r="F275" s="9">
        <f>IFERROR(__xludf.DUMMYFUNCTION("""COMPUTED_VALUE"""),170.0)</f>
        <v>170</v>
      </c>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c r="A276" s="9" t="str">
        <f>IFERROR(__xludf.DUMMYFUNCTION("""COMPUTED_VALUE"""),"AJ33005")</f>
        <v>AJ33005</v>
      </c>
      <c r="B276" s="9" t="str">
        <f>IFERROR(__xludf.DUMMYFUNCTION("""COMPUTED_VALUE"""),"Ajmer")</f>
        <v>Ajmer</v>
      </c>
      <c r="C276" s="9" t="str">
        <f>IFERROR(__xludf.DUMMYFUNCTION("""COMPUTED_VALUE"""),"Ragi Flour")</f>
        <v>Ragi Flour</v>
      </c>
      <c r="D276" s="11">
        <f>IFERROR(__xludf.DUMMYFUNCTION("""COMPUTED_VALUE"""),45533.0)</f>
        <v>45533</v>
      </c>
      <c r="E276" s="9">
        <f>IFERROR(__xludf.DUMMYFUNCTION("""COMPUTED_VALUE"""),4.0)</f>
        <v>4</v>
      </c>
      <c r="F276" s="9">
        <f>IFERROR(__xludf.DUMMYFUNCTION("""COMPUTED_VALUE"""),90.0)</f>
        <v>90</v>
      </c>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c r="A277" s="9" t="str">
        <f>IFERROR(__xludf.DUMMYFUNCTION("""COMPUTED_VALUE"""),"AJ33125")</f>
        <v>AJ33125</v>
      </c>
      <c r="B277" s="9" t="str">
        <f>IFERROR(__xludf.DUMMYFUNCTION("""COMPUTED_VALUE"""),"Ajmer")</f>
        <v>Ajmer</v>
      </c>
      <c r="C277" s="9" t="str">
        <f>IFERROR(__xludf.DUMMYFUNCTION("""COMPUTED_VALUE"""),"Jowar Flour")</f>
        <v>Jowar Flour</v>
      </c>
      <c r="D277" s="11">
        <f>IFERROR(__xludf.DUMMYFUNCTION("""COMPUTED_VALUE"""),45533.0)</f>
        <v>45533</v>
      </c>
      <c r="E277" s="9">
        <f>IFERROR(__xludf.DUMMYFUNCTION("""COMPUTED_VALUE"""),5.0)</f>
        <v>5</v>
      </c>
      <c r="F277" s="9">
        <f>IFERROR(__xludf.DUMMYFUNCTION("""COMPUTED_VALUE"""),80.0)</f>
        <v>80</v>
      </c>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c r="A278" s="9" t="str">
        <f>IFERROR(__xludf.DUMMYFUNCTION("""COMPUTED_VALUE"""),"AJ33245")</f>
        <v>AJ33245</v>
      </c>
      <c r="B278" s="9" t="str">
        <f>IFERROR(__xludf.DUMMYFUNCTION("""COMPUTED_VALUE"""),"Ajmer")</f>
        <v>Ajmer</v>
      </c>
      <c r="C278" s="9" t="str">
        <f>IFERROR(__xludf.DUMMYFUNCTION("""COMPUTED_VALUE"""),"Corn Flour")</f>
        <v>Corn Flour</v>
      </c>
      <c r="D278" s="11">
        <f>IFERROR(__xludf.DUMMYFUNCTION("""COMPUTED_VALUE"""),45533.0)</f>
        <v>45533</v>
      </c>
      <c r="E278" s="9">
        <f>IFERROR(__xludf.DUMMYFUNCTION("""COMPUTED_VALUE"""),7.0)</f>
        <v>7</v>
      </c>
      <c r="F278" s="9">
        <f>IFERROR(__xludf.DUMMYFUNCTION("""COMPUTED_VALUE"""),82.0)</f>
        <v>82</v>
      </c>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c r="A279" s="9" t="str">
        <f>IFERROR(__xludf.DUMMYFUNCTION("""COMPUTED_VALUE"""),"AJ33365")</f>
        <v>AJ33365</v>
      </c>
      <c r="B279" s="9" t="str">
        <f>IFERROR(__xludf.DUMMYFUNCTION("""COMPUTED_VALUE"""),"Ajmer")</f>
        <v>Ajmer</v>
      </c>
      <c r="C279" s="9" t="str">
        <f>IFERROR(__xludf.DUMMYFUNCTION("""COMPUTED_VALUE"""),"Rice Flour")</f>
        <v>Rice Flour</v>
      </c>
      <c r="D279" s="11">
        <f>IFERROR(__xludf.DUMMYFUNCTION("""COMPUTED_VALUE"""),45533.0)</f>
        <v>45533</v>
      </c>
      <c r="E279" s="9">
        <f>IFERROR(__xludf.DUMMYFUNCTION("""COMPUTED_VALUE"""),24.0)</f>
        <v>24</v>
      </c>
      <c r="F279" s="9">
        <f>IFERROR(__xludf.DUMMYFUNCTION("""COMPUTED_VALUE"""),78.0)</f>
        <v>78</v>
      </c>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c r="A280" s="9" t="str">
        <f>IFERROR(__xludf.DUMMYFUNCTION("""COMPUTED_VALUE"""),"AJ33485")</f>
        <v>AJ33485</v>
      </c>
      <c r="B280" s="9" t="str">
        <f>IFERROR(__xludf.DUMMYFUNCTION("""COMPUTED_VALUE"""),"Ajmer")</f>
        <v>Ajmer</v>
      </c>
      <c r="C280" s="9" t="str">
        <f>IFERROR(__xludf.DUMMYFUNCTION("""COMPUTED_VALUE"""),"Wheat Flour")</f>
        <v>Wheat Flour</v>
      </c>
      <c r="D280" s="11">
        <f>IFERROR(__xludf.DUMMYFUNCTION("""COMPUTED_VALUE"""),45533.0)</f>
        <v>45533</v>
      </c>
      <c r="E280" s="9">
        <f>IFERROR(__xludf.DUMMYFUNCTION("""COMPUTED_VALUE"""),21.0)</f>
        <v>21</v>
      </c>
      <c r="F280" s="9">
        <f>IFERROR(__xludf.DUMMYFUNCTION("""COMPUTED_VALUE"""),65.0)</f>
        <v>65</v>
      </c>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c r="A281" s="9" t="str">
        <f>IFERROR(__xludf.DUMMYFUNCTION("""COMPUTED_VALUE"""),"AJ33605")</f>
        <v>AJ33605</v>
      </c>
      <c r="B281" s="9" t="str">
        <f>IFERROR(__xludf.DUMMYFUNCTION("""COMPUTED_VALUE"""),"Ajmer")</f>
        <v>Ajmer</v>
      </c>
      <c r="C281" s="9" t="str">
        <f>IFERROR(__xludf.DUMMYFUNCTION("""COMPUTED_VALUE"""),"Rice Flour")</f>
        <v>Rice Flour</v>
      </c>
      <c r="D281" s="11">
        <f>IFERROR(__xludf.DUMMYFUNCTION("""COMPUTED_VALUE"""),45534.0)</f>
        <v>45534</v>
      </c>
      <c r="E281" s="9">
        <f>IFERROR(__xludf.DUMMYFUNCTION("""COMPUTED_VALUE"""),33.0)</f>
        <v>33</v>
      </c>
      <c r="F281" s="9">
        <f>IFERROR(__xludf.DUMMYFUNCTION("""COMPUTED_VALUE"""),78.0)</f>
        <v>78</v>
      </c>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c r="A282" s="9" t="str">
        <f>IFERROR(__xludf.DUMMYFUNCTION("""COMPUTED_VALUE"""),"AJ33725")</f>
        <v>AJ33725</v>
      </c>
      <c r="B282" s="9" t="str">
        <f>IFERROR(__xludf.DUMMYFUNCTION("""COMPUTED_VALUE"""),"Ajmer")</f>
        <v>Ajmer</v>
      </c>
      <c r="C282" s="9" t="str">
        <f>IFERROR(__xludf.DUMMYFUNCTION("""COMPUTED_VALUE"""),"Wheat Flour")</f>
        <v>Wheat Flour</v>
      </c>
      <c r="D282" s="11">
        <f>IFERROR(__xludf.DUMMYFUNCTION("""COMPUTED_VALUE"""),45534.0)</f>
        <v>45534</v>
      </c>
      <c r="E282" s="9">
        <f>IFERROR(__xludf.DUMMYFUNCTION("""COMPUTED_VALUE"""),18.0)</f>
        <v>18</v>
      </c>
      <c r="F282" s="9">
        <f>IFERROR(__xludf.DUMMYFUNCTION("""COMPUTED_VALUE"""),65.0)</f>
        <v>65</v>
      </c>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c r="A283" s="9" t="str">
        <f>IFERROR(__xludf.DUMMYFUNCTION("""COMPUTED_VALUE"""),"AJ33845")</f>
        <v>AJ33845</v>
      </c>
      <c r="B283" s="9" t="str">
        <f>IFERROR(__xludf.DUMMYFUNCTION("""COMPUTED_VALUE"""),"Ajmer")</f>
        <v>Ajmer</v>
      </c>
      <c r="C283" s="9" t="str">
        <f>IFERROR(__xludf.DUMMYFUNCTION("""COMPUTED_VALUE"""),"Ragi Flour")</f>
        <v>Ragi Flour</v>
      </c>
      <c r="D283" s="11">
        <f>IFERROR(__xludf.DUMMYFUNCTION("""COMPUTED_VALUE"""),45534.0)</f>
        <v>45534</v>
      </c>
      <c r="E283" s="9">
        <f>IFERROR(__xludf.DUMMYFUNCTION("""COMPUTED_VALUE"""),10.0)</f>
        <v>10</v>
      </c>
      <c r="F283" s="9">
        <f>IFERROR(__xludf.DUMMYFUNCTION("""COMPUTED_VALUE"""),90.0)</f>
        <v>90</v>
      </c>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c r="A284" s="9" t="str">
        <f>IFERROR(__xludf.DUMMYFUNCTION("""COMPUTED_VALUE"""),"AJ33965")</f>
        <v>AJ33965</v>
      </c>
      <c r="B284" s="9" t="str">
        <f>IFERROR(__xludf.DUMMYFUNCTION("""COMPUTED_VALUE"""),"Ajmer")</f>
        <v>Ajmer</v>
      </c>
      <c r="C284" s="9" t="str">
        <f>IFERROR(__xludf.DUMMYFUNCTION("""COMPUTED_VALUE"""),"Besan")</f>
        <v>Besan</v>
      </c>
      <c r="D284" s="11">
        <f>IFERROR(__xludf.DUMMYFUNCTION("""COMPUTED_VALUE"""),45534.0)</f>
        <v>45534</v>
      </c>
      <c r="E284" s="9">
        <f>IFERROR(__xludf.DUMMYFUNCTION("""COMPUTED_VALUE"""),9.0)</f>
        <v>9</v>
      </c>
      <c r="F284" s="9">
        <f>IFERROR(__xludf.DUMMYFUNCTION("""COMPUTED_VALUE"""),170.0)</f>
        <v>170</v>
      </c>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c r="A285" s="9" t="str">
        <f>IFERROR(__xludf.DUMMYFUNCTION("""COMPUTED_VALUE"""),"AJ34085")</f>
        <v>AJ34085</v>
      </c>
      <c r="B285" s="9" t="str">
        <f>IFERROR(__xludf.DUMMYFUNCTION("""COMPUTED_VALUE"""),"Ajmer")</f>
        <v>Ajmer</v>
      </c>
      <c r="C285" s="9" t="str">
        <f>IFERROR(__xludf.DUMMYFUNCTION("""COMPUTED_VALUE"""),"Ragi Flour")</f>
        <v>Ragi Flour</v>
      </c>
      <c r="D285" s="11">
        <f>IFERROR(__xludf.DUMMYFUNCTION("""COMPUTED_VALUE"""),45535.0)</f>
        <v>45535</v>
      </c>
      <c r="E285" s="9">
        <f>IFERROR(__xludf.DUMMYFUNCTION("""COMPUTED_VALUE"""),7.0)</f>
        <v>7</v>
      </c>
      <c r="F285" s="9">
        <f>IFERROR(__xludf.DUMMYFUNCTION("""COMPUTED_VALUE"""),90.0)</f>
        <v>90</v>
      </c>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c r="A286" s="9" t="str">
        <f>IFERROR(__xludf.DUMMYFUNCTION("""COMPUTED_VALUE"""),"AJ34205")</f>
        <v>AJ34205</v>
      </c>
      <c r="B286" s="9" t="str">
        <f>IFERROR(__xludf.DUMMYFUNCTION("""COMPUTED_VALUE"""),"Ajmer")</f>
        <v>Ajmer</v>
      </c>
      <c r="C286" s="9" t="str">
        <f>IFERROR(__xludf.DUMMYFUNCTION("""COMPUTED_VALUE"""),"Wheat Flour")</f>
        <v>Wheat Flour</v>
      </c>
      <c r="D286" s="11">
        <f>IFERROR(__xludf.DUMMYFUNCTION("""COMPUTED_VALUE"""),45535.0)</f>
        <v>45535</v>
      </c>
      <c r="E286" s="9">
        <f>IFERROR(__xludf.DUMMYFUNCTION("""COMPUTED_VALUE"""),9.0)</f>
        <v>9</v>
      </c>
      <c r="F286" s="9">
        <f>IFERROR(__xludf.DUMMYFUNCTION("""COMPUTED_VALUE"""),65.0)</f>
        <v>65</v>
      </c>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c r="A287" s="9" t="str">
        <f>IFERROR(__xludf.DUMMYFUNCTION("""COMPUTED_VALUE"""),"AJ34325")</f>
        <v>AJ34325</v>
      </c>
      <c r="B287" s="9" t="str">
        <f>IFERROR(__xludf.DUMMYFUNCTION("""COMPUTED_VALUE"""),"Ajmer")</f>
        <v>Ajmer</v>
      </c>
      <c r="C287" s="9" t="str">
        <f>IFERROR(__xludf.DUMMYFUNCTION("""COMPUTED_VALUE"""),"Rice Flour")</f>
        <v>Rice Flour</v>
      </c>
      <c r="D287" s="11">
        <f>IFERROR(__xludf.DUMMYFUNCTION("""COMPUTED_VALUE"""),45535.0)</f>
        <v>45535</v>
      </c>
      <c r="E287" s="9">
        <f>IFERROR(__xludf.DUMMYFUNCTION("""COMPUTED_VALUE"""),32.0)</f>
        <v>32</v>
      </c>
      <c r="F287" s="9">
        <f>IFERROR(__xludf.DUMMYFUNCTION("""COMPUTED_VALUE"""),78.0)</f>
        <v>78</v>
      </c>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c r="A288" s="9" t="str">
        <f>IFERROR(__xludf.DUMMYFUNCTION("""COMPUTED_VALUE"""),"AJ34445")</f>
        <v>AJ34445</v>
      </c>
      <c r="B288" s="9" t="str">
        <f>IFERROR(__xludf.DUMMYFUNCTION("""COMPUTED_VALUE"""),"Ajmer")</f>
        <v>Ajmer</v>
      </c>
      <c r="C288" s="9" t="str">
        <f>IFERROR(__xludf.DUMMYFUNCTION("""COMPUTED_VALUE"""),"Besan")</f>
        <v>Besan</v>
      </c>
      <c r="D288" s="11">
        <f>IFERROR(__xludf.DUMMYFUNCTION("""COMPUTED_VALUE"""),45535.0)</f>
        <v>45535</v>
      </c>
      <c r="E288" s="9">
        <f>IFERROR(__xludf.DUMMYFUNCTION("""COMPUTED_VALUE"""),12.0)</f>
        <v>12</v>
      </c>
      <c r="F288" s="9">
        <f>IFERROR(__xludf.DUMMYFUNCTION("""COMPUTED_VALUE"""),170.0)</f>
        <v>170</v>
      </c>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c r="A289" s="9" t="str">
        <f>IFERROR(__xludf.DUMMYFUNCTION("""COMPUTED_VALUE"""),"AJ34565")</f>
        <v>AJ34565</v>
      </c>
      <c r="B289" s="9" t="str">
        <f>IFERROR(__xludf.DUMMYFUNCTION("""COMPUTED_VALUE"""),"Ajmer")</f>
        <v>Ajmer</v>
      </c>
      <c r="C289" s="9" t="str">
        <f>IFERROR(__xludf.DUMMYFUNCTION("""COMPUTED_VALUE"""),"Corn Flour")</f>
        <v>Corn Flour</v>
      </c>
      <c r="D289" s="11">
        <f>IFERROR(__xludf.DUMMYFUNCTION("""COMPUTED_VALUE"""),45535.0)</f>
        <v>45535</v>
      </c>
      <c r="E289" s="9">
        <f>IFERROR(__xludf.DUMMYFUNCTION("""COMPUTED_VALUE"""),9.0)</f>
        <v>9</v>
      </c>
      <c r="F289" s="9">
        <f>IFERROR(__xludf.DUMMYFUNCTION("""COMPUTED_VALUE"""),82.0)</f>
        <v>82</v>
      </c>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c r="A290" s="9" t="str">
        <f>IFERROR(__xludf.DUMMYFUNCTION("""COMPUTED_VALUE"""),"AJ34685")</f>
        <v>AJ34685</v>
      </c>
      <c r="B290" s="9" t="str">
        <f>IFERROR(__xludf.DUMMYFUNCTION("""COMPUTED_VALUE"""),"Ajmer")</f>
        <v>Ajmer</v>
      </c>
      <c r="C290" s="9" t="str">
        <f>IFERROR(__xludf.DUMMYFUNCTION("""COMPUTED_VALUE"""),"Jowar Flour")</f>
        <v>Jowar Flour</v>
      </c>
      <c r="D290" s="11">
        <f>IFERROR(__xludf.DUMMYFUNCTION("""COMPUTED_VALUE"""),45535.0)</f>
        <v>45535</v>
      </c>
      <c r="E290" s="9">
        <f>IFERROR(__xludf.DUMMYFUNCTION("""COMPUTED_VALUE"""),7.0)</f>
        <v>7</v>
      </c>
      <c r="F290" s="9">
        <f>IFERROR(__xludf.DUMMYFUNCTION("""COMPUTED_VALUE"""),80.0)</f>
        <v>80</v>
      </c>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c r="A291" s="9"/>
      <c r="B291" s="11"/>
      <c r="C291" s="10"/>
      <c r="D291" s="11"/>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1"/>
      <c r="C292" s="10"/>
      <c r="D292" s="11"/>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c r="A293" s="9"/>
      <c r="B293" s="11"/>
      <c r="C293" s="10"/>
      <c r="D293" s="11"/>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1"/>
      <c r="C294" s="10"/>
      <c r="D294" s="11"/>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1"/>
      <c r="C295" s="10"/>
      <c r="D295" s="11"/>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1"/>
      <c r="C296" s="10"/>
      <c r="D296" s="11"/>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1"/>
      <c r="C297" s="10"/>
      <c r="D297" s="11"/>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1"/>
      <c r="C298" s="10"/>
      <c r="D298" s="11"/>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1"/>
      <c r="C299" s="10"/>
      <c r="D299" s="11"/>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1"/>
      <c r="C300" s="10"/>
      <c r="D300" s="11"/>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1"/>
      <c r="C301" s="10"/>
      <c r="D301" s="11"/>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1"/>
      <c r="C302" s="10"/>
      <c r="D302" s="11"/>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1"/>
      <c r="C303" s="10"/>
      <c r="D303" s="11"/>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1"/>
      <c r="C304" s="10"/>
      <c r="D304" s="11"/>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1"/>
      <c r="C305" s="10"/>
      <c r="D305" s="11"/>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1"/>
      <c r="C306" s="10"/>
      <c r="D306" s="11"/>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1"/>
      <c r="C307" s="10"/>
      <c r="D307" s="11"/>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1"/>
      <c r="C308" s="10"/>
      <c r="D308" s="11"/>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1"/>
      <c r="C309" s="10"/>
      <c r="D309" s="11"/>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1"/>
      <c r="C310" s="10"/>
      <c r="D310" s="11"/>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1"/>
      <c r="C311" s="10"/>
      <c r="D311" s="11"/>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1"/>
      <c r="C312" s="10"/>
      <c r="D312" s="11"/>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1"/>
      <c r="C313" s="10"/>
      <c r="D313" s="11"/>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1"/>
      <c r="C314" s="10"/>
      <c r="D314" s="11"/>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1"/>
      <c r="C315" s="10"/>
      <c r="D315" s="11"/>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1"/>
      <c r="C316" s="10"/>
      <c r="D316" s="11"/>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1"/>
      <c r="C317" s="10"/>
      <c r="D317" s="11"/>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1"/>
      <c r="C318" s="10"/>
      <c r="D318" s="11"/>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1"/>
      <c r="C319" s="10"/>
      <c r="D319" s="11"/>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1"/>
      <c r="C320" s="10"/>
      <c r="D320" s="11"/>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1"/>
      <c r="C321" s="10"/>
      <c r="D321" s="11"/>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1"/>
      <c r="C322" s="10"/>
      <c r="D322" s="11"/>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1"/>
      <c r="C323" s="10"/>
      <c r="D323" s="11"/>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1"/>
      <c r="C324" s="10"/>
      <c r="D324" s="11"/>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1"/>
      <c r="C325" s="10"/>
      <c r="D325" s="11"/>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1"/>
      <c r="C326" s="10"/>
      <c r="D326" s="11"/>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1"/>
      <c r="C327" s="10"/>
      <c r="D327" s="11"/>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1"/>
      <c r="C328" s="10"/>
      <c r="D328" s="11"/>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1"/>
      <c r="C329" s="10"/>
      <c r="D329" s="11"/>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1"/>
      <c r="C330" s="10"/>
      <c r="D330" s="11"/>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1"/>
      <c r="C331" s="10"/>
      <c r="D331" s="11"/>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1"/>
      <c r="C332" s="10"/>
      <c r="D332" s="11"/>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1"/>
      <c r="C333" s="10"/>
      <c r="D333" s="11"/>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1"/>
      <c r="C334" s="10"/>
      <c r="D334" s="11"/>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1"/>
      <c r="C335" s="10"/>
      <c r="D335" s="11"/>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1"/>
      <c r="C336" s="10"/>
      <c r="D336" s="11"/>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1"/>
      <c r="C337" s="10"/>
      <c r="D337" s="11"/>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1"/>
      <c r="C338" s="10"/>
      <c r="D338" s="11"/>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1"/>
      <c r="C339" s="10"/>
      <c r="D339" s="11"/>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1"/>
      <c r="C340" s="10"/>
      <c r="D340" s="11"/>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1"/>
      <c r="C341" s="10"/>
      <c r="D341" s="11"/>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1"/>
      <c r="C342" s="10"/>
      <c r="D342" s="11"/>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1"/>
      <c r="C343" s="10"/>
      <c r="D343" s="11"/>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1"/>
      <c r="C344" s="10"/>
      <c r="D344" s="11"/>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1"/>
      <c r="C345" s="10"/>
      <c r="D345" s="11"/>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1"/>
      <c r="C346" s="10"/>
      <c r="D346" s="11"/>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1"/>
      <c r="C347" s="10"/>
      <c r="D347" s="11"/>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1"/>
      <c r="C348" s="10"/>
      <c r="D348" s="11"/>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1"/>
      <c r="C349" s="10"/>
      <c r="D349" s="11"/>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1"/>
      <c r="C350" s="10"/>
      <c r="D350" s="11"/>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1"/>
      <c r="C351" s="10"/>
      <c r="D351" s="11"/>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1"/>
      <c r="C352" s="10"/>
      <c r="D352" s="11"/>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1"/>
      <c r="C353" s="10"/>
      <c r="D353" s="11"/>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1"/>
      <c r="C354" s="10"/>
      <c r="D354" s="11"/>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1"/>
      <c r="C355" s="10"/>
      <c r="D355" s="11"/>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1"/>
      <c r="C356" s="10"/>
      <c r="D356" s="11"/>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1"/>
      <c r="C357" s="10"/>
      <c r="D357" s="11"/>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1"/>
      <c r="C358" s="10"/>
      <c r="D358" s="11"/>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1"/>
      <c r="C359" s="10"/>
      <c r="D359" s="11"/>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1"/>
      <c r="C360" s="10"/>
      <c r="D360" s="11"/>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1"/>
      <c r="C361" s="10"/>
      <c r="D361" s="11"/>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1"/>
      <c r="C362" s="10"/>
      <c r="D362" s="11"/>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1"/>
      <c r="C363" s="10"/>
      <c r="D363" s="11"/>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1"/>
      <c r="C364" s="10"/>
      <c r="D364" s="11"/>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1"/>
      <c r="C365" s="10"/>
      <c r="D365" s="11"/>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1"/>
      <c r="C366" s="10"/>
      <c r="D366" s="11"/>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1"/>
      <c r="C367" s="10"/>
      <c r="D367" s="11"/>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1"/>
      <c r="C368" s="10"/>
      <c r="D368" s="11"/>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1"/>
      <c r="C369" s="10"/>
      <c r="D369" s="11"/>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1"/>
      <c r="C370" s="10"/>
      <c r="D370" s="11"/>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1"/>
      <c r="C371" s="10"/>
      <c r="D371" s="11"/>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1"/>
      <c r="C372" s="10"/>
      <c r="D372" s="11"/>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1"/>
      <c r="C373" s="10"/>
      <c r="D373" s="11"/>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1"/>
      <c r="C374" s="10"/>
      <c r="D374" s="11"/>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1"/>
      <c r="C375" s="10"/>
      <c r="D375" s="11"/>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1"/>
      <c r="C376" s="10"/>
      <c r="D376" s="11"/>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1"/>
      <c r="C377" s="10"/>
      <c r="D377" s="11"/>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1"/>
      <c r="C378" s="10"/>
      <c r="D378" s="11"/>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1"/>
      <c r="C379" s="10"/>
      <c r="D379" s="11"/>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1"/>
      <c r="C380" s="10"/>
      <c r="D380" s="11"/>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1"/>
      <c r="C381" s="10"/>
      <c r="D381" s="11"/>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1"/>
      <c r="C382" s="10"/>
      <c r="D382" s="11"/>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1"/>
      <c r="C383" s="10"/>
      <c r="D383" s="11"/>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1"/>
      <c r="C384" s="10"/>
      <c r="D384" s="11"/>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1"/>
      <c r="C385" s="10"/>
      <c r="D385" s="11"/>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1"/>
      <c r="C386" s="10"/>
      <c r="D386" s="11"/>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1"/>
      <c r="C387" s="10"/>
      <c r="D387" s="11"/>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1"/>
      <c r="C388" s="10"/>
      <c r="D388" s="11"/>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1"/>
      <c r="C389" s="10"/>
      <c r="D389" s="11"/>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1"/>
      <c r="C390" s="10"/>
      <c r="D390" s="11"/>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1"/>
      <c r="C391" s="10"/>
      <c r="D391" s="1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1"/>
      <c r="C392" s="10"/>
      <c r="D392" s="1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1"/>
      <c r="C393" s="10"/>
      <c r="D393" s="1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1"/>
      <c r="C394" s="10"/>
      <c r="D394" s="1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1"/>
      <c r="C395" s="10"/>
      <c r="D395" s="11"/>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1"/>
      <c r="C396" s="10"/>
      <c r="D396" s="11"/>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1"/>
      <c r="C397" s="10"/>
      <c r="D397" s="11"/>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1"/>
      <c r="C398" s="10"/>
      <c r="D398" s="11"/>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1"/>
      <c r="C399" s="10"/>
      <c r="D399" s="11"/>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1"/>
      <c r="C400" s="10"/>
      <c r="D400" s="11"/>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1"/>
      <c r="C401" s="10"/>
      <c r="D401" s="11"/>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1"/>
      <c r="C402" s="10"/>
      <c r="D402" s="11"/>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1"/>
      <c r="C403" s="10"/>
      <c r="D403" s="11"/>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1"/>
      <c r="C404" s="10"/>
      <c r="D404" s="11"/>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1"/>
      <c r="C405" s="10"/>
      <c r="D405" s="11"/>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1"/>
      <c r="C406" s="10"/>
      <c r="D406" s="11"/>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1"/>
      <c r="C407" s="10"/>
      <c r="D407" s="11"/>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1"/>
      <c r="C408" s="10"/>
      <c r="D408" s="11"/>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1"/>
      <c r="C409" s="10"/>
      <c r="D409" s="11"/>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1"/>
      <c r="C410" s="10"/>
      <c r="D410" s="11"/>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1"/>
      <c r="C411" s="10"/>
      <c r="D411" s="11"/>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1"/>
      <c r="C412" s="10"/>
      <c r="D412" s="11"/>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1"/>
      <c r="C413" s="10"/>
      <c r="D413" s="11"/>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1"/>
      <c r="C414" s="10"/>
      <c r="D414" s="11"/>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1"/>
      <c r="C415" s="10"/>
      <c r="D415" s="11"/>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1"/>
      <c r="C416" s="10"/>
      <c r="D416" s="11"/>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1"/>
      <c r="C417" s="10"/>
      <c r="D417" s="11"/>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1"/>
      <c r="C418" s="10"/>
      <c r="D418" s="11"/>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1"/>
      <c r="C419" s="10"/>
      <c r="D419" s="11"/>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1"/>
      <c r="C420" s="10"/>
      <c r="D420" s="11"/>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1"/>
      <c r="C421" s="10"/>
      <c r="D421" s="11"/>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1"/>
      <c r="C422" s="10"/>
      <c r="D422" s="11"/>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1"/>
      <c r="C423" s="10"/>
      <c r="D423" s="11"/>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1"/>
      <c r="C424" s="10"/>
      <c r="D424" s="11"/>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1"/>
      <c r="C425" s="10"/>
      <c r="D425" s="11"/>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1"/>
      <c r="C426" s="10"/>
      <c r="D426" s="11"/>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1"/>
      <c r="C427" s="10"/>
      <c r="D427" s="11"/>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1"/>
      <c r="C428" s="10"/>
      <c r="D428" s="11"/>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1"/>
      <c r="C429" s="10"/>
      <c r="D429" s="11"/>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1"/>
      <c r="C430" s="10"/>
      <c r="D430" s="11"/>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1"/>
      <c r="C431" s="10"/>
      <c r="D431" s="11"/>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1"/>
      <c r="C432" s="10"/>
      <c r="D432" s="11"/>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1"/>
      <c r="C433" s="10"/>
      <c r="D433" s="11"/>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1"/>
      <c r="C434" s="10"/>
      <c r="D434" s="11"/>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1"/>
      <c r="C435" s="10"/>
      <c r="D435" s="11"/>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1"/>
      <c r="C436" s="10"/>
      <c r="D436" s="11"/>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1"/>
      <c r="C437" s="10"/>
      <c r="D437" s="11"/>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1"/>
      <c r="C438" s="10"/>
      <c r="D438" s="11"/>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1"/>
      <c r="C439" s="10"/>
      <c r="D439" s="11"/>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1"/>
      <c r="C440" s="10"/>
      <c r="D440" s="11"/>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1"/>
      <c r="C441" s="10"/>
      <c r="D441" s="11"/>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1"/>
      <c r="C442" s="10"/>
      <c r="D442" s="11"/>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1"/>
      <c r="C443" s="10"/>
      <c r="D443" s="11"/>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1"/>
      <c r="C444" s="10"/>
      <c r="D444" s="11"/>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1"/>
      <c r="C445" s="10"/>
      <c r="D445" s="11"/>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1"/>
      <c r="C446" s="10"/>
      <c r="D446" s="11"/>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1"/>
      <c r="C447" s="10"/>
      <c r="D447" s="11"/>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1"/>
      <c r="C448" s="10"/>
      <c r="D448" s="11"/>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1"/>
      <c r="C449" s="10"/>
      <c r="D449" s="11"/>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1"/>
      <c r="C450" s="10"/>
      <c r="D450" s="11"/>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1"/>
      <c r="C451" s="10"/>
      <c r="D451" s="11"/>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1"/>
      <c r="C452" s="10"/>
      <c r="D452" s="11"/>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1"/>
      <c r="C453" s="10"/>
      <c r="D453" s="11"/>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1"/>
      <c r="C454" s="10"/>
      <c r="D454" s="11"/>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1"/>
      <c r="C455" s="10"/>
      <c r="D455" s="11"/>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1"/>
      <c r="C456" s="10"/>
      <c r="D456" s="11"/>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1"/>
      <c r="C457" s="10"/>
      <c r="D457" s="11"/>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1"/>
      <c r="C458" s="10"/>
      <c r="D458" s="11"/>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1"/>
      <c r="C459" s="10"/>
      <c r="D459" s="11"/>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1"/>
      <c r="C460" s="10"/>
      <c r="D460" s="11"/>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1"/>
      <c r="C461" s="10"/>
      <c r="D461" s="11"/>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1"/>
      <c r="C462" s="10"/>
      <c r="D462" s="11"/>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1"/>
      <c r="C463" s="10"/>
      <c r="D463" s="11"/>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1"/>
      <c r="C464" s="10"/>
      <c r="D464" s="11"/>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1"/>
      <c r="C465" s="10"/>
      <c r="D465" s="11"/>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1"/>
      <c r="C466" s="10"/>
      <c r="D466" s="11"/>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1"/>
      <c r="C467" s="10"/>
      <c r="D467" s="11"/>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1"/>
      <c r="C468" s="10"/>
      <c r="D468" s="11"/>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1"/>
      <c r="C469" s="10"/>
      <c r="D469" s="11"/>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1"/>
      <c r="C470" s="10"/>
      <c r="D470" s="11"/>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1"/>
      <c r="C471" s="10"/>
      <c r="D471" s="11"/>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1"/>
      <c r="C472" s="10"/>
      <c r="D472" s="11"/>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1"/>
      <c r="C473" s="10"/>
      <c r="D473" s="11"/>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1"/>
      <c r="C474" s="10"/>
      <c r="D474" s="11"/>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1"/>
      <c r="C475" s="10"/>
      <c r="D475" s="11"/>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1"/>
      <c r="C476" s="10"/>
      <c r="D476" s="11"/>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1"/>
      <c r="C477" s="10"/>
      <c r="D477" s="11"/>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1"/>
      <c r="C478" s="10"/>
      <c r="D478" s="11"/>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1"/>
      <c r="C479" s="10"/>
      <c r="D479" s="11"/>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1"/>
      <c r="C480" s="10"/>
      <c r="D480" s="11"/>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1"/>
      <c r="C481" s="10"/>
      <c r="D481" s="11"/>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1"/>
      <c r="C482" s="10"/>
      <c r="D482" s="11"/>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1"/>
      <c r="C483" s="10"/>
      <c r="D483" s="11"/>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1"/>
      <c r="C484" s="10"/>
      <c r="D484" s="11"/>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1"/>
      <c r="C485" s="10"/>
      <c r="D485" s="11"/>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1"/>
      <c r="C486" s="10"/>
      <c r="D486" s="11"/>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1"/>
      <c r="C487" s="10"/>
      <c r="D487" s="11"/>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1"/>
      <c r="C488" s="10"/>
      <c r="D488" s="11"/>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1"/>
      <c r="C489" s="10"/>
      <c r="D489" s="11"/>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1"/>
      <c r="C490" s="10"/>
      <c r="D490" s="11"/>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1"/>
      <c r="C491" s="10"/>
      <c r="D491" s="11"/>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1"/>
      <c r="C492" s="10"/>
      <c r="D492" s="11"/>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1"/>
      <c r="C493" s="10"/>
      <c r="D493" s="11"/>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1"/>
      <c r="C494" s="10"/>
      <c r="D494" s="11"/>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1"/>
      <c r="C495" s="10"/>
      <c r="D495" s="11"/>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1"/>
      <c r="C496" s="10"/>
      <c r="D496" s="11"/>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1"/>
      <c r="C497" s="10"/>
      <c r="D497" s="11"/>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1"/>
      <c r="C498" s="10"/>
      <c r="D498" s="11"/>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1"/>
      <c r="C499" s="10"/>
      <c r="D499" s="11"/>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1"/>
      <c r="C500" s="10"/>
      <c r="D500" s="11"/>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1"/>
      <c r="C501" s="10"/>
      <c r="D501" s="11"/>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1"/>
      <c r="C502" s="10"/>
      <c r="D502" s="11"/>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1"/>
      <c r="C503" s="10"/>
      <c r="D503" s="11"/>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1"/>
      <c r="C504" s="10"/>
      <c r="D504" s="11"/>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1"/>
      <c r="C505" s="10"/>
      <c r="D505" s="11"/>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1"/>
      <c r="C506" s="10"/>
      <c r="D506" s="11"/>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1"/>
      <c r="C507" s="10"/>
      <c r="D507" s="11"/>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1"/>
      <c r="C508" s="10"/>
      <c r="D508" s="11"/>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1"/>
      <c r="C509" s="10"/>
      <c r="D509" s="11"/>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1"/>
      <c r="C510" s="10"/>
      <c r="D510" s="11"/>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1"/>
      <c r="C511" s="10"/>
      <c r="D511" s="11"/>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1"/>
      <c r="C512" s="10"/>
      <c r="D512" s="11"/>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1"/>
      <c r="C513" s="10"/>
      <c r="D513" s="11"/>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1"/>
      <c r="C514" s="10"/>
      <c r="D514" s="11"/>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1"/>
      <c r="C515" s="10"/>
      <c r="D515" s="11"/>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1"/>
      <c r="C516" s="10"/>
      <c r="D516" s="11"/>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1"/>
      <c r="C517" s="10"/>
      <c r="D517" s="11"/>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1"/>
      <c r="C518" s="10"/>
      <c r="D518" s="11"/>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1"/>
      <c r="C519" s="10"/>
      <c r="D519" s="11"/>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1"/>
      <c r="C520" s="10"/>
      <c r="D520" s="11"/>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1"/>
      <c r="C521" s="10"/>
      <c r="D521" s="11"/>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1"/>
      <c r="C522" s="10"/>
      <c r="D522" s="11"/>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1"/>
      <c r="C523" s="10"/>
      <c r="D523" s="11"/>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1"/>
      <c r="C524" s="10"/>
      <c r="D524" s="11"/>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1"/>
      <c r="C525" s="10"/>
      <c r="D525" s="11"/>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1"/>
      <c r="C526" s="10"/>
      <c r="D526" s="11"/>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1"/>
      <c r="C527" s="10"/>
      <c r="D527" s="11"/>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1"/>
      <c r="C528" s="10"/>
      <c r="D528" s="11"/>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1"/>
      <c r="C529" s="10"/>
      <c r="D529" s="11"/>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1"/>
      <c r="C530" s="10"/>
      <c r="D530" s="11"/>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1"/>
      <c r="C531" s="10"/>
      <c r="D531" s="11"/>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1"/>
      <c r="C532" s="10"/>
      <c r="D532" s="11"/>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1"/>
      <c r="C533" s="10"/>
      <c r="D533" s="11"/>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1"/>
      <c r="C534" s="10"/>
      <c r="D534" s="11"/>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1"/>
      <c r="C535" s="10"/>
      <c r="D535" s="11"/>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1"/>
      <c r="C536" s="10"/>
      <c r="D536" s="11"/>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1"/>
      <c r="C537" s="10"/>
      <c r="D537" s="11"/>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1"/>
      <c r="C538" s="10"/>
      <c r="D538" s="11"/>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1"/>
      <c r="C539" s="10"/>
      <c r="D539" s="11"/>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1"/>
      <c r="C540" s="10"/>
      <c r="D540" s="11"/>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1"/>
      <c r="C541" s="10"/>
      <c r="D541" s="11"/>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1"/>
      <c r="C542" s="10"/>
      <c r="D542" s="11"/>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1"/>
      <c r="C543" s="10"/>
      <c r="D543" s="11"/>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1"/>
      <c r="C544" s="10"/>
      <c r="D544" s="11"/>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1"/>
      <c r="C545" s="10"/>
      <c r="D545" s="11"/>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1"/>
      <c r="C546" s="10"/>
      <c r="D546" s="11"/>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1"/>
      <c r="C547" s="10"/>
      <c r="D547" s="11"/>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1"/>
      <c r="C548" s="10"/>
      <c r="D548" s="11"/>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1"/>
      <c r="C549" s="10"/>
      <c r="D549" s="11"/>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1"/>
      <c r="C550" s="10"/>
      <c r="D550" s="11"/>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1"/>
      <c r="C551" s="10"/>
      <c r="D551" s="11"/>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1"/>
      <c r="C552" s="10"/>
      <c r="D552" s="11"/>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1"/>
      <c r="C553" s="10"/>
      <c r="D553" s="11"/>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1"/>
      <c r="C554" s="10"/>
      <c r="D554" s="11"/>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1"/>
      <c r="C555" s="10"/>
      <c r="D555" s="11"/>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1"/>
      <c r="C556" s="10"/>
      <c r="D556" s="11"/>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1"/>
      <c r="C557" s="10"/>
      <c r="D557" s="11"/>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1"/>
      <c r="C558" s="10"/>
      <c r="D558" s="11"/>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1"/>
      <c r="C559" s="10"/>
      <c r="D559" s="1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1"/>
      <c r="C560" s="10"/>
      <c r="D560" s="11"/>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1"/>
      <c r="C561" s="10"/>
      <c r="D561" s="11"/>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1"/>
      <c r="C562" s="10"/>
      <c r="D562" s="11"/>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1"/>
      <c r="C563" s="10"/>
      <c r="D563" s="11"/>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1"/>
      <c r="C564" s="10"/>
      <c r="D564" s="11"/>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1"/>
      <c r="C565" s="10"/>
      <c r="D565" s="11"/>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1"/>
      <c r="C566" s="10"/>
      <c r="D566" s="11"/>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1"/>
      <c r="C567" s="10"/>
      <c r="D567" s="11"/>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1"/>
      <c r="C568" s="10"/>
      <c r="D568" s="11"/>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1"/>
      <c r="C569" s="10"/>
      <c r="D569" s="11"/>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1"/>
      <c r="C570" s="10"/>
      <c r="D570" s="11"/>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1"/>
      <c r="C571" s="10"/>
      <c r="D571" s="11"/>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1"/>
      <c r="C572" s="10"/>
      <c r="D572" s="11"/>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1"/>
      <c r="C573" s="10"/>
      <c r="D573" s="11"/>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1"/>
      <c r="C574" s="10"/>
      <c r="D574" s="11"/>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1"/>
      <c r="C575" s="10"/>
      <c r="D575" s="11"/>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1"/>
      <c r="C576" s="10"/>
      <c r="D576" s="11"/>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1"/>
      <c r="C577" s="10"/>
      <c r="D577" s="11"/>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1"/>
      <c r="C578" s="10"/>
      <c r="D578" s="11"/>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1"/>
      <c r="C579" s="10"/>
      <c r="D579" s="11"/>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1"/>
      <c r="C580" s="10"/>
      <c r="D580" s="11"/>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1"/>
      <c r="C581" s="10"/>
      <c r="D581" s="11"/>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1"/>
      <c r="C582" s="10"/>
      <c r="D582" s="11"/>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1"/>
      <c r="C583" s="10"/>
      <c r="D583" s="11"/>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1"/>
      <c r="C584" s="10"/>
      <c r="D584" s="11"/>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1"/>
      <c r="C585" s="10"/>
      <c r="D585" s="11"/>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1"/>
      <c r="C586" s="10"/>
      <c r="D586" s="11"/>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1"/>
      <c r="C587" s="10"/>
      <c r="D587" s="11"/>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1"/>
      <c r="C588" s="10"/>
      <c r="D588" s="11"/>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1"/>
      <c r="C589" s="10"/>
      <c r="D589" s="11"/>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1"/>
      <c r="C590" s="10"/>
      <c r="D590" s="11"/>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1"/>
      <c r="C591" s="10"/>
      <c r="D591" s="11"/>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1"/>
      <c r="C592" s="10"/>
      <c r="D592" s="11"/>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1"/>
      <c r="C593" s="10"/>
      <c r="D593" s="11"/>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1"/>
      <c r="C594" s="10"/>
      <c r="D594" s="11"/>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1"/>
      <c r="C595" s="10"/>
      <c r="D595" s="11"/>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1"/>
      <c r="C596" s="10"/>
      <c r="D596" s="11"/>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1"/>
      <c r="C597" s="10"/>
      <c r="D597" s="11"/>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1"/>
      <c r="C598" s="10"/>
      <c r="D598" s="11"/>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1"/>
      <c r="C599" s="10"/>
      <c r="D599" s="11"/>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1"/>
      <c r="C600" s="10"/>
      <c r="D600" s="11"/>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1"/>
      <c r="C601" s="10"/>
      <c r="D601" s="11"/>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1"/>
      <c r="C602" s="10"/>
      <c r="D602" s="11"/>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1"/>
      <c r="C603" s="10"/>
      <c r="D603" s="11"/>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1"/>
      <c r="C604" s="10"/>
      <c r="D604" s="11"/>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1"/>
      <c r="C605" s="10"/>
      <c r="D605" s="11"/>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1"/>
      <c r="C606" s="10"/>
      <c r="D606" s="11"/>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1"/>
      <c r="C607" s="10"/>
      <c r="D607" s="11"/>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1"/>
      <c r="C608" s="10"/>
      <c r="D608" s="11"/>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1"/>
      <c r="C609" s="10"/>
      <c r="D609" s="11"/>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1"/>
      <c r="C610" s="10"/>
      <c r="D610" s="11"/>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1"/>
      <c r="C611" s="10"/>
      <c r="D611" s="11"/>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1"/>
      <c r="C612" s="10"/>
      <c r="D612" s="11"/>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1"/>
      <c r="C613" s="10"/>
      <c r="D613" s="11"/>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1"/>
      <c r="C614" s="10"/>
      <c r="D614" s="11"/>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1"/>
      <c r="C615" s="10"/>
      <c r="D615" s="11"/>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1"/>
      <c r="C616" s="10"/>
      <c r="D616" s="11"/>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1"/>
      <c r="C617" s="10"/>
      <c r="D617" s="11"/>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1"/>
      <c r="C618" s="10"/>
      <c r="D618" s="11"/>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1"/>
      <c r="C619" s="10"/>
      <c r="D619" s="11"/>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1"/>
      <c r="C620" s="10"/>
      <c r="D620" s="11"/>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1"/>
      <c r="C621" s="10"/>
      <c r="D621" s="11"/>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1"/>
      <c r="C622" s="10"/>
      <c r="D622" s="11"/>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1"/>
      <c r="C623" s="10"/>
      <c r="D623" s="11"/>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1"/>
      <c r="C624" s="10"/>
      <c r="D624" s="11"/>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1"/>
      <c r="C625" s="10"/>
      <c r="D625" s="11"/>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1"/>
      <c r="C626" s="10"/>
      <c r="D626" s="11"/>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1"/>
      <c r="C627" s="10"/>
      <c r="D627" s="11"/>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1"/>
      <c r="C628" s="10"/>
      <c r="D628" s="11"/>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1"/>
      <c r="C629" s="10"/>
      <c r="D629" s="11"/>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1"/>
      <c r="C630" s="10"/>
      <c r="D630" s="11"/>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1"/>
      <c r="C631" s="10"/>
      <c r="D631" s="11"/>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1"/>
      <c r="C632" s="10"/>
      <c r="D632" s="11"/>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1"/>
      <c r="C633" s="10"/>
      <c r="D633" s="11"/>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1"/>
      <c r="C634" s="10"/>
      <c r="D634" s="11"/>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1"/>
      <c r="C635" s="10"/>
      <c r="D635" s="11"/>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1"/>
      <c r="C636" s="10"/>
      <c r="D636" s="11"/>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1"/>
      <c r="C637" s="10"/>
      <c r="D637" s="11"/>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1"/>
      <c r="C638" s="10"/>
      <c r="D638" s="11"/>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1"/>
      <c r="C639" s="10"/>
      <c r="D639" s="11"/>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1"/>
      <c r="C640" s="10"/>
      <c r="D640" s="11"/>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1"/>
      <c r="C641" s="10"/>
      <c r="D641" s="11"/>
      <c r="E641" s="10"/>
      <c r="F641" s="10"/>
      <c r="G641" s="14"/>
      <c r="H641" s="14"/>
      <c r="I641" s="14"/>
      <c r="J641" s="14"/>
      <c r="K641" s="10"/>
      <c r="L641" s="10"/>
      <c r="M641" s="10"/>
      <c r="N641" s="10"/>
      <c r="O641" s="10"/>
      <c r="P641" s="10"/>
      <c r="Q641" s="10"/>
      <c r="R641" s="10"/>
      <c r="S641" s="10"/>
      <c r="T641" s="10"/>
      <c r="U641" s="10"/>
      <c r="V641" s="10"/>
      <c r="W641" s="10"/>
      <c r="X641" s="10"/>
      <c r="Y641" s="10"/>
      <c r="Z641" s="10"/>
      <c r="AA641" s="10"/>
      <c r="AB641" s="10"/>
      <c r="AC641" s="10"/>
    </row>
    <row r="642">
      <c r="A642" s="10"/>
      <c r="B642" s="11"/>
      <c r="C642" s="10"/>
      <c r="D642" s="11"/>
      <c r="E642" s="10"/>
      <c r="F642" s="10"/>
      <c r="G642" s="14"/>
      <c r="H642" s="14"/>
      <c r="I642" s="14"/>
      <c r="J642" s="14"/>
      <c r="K642" s="10"/>
      <c r="L642" s="10"/>
      <c r="M642" s="10"/>
      <c r="N642" s="10"/>
      <c r="O642" s="10"/>
      <c r="P642" s="10"/>
      <c r="Q642" s="10"/>
      <c r="R642" s="10"/>
      <c r="S642" s="10"/>
      <c r="T642" s="10"/>
      <c r="U642" s="10"/>
      <c r="V642" s="10"/>
      <c r="W642" s="10"/>
      <c r="X642" s="10"/>
      <c r="Y642" s="10"/>
      <c r="Z642" s="10"/>
      <c r="AA642" s="10"/>
      <c r="AB642" s="10"/>
      <c r="AC642" s="10"/>
    </row>
    <row r="643">
      <c r="A643" s="10"/>
      <c r="B643" s="11"/>
      <c r="C643" s="10"/>
      <c r="D643" s="11"/>
      <c r="E643" s="10"/>
      <c r="F643" s="10"/>
      <c r="G643" s="14"/>
      <c r="H643" s="14"/>
      <c r="I643" s="14"/>
      <c r="J643" s="14"/>
      <c r="K643" s="10"/>
      <c r="L643" s="10"/>
      <c r="M643" s="10"/>
      <c r="N643" s="10"/>
      <c r="O643" s="10"/>
      <c r="P643" s="10"/>
      <c r="Q643" s="10"/>
      <c r="R643" s="10"/>
      <c r="S643" s="10"/>
      <c r="T643" s="10"/>
      <c r="U643" s="10"/>
      <c r="V643" s="10"/>
      <c r="W643" s="10"/>
      <c r="X643" s="10"/>
      <c r="Y643" s="10"/>
      <c r="Z643" s="10"/>
      <c r="AA643" s="10"/>
      <c r="AB643" s="10"/>
      <c r="AC643" s="10"/>
    </row>
    <row r="644">
      <c r="A644" s="10"/>
      <c r="B644" s="11"/>
      <c r="C644" s="10"/>
      <c r="D644" s="11"/>
      <c r="E644" s="10"/>
      <c r="F644" s="10"/>
      <c r="G644" s="14"/>
      <c r="H644" s="14"/>
      <c r="I644" s="14"/>
      <c r="J644" s="14"/>
      <c r="K644" s="10"/>
      <c r="L644" s="10"/>
      <c r="M644" s="10"/>
      <c r="N644" s="10"/>
      <c r="O644" s="10"/>
      <c r="P644" s="10"/>
      <c r="Q644" s="10"/>
      <c r="R644" s="10"/>
      <c r="S644" s="10"/>
      <c r="T644" s="10"/>
      <c r="U644" s="10"/>
      <c r="V644" s="10"/>
      <c r="W644" s="10"/>
      <c r="X644" s="10"/>
      <c r="Y644" s="10"/>
      <c r="Z644" s="10"/>
      <c r="AA644" s="10"/>
      <c r="AB644" s="10"/>
      <c r="AC644" s="10"/>
    </row>
    <row r="645">
      <c r="A645" s="10"/>
      <c r="B645" s="11"/>
      <c r="C645" s="10"/>
      <c r="D645" s="11"/>
      <c r="E645" s="10"/>
      <c r="F645" s="10"/>
      <c r="G645" s="14"/>
      <c r="H645" s="14"/>
      <c r="I645" s="14"/>
      <c r="J645" s="14"/>
      <c r="K645" s="10"/>
      <c r="L645" s="10"/>
      <c r="M645" s="10"/>
      <c r="N645" s="10"/>
      <c r="O645" s="10"/>
      <c r="P645" s="10"/>
      <c r="Q645" s="10"/>
      <c r="R645" s="10"/>
      <c r="S645" s="10"/>
      <c r="T645" s="10"/>
      <c r="U645" s="10"/>
      <c r="V645" s="10"/>
      <c r="W645" s="10"/>
      <c r="X645" s="10"/>
      <c r="Y645" s="10"/>
      <c r="Z645" s="10"/>
      <c r="AA645" s="10"/>
      <c r="AB645" s="10"/>
      <c r="AC645" s="10"/>
    </row>
    <row r="646">
      <c r="A646" s="10"/>
      <c r="B646" s="11"/>
      <c r="C646" s="10"/>
      <c r="D646" s="11"/>
      <c r="E646" s="10"/>
      <c r="F646" s="10"/>
      <c r="G646" s="14"/>
      <c r="H646" s="14"/>
      <c r="I646" s="14"/>
      <c r="J646" s="14"/>
      <c r="K646" s="10"/>
      <c r="L646" s="10"/>
      <c r="M646" s="10"/>
      <c r="N646" s="10"/>
      <c r="O646" s="10"/>
      <c r="P646" s="10"/>
      <c r="Q646" s="10"/>
      <c r="R646" s="10"/>
      <c r="S646" s="10"/>
      <c r="T646" s="10"/>
      <c r="U646" s="10"/>
      <c r="V646" s="10"/>
      <c r="W646" s="10"/>
      <c r="X646" s="10"/>
      <c r="Y646" s="10"/>
      <c r="Z646" s="10"/>
      <c r="AA646" s="10"/>
      <c r="AB646" s="10"/>
      <c r="AC646" s="10"/>
    </row>
    <row r="647">
      <c r="A647" s="10"/>
      <c r="B647" s="11"/>
      <c r="C647" s="10"/>
      <c r="D647" s="11"/>
      <c r="E647" s="10"/>
      <c r="F647" s="10"/>
      <c r="G647" s="14"/>
      <c r="H647" s="14"/>
      <c r="I647" s="14"/>
      <c r="J647" s="14"/>
      <c r="K647" s="10"/>
      <c r="L647" s="10"/>
      <c r="M647" s="10"/>
      <c r="N647" s="10"/>
      <c r="O647" s="10"/>
      <c r="P647" s="10"/>
      <c r="Q647" s="10"/>
      <c r="R647" s="10"/>
      <c r="S647" s="10"/>
      <c r="T647" s="10"/>
      <c r="U647" s="10"/>
      <c r="V647" s="10"/>
      <c r="W647" s="10"/>
      <c r="X647" s="10"/>
      <c r="Y647" s="10"/>
      <c r="Z647" s="10"/>
      <c r="AA647" s="10"/>
      <c r="AB647" s="10"/>
      <c r="AC647" s="10"/>
    </row>
    <row r="648">
      <c r="A648" s="10"/>
      <c r="B648" s="11"/>
      <c r="C648" s="10"/>
      <c r="D648" s="11"/>
      <c r="E648" s="10"/>
      <c r="F648" s="10"/>
      <c r="G648" s="14"/>
      <c r="H648" s="14"/>
      <c r="I648" s="14"/>
      <c r="J648" s="14"/>
      <c r="K648" s="10"/>
      <c r="L648" s="10"/>
      <c r="M648" s="10"/>
      <c r="N648" s="10"/>
      <c r="O648" s="10"/>
      <c r="P648" s="10"/>
      <c r="Q648" s="10"/>
      <c r="R648" s="10"/>
      <c r="S648" s="10"/>
      <c r="T648" s="10"/>
      <c r="U648" s="10"/>
      <c r="V648" s="10"/>
      <c r="W648" s="10"/>
      <c r="X648" s="10"/>
      <c r="Y648" s="10"/>
      <c r="Z648" s="10"/>
      <c r="AA648" s="10"/>
      <c r="AB648" s="10"/>
      <c r="AC648" s="10"/>
    </row>
    <row r="649">
      <c r="A649" s="10"/>
      <c r="B649" s="11"/>
      <c r="C649" s="10"/>
      <c r="D649" s="11"/>
      <c r="E649" s="10"/>
      <c r="F649" s="10"/>
      <c r="G649" s="14"/>
      <c r="H649" s="14"/>
      <c r="I649" s="14"/>
      <c r="J649" s="14"/>
      <c r="K649" s="10"/>
      <c r="L649" s="10"/>
      <c r="M649" s="10"/>
      <c r="N649" s="10"/>
      <c r="O649" s="10"/>
      <c r="P649" s="10"/>
      <c r="Q649" s="10"/>
      <c r="R649" s="10"/>
      <c r="S649" s="10"/>
      <c r="T649" s="10"/>
      <c r="U649" s="10"/>
      <c r="V649" s="10"/>
      <c r="W649" s="10"/>
      <c r="X649" s="10"/>
      <c r="Y649" s="10"/>
      <c r="Z649" s="10"/>
      <c r="AA649" s="10"/>
      <c r="AB649" s="10"/>
      <c r="AC649" s="10"/>
    </row>
    <row r="650">
      <c r="A650" s="10"/>
      <c r="B650" s="11"/>
      <c r="C650" s="10"/>
      <c r="D650" s="11"/>
      <c r="E650" s="10"/>
      <c r="F650" s="10"/>
      <c r="G650" s="14"/>
      <c r="H650" s="14"/>
      <c r="I650" s="14"/>
      <c r="J650" s="14"/>
      <c r="K650" s="10"/>
      <c r="L650" s="10"/>
      <c r="M650" s="10"/>
      <c r="N650" s="10"/>
      <c r="O650" s="10"/>
      <c r="P650" s="10"/>
      <c r="Q650" s="10"/>
      <c r="R650" s="10"/>
      <c r="S650" s="10"/>
      <c r="T650" s="10"/>
      <c r="U650" s="10"/>
      <c r="V650" s="10"/>
      <c r="W650" s="10"/>
      <c r="X650" s="10"/>
      <c r="Y650" s="10"/>
      <c r="Z650" s="10"/>
      <c r="AA650" s="10"/>
      <c r="AB650" s="10"/>
      <c r="AC650" s="10"/>
    </row>
    <row r="651">
      <c r="A651" s="10"/>
      <c r="B651" s="11"/>
      <c r="C651" s="10"/>
      <c r="D651" s="11"/>
      <c r="E651" s="10"/>
      <c r="F651" s="10"/>
      <c r="G651" s="14"/>
      <c r="H651" s="14"/>
      <c r="I651" s="14"/>
      <c r="J651" s="14"/>
      <c r="K651" s="10"/>
      <c r="L651" s="10"/>
      <c r="M651" s="10"/>
      <c r="N651" s="10"/>
      <c r="O651" s="10"/>
      <c r="P651" s="10"/>
      <c r="Q651" s="10"/>
      <c r="R651" s="10"/>
      <c r="S651" s="10"/>
      <c r="T651" s="10"/>
      <c r="U651" s="10"/>
      <c r="V651" s="10"/>
      <c r="W651" s="10"/>
      <c r="X651" s="10"/>
      <c r="Y651" s="10"/>
      <c r="Z651" s="10"/>
      <c r="AA651" s="10"/>
      <c r="AB651" s="10"/>
      <c r="AC651" s="10"/>
    </row>
    <row r="652">
      <c r="A652" s="10"/>
      <c r="B652" s="11"/>
      <c r="C652" s="10"/>
      <c r="D652" s="11"/>
      <c r="E652" s="10"/>
      <c r="F652" s="10"/>
      <c r="G652" s="14"/>
      <c r="H652" s="14"/>
      <c r="I652" s="14"/>
      <c r="J652" s="14"/>
      <c r="K652" s="10"/>
      <c r="L652" s="10"/>
      <c r="M652" s="10"/>
      <c r="N652" s="10"/>
      <c r="O652" s="10"/>
      <c r="P652" s="10"/>
      <c r="Q652" s="10"/>
      <c r="R652" s="10"/>
      <c r="S652" s="10"/>
      <c r="T652" s="10"/>
      <c r="U652" s="10"/>
      <c r="V652" s="10"/>
      <c r="W652" s="10"/>
      <c r="X652" s="10"/>
      <c r="Y652" s="10"/>
      <c r="Z652" s="10"/>
      <c r="AA652" s="10"/>
      <c r="AB652" s="10"/>
      <c r="AC652" s="10"/>
    </row>
    <row r="653">
      <c r="A653" s="10"/>
      <c r="B653" s="11"/>
      <c r="C653" s="10"/>
      <c r="D653" s="11"/>
      <c r="E653" s="10"/>
      <c r="F653" s="10"/>
      <c r="G653" s="14"/>
      <c r="H653" s="14"/>
      <c r="I653" s="14"/>
      <c r="J653" s="14"/>
      <c r="K653" s="10"/>
      <c r="L653" s="10"/>
      <c r="M653" s="10"/>
      <c r="N653" s="10"/>
      <c r="O653" s="10"/>
      <c r="P653" s="10"/>
      <c r="Q653" s="10"/>
      <c r="R653" s="10"/>
      <c r="S653" s="10"/>
      <c r="T653" s="10"/>
      <c r="U653" s="10"/>
      <c r="V653" s="10"/>
      <c r="W653" s="10"/>
      <c r="X653" s="10"/>
      <c r="Y653" s="10"/>
      <c r="Z653" s="10"/>
      <c r="AA653" s="10"/>
      <c r="AB653" s="10"/>
      <c r="AC653" s="10"/>
    </row>
    <row r="654">
      <c r="A654" s="10"/>
      <c r="B654" s="11"/>
      <c r="C654" s="10"/>
      <c r="D654" s="11"/>
      <c r="E654" s="10"/>
      <c r="F654" s="10"/>
      <c r="G654" s="14"/>
      <c r="H654" s="14"/>
      <c r="I654" s="14"/>
      <c r="J654" s="14"/>
      <c r="K654" s="10"/>
      <c r="L654" s="10"/>
      <c r="M654" s="10"/>
      <c r="N654" s="10"/>
      <c r="O654" s="10"/>
      <c r="P654" s="10"/>
      <c r="Q654" s="10"/>
      <c r="R654" s="10"/>
      <c r="S654" s="10"/>
      <c r="T654" s="10"/>
      <c r="U654" s="10"/>
      <c r="V654" s="10"/>
      <c r="W654" s="10"/>
      <c r="X654" s="10"/>
      <c r="Y654" s="10"/>
      <c r="Z654" s="10"/>
      <c r="AA654" s="10"/>
      <c r="AB654" s="10"/>
      <c r="AC654" s="10"/>
    </row>
    <row r="655">
      <c r="A655" s="10"/>
      <c r="B655" s="11"/>
      <c r="C655" s="10"/>
      <c r="D655" s="11"/>
      <c r="E655" s="10"/>
      <c r="F655" s="10"/>
      <c r="G655" s="14"/>
      <c r="H655" s="14"/>
      <c r="I655" s="14"/>
      <c r="J655" s="14"/>
      <c r="K655" s="10"/>
      <c r="L655" s="10"/>
      <c r="M655" s="10"/>
      <c r="N655" s="10"/>
      <c r="O655" s="10"/>
      <c r="P655" s="10"/>
      <c r="Q655" s="10"/>
      <c r="R655" s="10"/>
      <c r="S655" s="10"/>
      <c r="T655" s="10"/>
      <c r="U655" s="10"/>
      <c r="V655" s="10"/>
      <c r="W655" s="10"/>
      <c r="X655" s="10"/>
      <c r="Y655" s="10"/>
      <c r="Z655" s="10"/>
      <c r="AA655" s="10"/>
      <c r="AB655" s="10"/>
      <c r="AC655" s="10"/>
    </row>
    <row r="656">
      <c r="A656" s="10"/>
      <c r="B656" s="11"/>
      <c r="C656" s="10"/>
      <c r="D656" s="11"/>
      <c r="E656" s="10"/>
      <c r="F656" s="10"/>
      <c r="G656" s="14"/>
      <c r="H656" s="14"/>
      <c r="I656" s="14"/>
      <c r="J656" s="14"/>
      <c r="K656" s="10"/>
      <c r="L656" s="10"/>
      <c r="M656" s="10"/>
      <c r="N656" s="10"/>
      <c r="O656" s="10"/>
      <c r="P656" s="10"/>
      <c r="Q656" s="10"/>
      <c r="R656" s="10"/>
      <c r="S656" s="10"/>
      <c r="T656" s="10"/>
      <c r="U656" s="10"/>
      <c r="V656" s="10"/>
      <c r="W656" s="10"/>
      <c r="X656" s="10"/>
      <c r="Y656" s="10"/>
      <c r="Z656" s="10"/>
      <c r="AA656" s="10"/>
      <c r="AB656" s="10"/>
      <c r="AC656" s="10"/>
    </row>
    <row r="657">
      <c r="A657" s="10"/>
      <c r="B657" s="11"/>
      <c r="C657" s="10"/>
      <c r="D657" s="11"/>
      <c r="E657" s="10"/>
      <c r="F657" s="10"/>
      <c r="G657" s="14"/>
      <c r="H657" s="14"/>
      <c r="I657" s="14"/>
      <c r="J657" s="14"/>
      <c r="K657" s="10"/>
      <c r="L657" s="10"/>
      <c r="M657" s="10"/>
      <c r="N657" s="10"/>
      <c r="O657" s="10"/>
      <c r="P657" s="10"/>
      <c r="Q657" s="10"/>
      <c r="R657" s="10"/>
      <c r="S657" s="10"/>
      <c r="T657" s="10"/>
      <c r="U657" s="10"/>
      <c r="V657" s="10"/>
      <c r="W657" s="10"/>
      <c r="X657" s="10"/>
      <c r="Y657" s="10"/>
      <c r="Z657" s="10"/>
      <c r="AA657" s="10"/>
      <c r="AB657" s="10"/>
      <c r="AC657" s="10"/>
    </row>
    <row r="658">
      <c r="A658" s="10"/>
      <c r="B658" s="11"/>
      <c r="C658" s="10"/>
      <c r="D658" s="11"/>
      <c r="E658" s="10"/>
      <c r="F658" s="10"/>
      <c r="G658" s="14"/>
      <c r="H658" s="14"/>
      <c r="I658" s="14"/>
      <c r="J658" s="14"/>
      <c r="K658" s="10"/>
      <c r="L658" s="10"/>
      <c r="M658" s="10"/>
      <c r="N658" s="10"/>
      <c r="O658" s="10"/>
      <c r="P658" s="10"/>
      <c r="Q658" s="10"/>
      <c r="R658" s="10"/>
      <c r="S658" s="10"/>
      <c r="T658" s="10"/>
      <c r="U658" s="10"/>
      <c r="V658" s="10"/>
      <c r="W658" s="10"/>
      <c r="X658" s="10"/>
      <c r="Y658" s="10"/>
      <c r="Z658" s="10"/>
      <c r="AA658" s="10"/>
      <c r="AB658" s="10"/>
      <c r="AC658" s="10"/>
    </row>
    <row r="659">
      <c r="A659" s="10"/>
      <c r="B659" s="11"/>
      <c r="C659" s="10"/>
      <c r="D659" s="11"/>
      <c r="E659" s="10"/>
      <c r="F659" s="10"/>
      <c r="G659" s="14"/>
      <c r="H659" s="14"/>
      <c r="I659" s="14"/>
      <c r="J659" s="14"/>
      <c r="K659" s="10"/>
      <c r="L659" s="10"/>
      <c r="M659" s="10"/>
      <c r="N659" s="10"/>
      <c r="O659" s="10"/>
      <c r="P659" s="10"/>
      <c r="Q659" s="10"/>
      <c r="R659" s="10"/>
      <c r="S659" s="10"/>
      <c r="T659" s="10"/>
      <c r="U659" s="10"/>
      <c r="V659" s="10"/>
      <c r="W659" s="10"/>
      <c r="X659" s="10"/>
      <c r="Y659" s="10"/>
      <c r="Z659" s="10"/>
      <c r="AA659" s="10"/>
      <c r="AB659" s="10"/>
      <c r="AC659" s="10"/>
    </row>
    <row r="660">
      <c r="A660" s="10"/>
      <c r="B660" s="11"/>
      <c r="C660" s="10"/>
      <c r="D660" s="11"/>
      <c r="E660" s="10"/>
      <c r="F660" s="10"/>
      <c r="G660" s="14"/>
      <c r="H660" s="14"/>
      <c r="I660" s="14"/>
      <c r="J660" s="14"/>
      <c r="K660" s="10"/>
      <c r="L660" s="10"/>
      <c r="M660" s="10"/>
      <c r="N660" s="10"/>
      <c r="O660" s="10"/>
      <c r="P660" s="10"/>
      <c r="Q660" s="10"/>
      <c r="R660" s="10"/>
      <c r="S660" s="10"/>
      <c r="T660" s="10"/>
      <c r="U660" s="10"/>
      <c r="V660" s="10"/>
      <c r="W660" s="10"/>
      <c r="X660" s="10"/>
      <c r="Y660" s="10"/>
      <c r="Z660" s="10"/>
      <c r="AA660" s="10"/>
      <c r="AB660" s="10"/>
      <c r="AC660" s="10"/>
    </row>
    <row r="661">
      <c r="A661" s="10"/>
      <c r="B661" s="11"/>
      <c r="C661" s="10"/>
      <c r="D661" s="11"/>
      <c r="E661" s="10"/>
      <c r="F661" s="10"/>
      <c r="G661" s="14"/>
      <c r="H661" s="14"/>
      <c r="I661" s="14"/>
      <c r="J661" s="14"/>
      <c r="K661" s="10"/>
      <c r="L661" s="10"/>
      <c r="M661" s="10"/>
      <c r="N661" s="10"/>
      <c r="O661" s="10"/>
      <c r="P661" s="10"/>
      <c r="Q661" s="10"/>
      <c r="R661" s="10"/>
      <c r="S661" s="10"/>
      <c r="T661" s="10"/>
      <c r="U661" s="10"/>
      <c r="V661" s="10"/>
      <c r="W661" s="10"/>
      <c r="X661" s="10"/>
      <c r="Y661" s="10"/>
      <c r="Z661" s="10"/>
      <c r="AA661" s="10"/>
      <c r="AB661" s="10"/>
      <c r="AC661" s="10"/>
    </row>
    <row r="662">
      <c r="A662" s="10"/>
      <c r="B662" s="11"/>
      <c r="C662" s="10"/>
      <c r="D662" s="11"/>
      <c r="E662" s="10"/>
      <c r="F662" s="10"/>
      <c r="G662" s="14"/>
      <c r="H662" s="14"/>
      <c r="I662" s="14"/>
      <c r="J662" s="14"/>
      <c r="K662" s="10"/>
      <c r="L662" s="10"/>
      <c r="M662" s="10"/>
      <c r="N662" s="10"/>
      <c r="O662" s="10"/>
      <c r="P662" s="10"/>
      <c r="Q662" s="10"/>
      <c r="R662" s="10"/>
      <c r="S662" s="10"/>
      <c r="T662" s="10"/>
      <c r="U662" s="10"/>
      <c r="V662" s="10"/>
      <c r="W662" s="10"/>
      <c r="X662" s="10"/>
      <c r="Y662" s="10"/>
      <c r="Z662" s="10"/>
      <c r="AA662" s="10"/>
      <c r="AB662" s="10"/>
      <c r="AC662" s="10"/>
    </row>
    <row r="663">
      <c r="A663" s="10"/>
      <c r="B663" s="11"/>
      <c r="C663" s="10"/>
      <c r="D663" s="11"/>
      <c r="E663" s="10"/>
      <c r="F663" s="10"/>
      <c r="G663" s="14"/>
      <c r="H663" s="14"/>
      <c r="I663" s="14"/>
      <c r="J663" s="14"/>
      <c r="K663" s="10"/>
      <c r="L663" s="10"/>
      <c r="M663" s="10"/>
      <c r="N663" s="10"/>
      <c r="O663" s="10"/>
      <c r="P663" s="10"/>
      <c r="Q663" s="10"/>
      <c r="R663" s="10"/>
      <c r="S663" s="10"/>
      <c r="T663" s="10"/>
      <c r="U663" s="10"/>
      <c r="V663" s="10"/>
      <c r="W663" s="10"/>
      <c r="X663" s="10"/>
      <c r="Y663" s="10"/>
      <c r="Z663" s="10"/>
      <c r="AA663" s="10"/>
      <c r="AB663" s="10"/>
      <c r="AC663" s="10"/>
    </row>
    <row r="664">
      <c r="A664" s="10"/>
      <c r="B664" s="11"/>
      <c r="C664" s="10"/>
      <c r="D664" s="11"/>
      <c r="E664" s="10"/>
      <c r="F664" s="10"/>
      <c r="G664" s="14"/>
      <c r="H664" s="14"/>
      <c r="I664" s="14"/>
      <c r="J664" s="14"/>
      <c r="K664" s="10"/>
      <c r="L664" s="10"/>
      <c r="M664" s="10"/>
      <c r="N664" s="10"/>
      <c r="O664" s="10"/>
      <c r="P664" s="10"/>
      <c r="Q664" s="10"/>
      <c r="R664" s="10"/>
      <c r="S664" s="10"/>
      <c r="T664" s="10"/>
      <c r="U664" s="10"/>
      <c r="V664" s="10"/>
      <c r="W664" s="10"/>
      <c r="X664" s="10"/>
      <c r="Y664" s="10"/>
      <c r="Z664" s="10"/>
      <c r="AA664" s="10"/>
      <c r="AB664" s="10"/>
      <c r="AC664" s="10"/>
    </row>
    <row r="665">
      <c r="A665" s="10"/>
      <c r="B665" s="11"/>
      <c r="C665" s="10"/>
      <c r="D665" s="11"/>
      <c r="E665" s="10"/>
      <c r="F665" s="10"/>
      <c r="G665" s="14"/>
      <c r="H665" s="14"/>
      <c r="I665" s="14"/>
      <c r="J665" s="14"/>
      <c r="K665" s="10"/>
      <c r="L665" s="10"/>
      <c r="M665" s="10"/>
      <c r="N665" s="10"/>
      <c r="O665" s="10"/>
      <c r="P665" s="10"/>
      <c r="Q665" s="10"/>
      <c r="R665" s="10"/>
      <c r="S665" s="10"/>
      <c r="T665" s="10"/>
      <c r="U665" s="10"/>
      <c r="V665" s="10"/>
      <c r="W665" s="10"/>
      <c r="X665" s="10"/>
      <c r="Y665" s="10"/>
      <c r="Z665" s="10"/>
      <c r="AA665" s="10"/>
      <c r="AB665" s="10"/>
      <c r="AC665" s="10"/>
    </row>
    <row r="666">
      <c r="A666" s="10"/>
      <c r="B666" s="11"/>
      <c r="C666" s="10"/>
      <c r="D666" s="11"/>
      <c r="E666" s="10"/>
      <c r="F666" s="10"/>
      <c r="G666" s="14"/>
      <c r="H666" s="14"/>
      <c r="I666" s="14"/>
      <c r="J666" s="14"/>
      <c r="K666" s="10"/>
      <c r="L666" s="10"/>
      <c r="M666" s="10"/>
      <c r="N666" s="10"/>
      <c r="O666" s="10"/>
      <c r="P666" s="10"/>
      <c r="Q666" s="10"/>
      <c r="R666" s="10"/>
      <c r="S666" s="10"/>
      <c r="T666" s="10"/>
      <c r="U666" s="10"/>
      <c r="V666" s="10"/>
      <c r="W666" s="10"/>
      <c r="X666" s="10"/>
      <c r="Y666" s="10"/>
      <c r="Z666" s="10"/>
      <c r="AA666" s="10"/>
      <c r="AB666" s="10"/>
      <c r="AC666" s="10"/>
    </row>
    <row r="667">
      <c r="A667" s="10"/>
      <c r="B667" s="11"/>
      <c r="C667" s="10"/>
      <c r="D667" s="11"/>
      <c r="E667" s="10"/>
      <c r="F667" s="10"/>
      <c r="G667" s="14"/>
      <c r="H667" s="14"/>
      <c r="I667" s="14"/>
      <c r="J667" s="14"/>
      <c r="K667" s="10"/>
      <c r="L667" s="10"/>
      <c r="M667" s="10"/>
      <c r="N667" s="10"/>
      <c r="O667" s="10"/>
      <c r="P667" s="10"/>
      <c r="Q667" s="10"/>
      <c r="R667" s="10"/>
      <c r="S667" s="10"/>
      <c r="T667" s="10"/>
      <c r="U667" s="10"/>
      <c r="V667" s="10"/>
      <c r="W667" s="10"/>
      <c r="X667" s="10"/>
      <c r="Y667" s="10"/>
      <c r="Z667" s="10"/>
      <c r="AA667" s="10"/>
      <c r="AB667" s="10"/>
      <c r="AC667" s="10"/>
    </row>
    <row r="668">
      <c r="A668" s="10"/>
      <c r="B668" s="11"/>
      <c r="C668" s="10"/>
      <c r="D668" s="11"/>
      <c r="E668" s="10"/>
      <c r="F668" s="10"/>
      <c r="G668" s="14"/>
      <c r="H668" s="14"/>
      <c r="I668" s="14"/>
      <c r="J668" s="14"/>
      <c r="K668" s="10"/>
      <c r="L668" s="10"/>
      <c r="M668" s="10"/>
      <c r="N668" s="10"/>
      <c r="O668" s="10"/>
      <c r="P668" s="10"/>
      <c r="Q668" s="10"/>
      <c r="R668" s="10"/>
      <c r="S668" s="10"/>
      <c r="T668" s="10"/>
      <c r="U668" s="10"/>
      <c r="V668" s="10"/>
      <c r="W668" s="10"/>
      <c r="X668" s="10"/>
      <c r="Y668" s="10"/>
      <c r="Z668" s="10"/>
      <c r="AA668" s="10"/>
      <c r="AB668" s="10"/>
      <c r="AC668" s="10"/>
    </row>
    <row r="669">
      <c r="A669" s="10"/>
      <c r="B669" s="11"/>
      <c r="C669" s="10"/>
      <c r="D669" s="11"/>
      <c r="E669" s="10"/>
      <c r="F669" s="10"/>
      <c r="G669" s="14"/>
      <c r="H669" s="14"/>
      <c r="I669" s="14"/>
      <c r="J669" s="14"/>
      <c r="K669" s="10"/>
      <c r="L669" s="10"/>
      <c r="M669" s="10"/>
      <c r="N669" s="10"/>
      <c r="O669" s="10"/>
      <c r="P669" s="10"/>
      <c r="Q669" s="10"/>
      <c r="R669" s="10"/>
      <c r="S669" s="10"/>
      <c r="T669" s="10"/>
      <c r="U669" s="10"/>
      <c r="V669" s="10"/>
      <c r="W669" s="10"/>
      <c r="X669" s="10"/>
      <c r="Y669" s="10"/>
      <c r="Z669" s="10"/>
      <c r="AA669" s="10"/>
      <c r="AB669" s="10"/>
      <c r="AC669" s="10"/>
    </row>
    <row r="670">
      <c r="A670" s="10"/>
      <c r="B670" s="11"/>
      <c r="C670" s="10"/>
      <c r="D670" s="11"/>
      <c r="E670" s="10"/>
      <c r="F670" s="10"/>
      <c r="G670" s="14"/>
      <c r="H670" s="14"/>
      <c r="I670" s="14"/>
      <c r="J670" s="14"/>
      <c r="K670" s="10"/>
      <c r="L670" s="10"/>
      <c r="M670" s="10"/>
      <c r="N670" s="10"/>
      <c r="O670" s="10"/>
      <c r="P670" s="10"/>
      <c r="Q670" s="10"/>
      <c r="R670" s="10"/>
      <c r="S670" s="10"/>
      <c r="T670" s="10"/>
      <c r="U670" s="10"/>
      <c r="V670" s="10"/>
      <c r="W670" s="10"/>
      <c r="X670" s="10"/>
      <c r="Y670" s="10"/>
      <c r="Z670" s="10"/>
      <c r="AA670" s="10"/>
      <c r="AB670" s="10"/>
      <c r="AC670" s="10"/>
    </row>
    <row r="671">
      <c r="A671" s="10"/>
      <c r="B671" s="11"/>
      <c r="C671" s="10"/>
      <c r="D671" s="11"/>
      <c r="E671" s="10"/>
      <c r="F671" s="10"/>
      <c r="G671" s="14"/>
      <c r="H671" s="14"/>
      <c r="I671" s="14"/>
      <c r="J671" s="14"/>
      <c r="K671" s="10"/>
      <c r="L671" s="10"/>
      <c r="M671" s="10"/>
      <c r="N671" s="10"/>
      <c r="O671" s="10"/>
      <c r="P671" s="10"/>
      <c r="Q671" s="10"/>
      <c r="R671" s="10"/>
      <c r="S671" s="10"/>
      <c r="T671" s="10"/>
      <c r="U671" s="10"/>
      <c r="V671" s="10"/>
      <c r="W671" s="10"/>
      <c r="X671" s="10"/>
      <c r="Y671" s="10"/>
      <c r="Z671" s="10"/>
      <c r="AA671" s="10"/>
      <c r="AB671" s="10"/>
      <c r="AC671" s="10"/>
    </row>
    <row r="672">
      <c r="A672" s="10"/>
      <c r="B672" s="11"/>
      <c r="C672" s="10"/>
      <c r="D672" s="11"/>
      <c r="E672" s="10"/>
      <c r="F672" s="10"/>
      <c r="G672" s="14"/>
      <c r="H672" s="14"/>
      <c r="I672" s="14"/>
      <c r="J672" s="14"/>
      <c r="K672" s="10"/>
      <c r="L672" s="10"/>
      <c r="M672" s="10"/>
      <c r="N672" s="10"/>
      <c r="O672" s="10"/>
      <c r="P672" s="10"/>
      <c r="Q672" s="10"/>
      <c r="R672" s="10"/>
      <c r="S672" s="10"/>
      <c r="T672" s="10"/>
      <c r="U672" s="10"/>
      <c r="V672" s="10"/>
      <c r="W672" s="10"/>
      <c r="X672" s="10"/>
      <c r="Y672" s="10"/>
      <c r="Z672" s="10"/>
      <c r="AA672" s="10"/>
      <c r="AB672" s="10"/>
      <c r="AC672" s="10"/>
    </row>
    <row r="673">
      <c r="A673" s="10"/>
      <c r="B673" s="11"/>
      <c r="C673" s="10"/>
      <c r="D673" s="11"/>
      <c r="E673" s="10"/>
      <c r="F673" s="10"/>
      <c r="G673" s="14"/>
      <c r="H673" s="14"/>
      <c r="I673" s="14"/>
      <c r="J673" s="14"/>
      <c r="K673" s="10"/>
      <c r="L673" s="10"/>
      <c r="M673" s="10"/>
      <c r="N673" s="10"/>
      <c r="O673" s="10"/>
      <c r="P673" s="10"/>
      <c r="Q673" s="10"/>
      <c r="R673" s="10"/>
      <c r="S673" s="10"/>
      <c r="T673" s="10"/>
      <c r="U673" s="10"/>
      <c r="V673" s="10"/>
      <c r="W673" s="10"/>
      <c r="X673" s="10"/>
      <c r="Y673" s="10"/>
      <c r="Z673" s="10"/>
      <c r="AA673" s="10"/>
      <c r="AB673" s="10"/>
      <c r="AC673" s="10"/>
    </row>
    <row r="674">
      <c r="A674" s="10"/>
      <c r="B674" s="11"/>
      <c r="C674" s="10"/>
      <c r="D674" s="11"/>
      <c r="E674" s="10"/>
      <c r="F674" s="10"/>
      <c r="G674" s="14"/>
      <c r="H674" s="14"/>
      <c r="I674" s="14"/>
      <c r="J674" s="14"/>
      <c r="K674" s="10"/>
      <c r="L674" s="10"/>
      <c r="M674" s="10"/>
      <c r="N674" s="10"/>
      <c r="O674" s="10"/>
      <c r="P674" s="10"/>
      <c r="Q674" s="10"/>
      <c r="R674" s="10"/>
      <c r="S674" s="10"/>
      <c r="T674" s="10"/>
      <c r="U674" s="10"/>
      <c r="V674" s="10"/>
      <c r="W674" s="10"/>
      <c r="X674" s="10"/>
      <c r="Y674" s="10"/>
      <c r="Z674" s="10"/>
      <c r="AA674" s="10"/>
      <c r="AB674" s="10"/>
      <c r="AC674" s="10"/>
    </row>
    <row r="675">
      <c r="A675" s="10"/>
      <c r="B675" s="11"/>
      <c r="C675" s="10"/>
      <c r="D675" s="11"/>
      <c r="E675" s="10"/>
      <c r="F675" s="10"/>
      <c r="G675" s="14"/>
      <c r="H675" s="14"/>
      <c r="I675" s="14"/>
      <c r="J675" s="14"/>
      <c r="K675" s="10"/>
      <c r="L675" s="10"/>
      <c r="M675" s="10"/>
      <c r="N675" s="10"/>
      <c r="O675" s="10"/>
      <c r="P675" s="10"/>
      <c r="Q675" s="10"/>
      <c r="R675" s="10"/>
      <c r="S675" s="10"/>
      <c r="T675" s="10"/>
      <c r="U675" s="10"/>
      <c r="V675" s="10"/>
      <c r="W675" s="10"/>
      <c r="X675" s="10"/>
      <c r="Y675" s="10"/>
      <c r="Z675" s="10"/>
      <c r="AA675" s="10"/>
      <c r="AB675" s="10"/>
      <c r="AC675" s="10"/>
    </row>
    <row r="676">
      <c r="A676" s="10"/>
      <c r="B676" s="11"/>
      <c r="C676" s="10"/>
      <c r="D676" s="11"/>
      <c r="E676" s="10"/>
      <c r="F676" s="10"/>
      <c r="G676" s="14"/>
      <c r="H676" s="14"/>
      <c r="I676" s="14"/>
      <c r="J676" s="14"/>
      <c r="K676" s="10"/>
      <c r="L676" s="10"/>
      <c r="M676" s="10"/>
      <c r="N676" s="10"/>
      <c r="O676" s="10"/>
      <c r="P676" s="10"/>
      <c r="Q676" s="10"/>
      <c r="R676" s="10"/>
      <c r="S676" s="10"/>
      <c r="T676" s="10"/>
      <c r="U676" s="10"/>
      <c r="V676" s="10"/>
      <c r="W676" s="10"/>
      <c r="X676" s="10"/>
      <c r="Y676" s="10"/>
      <c r="Z676" s="10"/>
      <c r="AA676" s="10"/>
      <c r="AB676" s="10"/>
      <c r="AC676" s="10"/>
    </row>
    <row r="677">
      <c r="A677" s="10"/>
      <c r="B677" s="11"/>
      <c r="C677" s="10"/>
      <c r="D677" s="11"/>
      <c r="E677" s="10"/>
      <c r="F677" s="10"/>
      <c r="G677" s="14"/>
      <c r="H677" s="14"/>
      <c r="I677" s="14"/>
      <c r="J677" s="14"/>
      <c r="K677" s="10"/>
      <c r="L677" s="10"/>
      <c r="M677" s="10"/>
      <c r="N677" s="10"/>
      <c r="O677" s="10"/>
      <c r="P677" s="10"/>
      <c r="Q677" s="10"/>
      <c r="R677" s="10"/>
      <c r="S677" s="10"/>
      <c r="T677" s="10"/>
      <c r="U677" s="10"/>
      <c r="V677" s="10"/>
      <c r="W677" s="10"/>
      <c r="X677" s="10"/>
      <c r="Y677" s="10"/>
      <c r="Z677" s="10"/>
      <c r="AA677" s="10"/>
      <c r="AB677" s="10"/>
      <c r="AC677" s="10"/>
    </row>
    <row r="678">
      <c r="A678" s="10"/>
      <c r="B678" s="11"/>
      <c r="C678" s="10"/>
      <c r="D678" s="11"/>
      <c r="E678" s="10"/>
      <c r="F678" s="10"/>
      <c r="G678" s="14"/>
      <c r="H678" s="14"/>
      <c r="I678" s="14"/>
      <c r="J678" s="14"/>
      <c r="K678" s="10"/>
      <c r="L678" s="10"/>
      <c r="M678" s="10"/>
      <c r="N678" s="10"/>
      <c r="O678" s="10"/>
      <c r="P678" s="10"/>
      <c r="Q678" s="10"/>
      <c r="R678" s="10"/>
      <c r="S678" s="10"/>
      <c r="T678" s="10"/>
      <c r="U678" s="10"/>
      <c r="V678" s="10"/>
      <c r="W678" s="10"/>
      <c r="X678" s="10"/>
      <c r="Y678" s="10"/>
      <c r="Z678" s="10"/>
      <c r="AA678" s="10"/>
      <c r="AB678" s="10"/>
      <c r="AC678" s="10"/>
    </row>
    <row r="679">
      <c r="A679" s="10"/>
      <c r="B679" s="11"/>
      <c r="C679" s="10"/>
      <c r="D679" s="11"/>
      <c r="E679" s="10"/>
      <c r="F679" s="10"/>
      <c r="G679" s="14"/>
      <c r="H679" s="14"/>
      <c r="I679" s="14"/>
      <c r="J679" s="14"/>
      <c r="K679" s="10"/>
      <c r="L679" s="10"/>
      <c r="M679" s="10"/>
      <c r="N679" s="10"/>
      <c r="O679" s="10"/>
      <c r="P679" s="10"/>
      <c r="Q679" s="10"/>
      <c r="R679" s="10"/>
      <c r="S679" s="10"/>
      <c r="T679" s="10"/>
      <c r="U679" s="10"/>
      <c r="V679" s="10"/>
      <c r="W679" s="10"/>
      <c r="X679" s="10"/>
      <c r="Y679" s="10"/>
      <c r="Z679" s="10"/>
      <c r="AA679" s="10"/>
      <c r="AB679" s="10"/>
      <c r="AC679" s="10"/>
    </row>
    <row r="680">
      <c r="A680" s="10"/>
      <c r="B680" s="11"/>
      <c r="C680" s="10"/>
      <c r="D680" s="11"/>
      <c r="E680" s="10"/>
      <c r="F680" s="10"/>
      <c r="G680" s="14"/>
      <c r="H680" s="14"/>
      <c r="I680" s="14"/>
      <c r="J680" s="14"/>
      <c r="K680" s="10"/>
      <c r="L680" s="10"/>
      <c r="M680" s="10"/>
      <c r="N680" s="10"/>
      <c r="O680" s="10"/>
      <c r="P680" s="10"/>
      <c r="Q680" s="10"/>
      <c r="R680" s="10"/>
      <c r="S680" s="10"/>
      <c r="T680" s="10"/>
      <c r="U680" s="10"/>
      <c r="V680" s="10"/>
      <c r="W680" s="10"/>
      <c r="X680" s="10"/>
      <c r="Y680" s="10"/>
      <c r="Z680" s="10"/>
      <c r="AA680" s="10"/>
      <c r="AB680" s="10"/>
      <c r="AC680" s="10"/>
    </row>
    <row r="681">
      <c r="A681" s="10"/>
      <c r="B681" s="11"/>
      <c r="C681" s="10"/>
      <c r="D681" s="11"/>
      <c r="E681" s="10"/>
      <c r="F681" s="10"/>
      <c r="G681" s="14"/>
      <c r="H681" s="14"/>
      <c r="I681" s="14"/>
      <c r="J681" s="14"/>
      <c r="K681" s="10"/>
      <c r="L681" s="10"/>
      <c r="M681" s="10"/>
      <c r="N681" s="10"/>
      <c r="O681" s="10"/>
      <c r="P681" s="10"/>
      <c r="Q681" s="10"/>
      <c r="R681" s="10"/>
      <c r="S681" s="10"/>
      <c r="T681" s="10"/>
      <c r="U681" s="10"/>
      <c r="V681" s="10"/>
      <c r="W681" s="10"/>
      <c r="X681" s="10"/>
      <c r="Y681" s="10"/>
      <c r="Z681" s="10"/>
      <c r="AA681" s="10"/>
      <c r="AB681" s="10"/>
      <c r="AC681" s="10"/>
    </row>
    <row r="682">
      <c r="A682" s="10"/>
      <c r="B682" s="11"/>
      <c r="C682" s="10"/>
      <c r="D682" s="11"/>
      <c r="E682" s="10"/>
      <c r="F682" s="10"/>
      <c r="G682" s="14"/>
      <c r="H682" s="14"/>
      <c r="I682" s="14"/>
      <c r="J682" s="14"/>
      <c r="K682" s="10"/>
      <c r="L682" s="10"/>
      <c r="M682" s="10"/>
      <c r="N682" s="10"/>
      <c r="O682" s="10"/>
      <c r="P682" s="10"/>
      <c r="Q682" s="10"/>
      <c r="R682" s="10"/>
      <c r="S682" s="10"/>
      <c r="T682" s="10"/>
      <c r="U682" s="10"/>
      <c r="V682" s="10"/>
      <c r="W682" s="10"/>
      <c r="X682" s="10"/>
      <c r="Y682" s="10"/>
      <c r="Z682" s="10"/>
      <c r="AA682" s="10"/>
      <c r="AB682" s="10"/>
      <c r="AC682" s="10"/>
    </row>
    <row r="683">
      <c r="A683" s="10"/>
      <c r="B683" s="11"/>
      <c r="C683" s="10"/>
      <c r="D683" s="11"/>
      <c r="E683" s="10"/>
      <c r="F683" s="10"/>
      <c r="G683" s="14"/>
      <c r="H683" s="14"/>
      <c r="I683" s="14"/>
      <c r="J683" s="14"/>
      <c r="K683" s="10"/>
      <c r="L683" s="10"/>
      <c r="M683" s="10"/>
      <c r="N683" s="10"/>
      <c r="O683" s="10"/>
      <c r="P683" s="10"/>
      <c r="Q683" s="10"/>
      <c r="R683" s="10"/>
      <c r="S683" s="10"/>
      <c r="T683" s="10"/>
      <c r="U683" s="10"/>
      <c r="V683" s="10"/>
      <c r="W683" s="10"/>
      <c r="X683" s="10"/>
      <c r="Y683" s="10"/>
      <c r="Z683" s="10"/>
      <c r="AA683" s="10"/>
      <c r="AB683" s="10"/>
      <c r="AC683" s="10"/>
    </row>
    <row r="684">
      <c r="A684" s="10"/>
      <c r="B684" s="11"/>
      <c r="C684" s="10"/>
      <c r="D684" s="11"/>
      <c r="E684" s="10"/>
      <c r="F684" s="10"/>
      <c r="G684" s="14"/>
      <c r="H684" s="14"/>
      <c r="I684" s="14"/>
      <c r="J684" s="14"/>
      <c r="K684" s="10"/>
      <c r="L684" s="10"/>
      <c r="M684" s="10"/>
      <c r="N684" s="10"/>
      <c r="O684" s="10"/>
      <c r="P684" s="10"/>
      <c r="Q684" s="10"/>
      <c r="R684" s="10"/>
      <c r="S684" s="10"/>
      <c r="T684" s="10"/>
      <c r="U684" s="10"/>
      <c r="V684" s="10"/>
      <c r="W684" s="10"/>
      <c r="X684" s="10"/>
      <c r="Y684" s="10"/>
      <c r="Z684" s="10"/>
      <c r="AA684" s="10"/>
      <c r="AB684" s="10"/>
      <c r="AC684" s="10"/>
    </row>
    <row r="685">
      <c r="A685" s="10"/>
      <c r="B685" s="11"/>
      <c r="C685" s="10"/>
      <c r="D685" s="11"/>
      <c r="E685" s="10"/>
      <c r="F685" s="10"/>
      <c r="G685" s="14"/>
      <c r="H685" s="14"/>
      <c r="I685" s="14"/>
      <c r="J685" s="14"/>
      <c r="K685" s="10"/>
      <c r="L685" s="10"/>
      <c r="M685" s="10"/>
      <c r="N685" s="10"/>
      <c r="O685" s="10"/>
      <c r="P685" s="10"/>
      <c r="Q685" s="10"/>
      <c r="R685" s="10"/>
      <c r="S685" s="10"/>
      <c r="T685" s="10"/>
      <c r="U685" s="10"/>
      <c r="V685" s="10"/>
      <c r="W685" s="10"/>
      <c r="X685" s="10"/>
      <c r="Y685" s="10"/>
      <c r="Z685" s="10"/>
      <c r="AA685" s="10"/>
      <c r="AB685" s="10"/>
      <c r="AC685" s="10"/>
    </row>
    <row r="686">
      <c r="A686" s="10"/>
      <c r="B686" s="11"/>
      <c r="C686" s="10"/>
      <c r="D686" s="11"/>
      <c r="E686" s="10"/>
      <c r="F686" s="10"/>
      <c r="G686" s="14"/>
      <c r="H686" s="14"/>
      <c r="I686" s="14"/>
      <c r="J686" s="14"/>
      <c r="K686" s="10"/>
      <c r="L686" s="10"/>
      <c r="M686" s="10"/>
      <c r="N686" s="10"/>
      <c r="O686" s="10"/>
      <c r="P686" s="10"/>
      <c r="Q686" s="10"/>
      <c r="R686" s="10"/>
      <c r="S686" s="10"/>
      <c r="T686" s="10"/>
      <c r="U686" s="10"/>
      <c r="V686" s="10"/>
      <c r="W686" s="10"/>
      <c r="X686" s="10"/>
      <c r="Y686" s="10"/>
      <c r="Z686" s="10"/>
      <c r="AA686" s="10"/>
      <c r="AB686" s="10"/>
      <c r="AC686" s="10"/>
    </row>
    <row r="687">
      <c r="A687" s="10"/>
      <c r="B687" s="11"/>
      <c r="C687" s="10"/>
      <c r="D687" s="11"/>
      <c r="E687" s="10"/>
      <c r="F687" s="10"/>
      <c r="G687" s="14"/>
      <c r="H687" s="14"/>
      <c r="I687" s="14"/>
      <c r="J687" s="14"/>
      <c r="K687" s="10"/>
      <c r="L687" s="10"/>
      <c r="M687" s="10"/>
      <c r="N687" s="10"/>
      <c r="O687" s="10"/>
      <c r="P687" s="10"/>
      <c r="Q687" s="10"/>
      <c r="R687" s="10"/>
      <c r="S687" s="10"/>
      <c r="T687" s="10"/>
      <c r="U687" s="10"/>
      <c r="V687" s="10"/>
      <c r="W687" s="10"/>
      <c r="X687" s="10"/>
      <c r="Y687" s="10"/>
      <c r="Z687" s="10"/>
      <c r="AA687" s="10"/>
      <c r="AB687" s="10"/>
      <c r="AC687" s="10"/>
    </row>
    <row r="688">
      <c r="A688" s="10"/>
      <c r="B688" s="11"/>
      <c r="C688" s="10"/>
      <c r="D688" s="11"/>
      <c r="E688" s="10"/>
      <c r="F688" s="10"/>
      <c r="G688" s="14"/>
      <c r="H688" s="14"/>
      <c r="I688" s="14"/>
      <c r="J688" s="14"/>
      <c r="K688" s="10"/>
      <c r="L688" s="10"/>
      <c r="M688" s="10"/>
      <c r="N688" s="10"/>
      <c r="O688" s="10"/>
      <c r="P688" s="10"/>
      <c r="Q688" s="10"/>
      <c r="R688" s="10"/>
      <c r="S688" s="10"/>
      <c r="T688" s="10"/>
      <c r="U688" s="10"/>
      <c r="V688" s="10"/>
      <c r="W688" s="10"/>
      <c r="X688" s="10"/>
      <c r="Y688" s="10"/>
      <c r="Z688" s="10"/>
      <c r="AA688" s="10"/>
      <c r="AB688" s="10"/>
      <c r="AC688" s="10"/>
    </row>
    <row r="689">
      <c r="A689" s="10"/>
      <c r="B689" s="11"/>
      <c r="C689" s="10"/>
      <c r="D689" s="11"/>
      <c r="E689" s="10"/>
      <c r="F689" s="10"/>
      <c r="G689" s="14"/>
      <c r="H689" s="14"/>
      <c r="I689" s="14"/>
      <c r="J689" s="14"/>
      <c r="K689" s="10"/>
      <c r="L689" s="10"/>
      <c r="M689" s="10"/>
      <c r="N689" s="10"/>
      <c r="O689" s="10"/>
      <c r="P689" s="10"/>
      <c r="Q689" s="10"/>
      <c r="R689" s="10"/>
      <c r="S689" s="10"/>
      <c r="T689" s="10"/>
      <c r="U689" s="10"/>
      <c r="V689" s="10"/>
      <c r="W689" s="10"/>
      <c r="X689" s="10"/>
      <c r="Y689" s="10"/>
      <c r="Z689" s="10"/>
      <c r="AA689" s="10"/>
      <c r="AB689" s="10"/>
      <c r="AC689" s="10"/>
    </row>
    <row r="690">
      <c r="A690" s="10"/>
      <c r="B690" s="11"/>
      <c r="C690" s="10"/>
      <c r="D690" s="11"/>
      <c r="E690" s="10"/>
      <c r="F690" s="10"/>
      <c r="G690" s="14"/>
      <c r="H690" s="14"/>
      <c r="I690" s="14"/>
      <c r="J690" s="14"/>
      <c r="K690" s="10"/>
      <c r="L690" s="10"/>
      <c r="M690" s="10"/>
      <c r="N690" s="10"/>
      <c r="O690" s="10"/>
      <c r="P690" s="10"/>
      <c r="Q690" s="10"/>
      <c r="R690" s="10"/>
      <c r="S690" s="10"/>
      <c r="T690" s="10"/>
      <c r="U690" s="10"/>
      <c r="V690" s="10"/>
      <c r="W690" s="10"/>
      <c r="X690" s="10"/>
      <c r="Y690" s="10"/>
      <c r="Z690" s="10"/>
      <c r="AA690" s="10"/>
      <c r="AB690" s="10"/>
      <c r="AC690" s="10"/>
    </row>
    <row r="691">
      <c r="A691" s="10"/>
      <c r="B691" s="11"/>
      <c r="C691" s="10"/>
      <c r="D691" s="11"/>
      <c r="E691" s="10"/>
      <c r="F691" s="10"/>
      <c r="G691" s="14"/>
      <c r="H691" s="14"/>
      <c r="I691" s="14"/>
      <c r="J691" s="14"/>
      <c r="K691" s="10"/>
      <c r="L691" s="10"/>
      <c r="M691" s="10"/>
      <c r="N691" s="10"/>
      <c r="O691" s="10"/>
      <c r="P691" s="10"/>
      <c r="Q691" s="10"/>
      <c r="R691" s="10"/>
      <c r="S691" s="10"/>
      <c r="T691" s="10"/>
      <c r="U691" s="10"/>
      <c r="V691" s="10"/>
      <c r="W691" s="10"/>
      <c r="X691" s="10"/>
      <c r="Y691" s="10"/>
      <c r="Z691" s="10"/>
      <c r="AA691" s="10"/>
      <c r="AB691" s="10"/>
      <c r="AC691" s="10"/>
    </row>
    <row r="692">
      <c r="A692" s="10"/>
      <c r="B692" s="11"/>
      <c r="C692" s="10"/>
      <c r="D692" s="11"/>
      <c r="E692" s="10"/>
      <c r="F692" s="10"/>
      <c r="G692" s="14"/>
      <c r="H692" s="14"/>
      <c r="I692" s="14"/>
      <c r="J692" s="14"/>
      <c r="K692" s="10"/>
      <c r="L692" s="10"/>
      <c r="M692" s="10"/>
      <c r="N692" s="10"/>
      <c r="O692" s="10"/>
      <c r="P692" s="10"/>
      <c r="Q692" s="10"/>
      <c r="R692" s="10"/>
      <c r="S692" s="10"/>
      <c r="T692" s="10"/>
      <c r="U692" s="10"/>
      <c r="V692" s="10"/>
      <c r="W692" s="10"/>
      <c r="X692" s="10"/>
      <c r="Y692" s="10"/>
      <c r="Z692" s="10"/>
      <c r="AA692" s="10"/>
      <c r="AB692" s="10"/>
      <c r="AC692" s="10"/>
    </row>
    <row r="693">
      <c r="A693" s="10"/>
      <c r="B693" s="11"/>
      <c r="C693" s="10"/>
      <c r="D693" s="11"/>
      <c r="E693" s="10"/>
      <c r="F693" s="10"/>
      <c r="G693" s="14"/>
      <c r="H693" s="14"/>
      <c r="I693" s="14"/>
      <c r="J693" s="14"/>
      <c r="K693" s="10"/>
      <c r="L693" s="10"/>
      <c r="M693" s="10"/>
      <c r="N693" s="10"/>
      <c r="O693" s="10"/>
      <c r="P693" s="10"/>
      <c r="Q693" s="10"/>
      <c r="R693" s="10"/>
      <c r="S693" s="10"/>
      <c r="T693" s="10"/>
      <c r="U693" s="10"/>
      <c r="V693" s="10"/>
      <c r="W693" s="10"/>
      <c r="X693" s="10"/>
      <c r="Y693" s="10"/>
      <c r="Z693" s="10"/>
      <c r="AA693" s="10"/>
      <c r="AB693" s="10"/>
      <c r="AC693" s="10"/>
    </row>
    <row r="694">
      <c r="A694" s="10"/>
      <c r="B694" s="11"/>
      <c r="C694" s="10"/>
      <c r="D694" s="11"/>
      <c r="E694" s="10"/>
      <c r="F694" s="10"/>
      <c r="G694" s="14"/>
      <c r="H694" s="14"/>
      <c r="I694" s="14"/>
      <c r="J694" s="14"/>
      <c r="K694" s="10"/>
      <c r="L694" s="10"/>
      <c r="M694" s="10"/>
      <c r="N694" s="10"/>
      <c r="O694" s="10"/>
      <c r="P694" s="10"/>
      <c r="Q694" s="10"/>
      <c r="R694" s="10"/>
      <c r="S694" s="10"/>
      <c r="T694" s="10"/>
      <c r="U694" s="10"/>
      <c r="V694" s="10"/>
      <c r="W694" s="10"/>
      <c r="X694" s="10"/>
      <c r="Y694" s="10"/>
      <c r="Z694" s="10"/>
      <c r="AA694" s="10"/>
      <c r="AB694" s="10"/>
      <c r="AC694" s="10"/>
    </row>
    <row r="695">
      <c r="A695" s="10"/>
      <c r="B695" s="11"/>
      <c r="C695" s="10"/>
      <c r="D695" s="11"/>
      <c r="E695" s="10"/>
      <c r="F695" s="10"/>
      <c r="G695" s="14"/>
      <c r="H695" s="14"/>
      <c r="I695" s="14"/>
      <c r="J695" s="14"/>
      <c r="K695" s="10"/>
      <c r="L695" s="10"/>
      <c r="M695" s="10"/>
      <c r="N695" s="10"/>
      <c r="O695" s="10"/>
      <c r="P695" s="10"/>
      <c r="Q695" s="10"/>
      <c r="R695" s="10"/>
      <c r="S695" s="10"/>
      <c r="T695" s="10"/>
      <c r="U695" s="10"/>
      <c r="V695" s="10"/>
      <c r="W695" s="10"/>
      <c r="X695" s="10"/>
      <c r="Y695" s="10"/>
      <c r="Z695" s="10"/>
      <c r="AA695" s="10"/>
      <c r="AB695" s="10"/>
      <c r="AC695" s="10"/>
    </row>
    <row r="696">
      <c r="A696" s="10"/>
      <c r="B696" s="11"/>
      <c r="C696" s="10"/>
      <c r="D696" s="11"/>
      <c r="E696" s="10"/>
      <c r="F696" s="10"/>
      <c r="G696" s="14"/>
      <c r="H696" s="14"/>
      <c r="I696" s="14"/>
      <c r="J696" s="14"/>
      <c r="K696" s="10"/>
      <c r="L696" s="10"/>
      <c r="M696" s="10"/>
      <c r="N696" s="10"/>
      <c r="O696" s="10"/>
      <c r="P696" s="10"/>
      <c r="Q696" s="10"/>
      <c r="R696" s="10"/>
      <c r="S696" s="10"/>
      <c r="T696" s="10"/>
      <c r="U696" s="10"/>
      <c r="V696" s="10"/>
      <c r="W696" s="10"/>
      <c r="X696" s="10"/>
      <c r="Y696" s="10"/>
      <c r="Z696" s="10"/>
      <c r="AA696" s="10"/>
      <c r="AB696" s="10"/>
      <c r="AC696" s="10"/>
    </row>
    <row r="697">
      <c r="A697" s="10"/>
      <c r="B697" s="11"/>
      <c r="C697" s="10"/>
      <c r="D697" s="11"/>
      <c r="E697" s="10"/>
      <c r="F697" s="10"/>
      <c r="G697" s="14"/>
      <c r="H697" s="14"/>
      <c r="I697" s="14"/>
      <c r="J697" s="14"/>
      <c r="K697" s="10"/>
      <c r="L697" s="10"/>
      <c r="M697" s="10"/>
      <c r="N697" s="10"/>
      <c r="O697" s="10"/>
      <c r="P697" s="10"/>
      <c r="Q697" s="10"/>
      <c r="R697" s="10"/>
      <c r="S697" s="10"/>
      <c r="T697" s="10"/>
      <c r="U697" s="10"/>
      <c r="V697" s="10"/>
      <c r="W697" s="10"/>
      <c r="X697" s="10"/>
      <c r="Y697" s="10"/>
      <c r="Z697" s="10"/>
      <c r="AA697" s="10"/>
      <c r="AB697" s="10"/>
      <c r="AC697" s="10"/>
    </row>
    <row r="698">
      <c r="A698" s="10"/>
      <c r="B698" s="11"/>
      <c r="C698" s="10"/>
      <c r="D698" s="11"/>
      <c r="E698" s="10"/>
      <c r="F698" s="10"/>
      <c r="G698" s="14"/>
      <c r="H698" s="14"/>
      <c r="I698" s="14"/>
      <c r="J698" s="14"/>
      <c r="K698" s="10"/>
      <c r="L698" s="10"/>
      <c r="M698" s="10"/>
      <c r="N698" s="10"/>
      <c r="O698" s="10"/>
      <c r="P698" s="10"/>
      <c r="Q698" s="10"/>
      <c r="R698" s="10"/>
      <c r="S698" s="10"/>
      <c r="T698" s="10"/>
      <c r="U698" s="10"/>
      <c r="V698" s="10"/>
      <c r="W698" s="10"/>
      <c r="X698" s="10"/>
      <c r="Y698" s="10"/>
      <c r="Z698" s="10"/>
      <c r="AA698" s="10"/>
      <c r="AB698" s="10"/>
      <c r="AC698" s="10"/>
    </row>
    <row r="699">
      <c r="A699" s="10"/>
      <c r="B699" s="11"/>
      <c r="C699" s="10"/>
      <c r="D699" s="11"/>
      <c r="E699" s="10"/>
      <c r="F699" s="10"/>
      <c r="G699" s="14"/>
      <c r="H699" s="14"/>
      <c r="I699" s="14"/>
      <c r="J699" s="14"/>
      <c r="K699" s="10"/>
      <c r="L699" s="10"/>
      <c r="M699" s="10"/>
      <c r="N699" s="10"/>
      <c r="O699" s="10"/>
      <c r="P699" s="10"/>
      <c r="Q699" s="10"/>
      <c r="R699" s="10"/>
      <c r="S699" s="10"/>
      <c r="T699" s="10"/>
      <c r="U699" s="10"/>
      <c r="V699" s="10"/>
      <c r="W699" s="10"/>
      <c r="X699" s="10"/>
      <c r="Y699" s="10"/>
      <c r="Z699" s="10"/>
      <c r="AA699" s="10"/>
      <c r="AB699" s="10"/>
      <c r="AC699" s="10"/>
    </row>
    <row r="700">
      <c r="A700" s="10"/>
      <c r="B700" s="11"/>
      <c r="C700" s="10"/>
      <c r="D700" s="11"/>
      <c r="E700" s="10"/>
      <c r="F700" s="10"/>
      <c r="G700" s="14"/>
      <c r="H700" s="14"/>
      <c r="I700" s="14"/>
      <c r="J700" s="14"/>
      <c r="K700" s="10"/>
      <c r="L700" s="10"/>
      <c r="M700" s="10"/>
      <c r="N700" s="10"/>
      <c r="O700" s="10"/>
      <c r="P700" s="10"/>
      <c r="Q700" s="10"/>
      <c r="R700" s="10"/>
      <c r="S700" s="10"/>
      <c r="T700" s="10"/>
      <c r="U700" s="10"/>
      <c r="V700" s="10"/>
      <c r="W700" s="10"/>
      <c r="X700" s="10"/>
      <c r="Y700" s="10"/>
      <c r="Z700" s="10"/>
      <c r="AA700" s="10"/>
      <c r="AB700" s="10"/>
      <c r="AC700" s="10"/>
    </row>
    <row r="701">
      <c r="A701" s="10"/>
      <c r="B701" s="11"/>
      <c r="C701" s="10"/>
      <c r="D701" s="11"/>
      <c r="E701" s="10"/>
      <c r="F701" s="10"/>
      <c r="G701" s="14"/>
      <c r="H701" s="14"/>
      <c r="I701" s="14"/>
      <c r="J701" s="14"/>
      <c r="K701" s="10"/>
      <c r="L701" s="10"/>
      <c r="M701" s="10"/>
      <c r="N701" s="10"/>
      <c r="O701" s="10"/>
      <c r="P701" s="10"/>
      <c r="Q701" s="10"/>
      <c r="R701" s="10"/>
      <c r="S701" s="10"/>
      <c r="T701" s="10"/>
      <c r="U701" s="10"/>
      <c r="V701" s="10"/>
      <c r="W701" s="10"/>
      <c r="X701" s="10"/>
      <c r="Y701" s="10"/>
      <c r="Z701" s="10"/>
      <c r="AA701" s="10"/>
      <c r="AB701" s="10"/>
      <c r="AC701" s="10"/>
    </row>
    <row r="702">
      <c r="A702" s="10"/>
      <c r="B702" s="11"/>
      <c r="C702" s="10"/>
      <c r="D702" s="11"/>
      <c r="E702" s="10"/>
      <c r="F702" s="10"/>
      <c r="G702" s="14"/>
      <c r="H702" s="14"/>
      <c r="I702" s="14"/>
      <c r="J702" s="14"/>
      <c r="K702" s="10"/>
      <c r="L702" s="10"/>
      <c r="M702" s="10"/>
      <c r="N702" s="10"/>
      <c r="O702" s="10"/>
      <c r="P702" s="10"/>
      <c r="Q702" s="10"/>
      <c r="R702" s="10"/>
      <c r="S702" s="10"/>
      <c r="T702" s="10"/>
      <c r="U702" s="10"/>
      <c r="V702" s="10"/>
      <c r="W702" s="10"/>
      <c r="X702" s="10"/>
      <c r="Y702" s="10"/>
      <c r="Z702" s="10"/>
      <c r="AA702" s="10"/>
      <c r="AB702" s="10"/>
      <c r="AC702" s="10"/>
    </row>
    <row r="703">
      <c r="A703" s="10"/>
      <c r="B703" s="11"/>
      <c r="C703" s="10"/>
      <c r="D703" s="11"/>
      <c r="E703" s="10"/>
      <c r="F703" s="10"/>
      <c r="G703" s="14"/>
      <c r="H703" s="14"/>
      <c r="I703" s="14"/>
      <c r="J703" s="14"/>
      <c r="K703" s="10"/>
      <c r="L703" s="10"/>
      <c r="M703" s="10"/>
      <c r="N703" s="10"/>
      <c r="O703" s="10"/>
      <c r="P703" s="10"/>
      <c r="Q703" s="10"/>
      <c r="R703" s="10"/>
      <c r="S703" s="10"/>
      <c r="T703" s="10"/>
      <c r="U703" s="10"/>
      <c r="V703" s="10"/>
      <c r="W703" s="10"/>
      <c r="X703" s="10"/>
      <c r="Y703" s="10"/>
      <c r="Z703" s="10"/>
      <c r="AA703" s="10"/>
      <c r="AB703" s="10"/>
      <c r="AC703" s="10"/>
    </row>
    <row r="704">
      <c r="A704" s="10"/>
      <c r="B704" s="11"/>
      <c r="C704" s="10"/>
      <c r="D704" s="11"/>
      <c r="E704" s="10"/>
      <c r="F704" s="10"/>
      <c r="G704" s="14"/>
      <c r="H704" s="14"/>
      <c r="I704" s="14"/>
      <c r="J704" s="14"/>
      <c r="K704" s="10"/>
      <c r="L704" s="10"/>
      <c r="M704" s="10"/>
      <c r="N704" s="10"/>
      <c r="O704" s="10"/>
      <c r="P704" s="10"/>
      <c r="Q704" s="10"/>
      <c r="R704" s="10"/>
      <c r="S704" s="10"/>
      <c r="T704" s="10"/>
      <c r="U704" s="10"/>
      <c r="V704" s="10"/>
      <c r="W704" s="10"/>
      <c r="X704" s="10"/>
      <c r="Y704" s="10"/>
      <c r="Z704" s="10"/>
      <c r="AA704" s="10"/>
      <c r="AB704" s="10"/>
      <c r="AC704" s="10"/>
    </row>
    <row r="705">
      <c r="A705" s="10"/>
      <c r="B705" s="11"/>
      <c r="C705" s="10"/>
      <c r="D705" s="11"/>
      <c r="E705" s="10"/>
      <c r="F705" s="10"/>
      <c r="G705" s="14"/>
      <c r="H705" s="14"/>
      <c r="I705" s="14"/>
      <c r="J705" s="14"/>
      <c r="K705" s="10"/>
      <c r="L705" s="10"/>
      <c r="M705" s="10"/>
      <c r="N705" s="10"/>
      <c r="O705" s="10"/>
      <c r="P705" s="10"/>
      <c r="Q705" s="10"/>
      <c r="R705" s="10"/>
      <c r="S705" s="10"/>
      <c r="T705" s="10"/>
      <c r="U705" s="10"/>
      <c r="V705" s="10"/>
      <c r="W705" s="10"/>
      <c r="X705" s="10"/>
      <c r="Y705" s="10"/>
      <c r="Z705" s="10"/>
      <c r="AA705" s="10"/>
      <c r="AB705" s="10"/>
      <c r="AC705" s="10"/>
    </row>
    <row r="706">
      <c r="A706" s="10"/>
      <c r="B706" s="11"/>
      <c r="C706" s="10"/>
      <c r="D706" s="11"/>
      <c r="E706" s="10"/>
      <c r="F706" s="10"/>
      <c r="G706" s="14"/>
      <c r="H706" s="14"/>
      <c r="I706" s="14"/>
      <c r="J706" s="14"/>
      <c r="K706" s="10"/>
      <c r="L706" s="10"/>
      <c r="M706" s="10"/>
      <c r="N706" s="10"/>
      <c r="O706" s="10"/>
      <c r="P706" s="10"/>
      <c r="Q706" s="10"/>
      <c r="R706" s="10"/>
      <c r="S706" s="10"/>
      <c r="T706" s="10"/>
      <c r="U706" s="10"/>
      <c r="V706" s="10"/>
      <c r="W706" s="10"/>
      <c r="X706" s="10"/>
      <c r="Y706" s="10"/>
      <c r="Z706" s="10"/>
      <c r="AA706" s="10"/>
      <c r="AB706" s="10"/>
      <c r="AC706" s="10"/>
    </row>
    <row r="707">
      <c r="A707" s="10"/>
      <c r="B707" s="11"/>
      <c r="C707" s="10"/>
      <c r="D707" s="11"/>
      <c r="E707" s="10"/>
      <c r="F707" s="10"/>
      <c r="G707" s="14"/>
      <c r="H707" s="14"/>
      <c r="I707" s="14"/>
      <c r="J707" s="14"/>
      <c r="K707" s="10"/>
      <c r="L707" s="10"/>
      <c r="M707" s="10"/>
      <c r="N707" s="10"/>
      <c r="O707" s="10"/>
      <c r="P707" s="10"/>
      <c r="Q707" s="10"/>
      <c r="R707" s="10"/>
      <c r="S707" s="10"/>
      <c r="T707" s="10"/>
      <c r="U707" s="10"/>
      <c r="V707" s="10"/>
      <c r="W707" s="10"/>
      <c r="X707" s="10"/>
      <c r="Y707" s="10"/>
      <c r="Z707" s="10"/>
      <c r="AA707" s="10"/>
      <c r="AB707" s="10"/>
      <c r="AC707" s="10"/>
    </row>
    <row r="708">
      <c r="A708" s="10"/>
      <c r="B708" s="11"/>
      <c r="C708" s="10"/>
      <c r="D708" s="11"/>
      <c r="E708" s="10"/>
      <c r="F708" s="10"/>
      <c r="G708" s="14"/>
      <c r="H708" s="14"/>
      <c r="I708" s="14"/>
      <c r="J708" s="14"/>
      <c r="K708" s="10"/>
      <c r="L708" s="10"/>
      <c r="M708" s="10"/>
      <c r="N708" s="10"/>
      <c r="O708" s="10"/>
      <c r="P708" s="10"/>
      <c r="Q708" s="10"/>
      <c r="R708" s="10"/>
      <c r="S708" s="10"/>
      <c r="T708" s="10"/>
      <c r="U708" s="10"/>
      <c r="V708" s="10"/>
      <c r="W708" s="10"/>
      <c r="X708" s="10"/>
      <c r="Y708" s="10"/>
      <c r="Z708" s="10"/>
      <c r="AA708" s="10"/>
      <c r="AB708" s="10"/>
      <c r="AC708" s="10"/>
    </row>
    <row r="709">
      <c r="A709" s="10"/>
      <c r="B709" s="11"/>
      <c r="C709" s="10"/>
      <c r="D709" s="11"/>
      <c r="E709" s="10"/>
      <c r="F709" s="10"/>
      <c r="G709" s="14"/>
      <c r="H709" s="14"/>
      <c r="I709" s="14"/>
      <c r="J709" s="14"/>
      <c r="K709" s="10"/>
      <c r="L709" s="10"/>
      <c r="M709" s="10"/>
      <c r="N709" s="10"/>
      <c r="O709" s="10"/>
      <c r="P709" s="10"/>
      <c r="Q709" s="10"/>
      <c r="R709" s="10"/>
      <c r="S709" s="10"/>
      <c r="T709" s="10"/>
      <c r="U709" s="10"/>
      <c r="V709" s="10"/>
      <c r="W709" s="10"/>
      <c r="X709" s="10"/>
      <c r="Y709" s="10"/>
      <c r="Z709" s="10"/>
      <c r="AA709" s="10"/>
      <c r="AB709" s="10"/>
      <c r="AC709" s="10"/>
    </row>
    <row r="710">
      <c r="A710" s="10"/>
      <c r="B710" s="11"/>
      <c r="C710" s="10"/>
      <c r="D710" s="11"/>
      <c r="E710" s="10"/>
      <c r="F710" s="10"/>
      <c r="G710" s="14"/>
      <c r="H710" s="14"/>
      <c r="I710" s="14"/>
      <c r="J710" s="14"/>
      <c r="K710" s="10"/>
      <c r="L710" s="10"/>
      <c r="M710" s="10"/>
      <c r="N710" s="10"/>
      <c r="O710" s="10"/>
      <c r="P710" s="10"/>
      <c r="Q710" s="10"/>
      <c r="R710" s="10"/>
      <c r="S710" s="10"/>
      <c r="T710" s="10"/>
      <c r="U710" s="10"/>
      <c r="V710" s="10"/>
      <c r="W710" s="10"/>
      <c r="X710" s="10"/>
      <c r="Y710" s="10"/>
      <c r="Z710" s="10"/>
      <c r="AA710" s="10"/>
      <c r="AB710" s="10"/>
      <c r="AC710" s="10"/>
    </row>
    <row r="711">
      <c r="A711" s="10"/>
      <c r="B711" s="11"/>
      <c r="C711" s="10"/>
      <c r="D711" s="11"/>
      <c r="E711" s="10"/>
      <c r="F711" s="10"/>
      <c r="G711" s="14"/>
      <c r="H711" s="14"/>
      <c r="I711" s="14"/>
      <c r="J711" s="14"/>
      <c r="K711" s="10"/>
      <c r="L711" s="10"/>
      <c r="M711" s="10"/>
      <c r="N711" s="10"/>
      <c r="O711" s="10"/>
      <c r="P711" s="10"/>
      <c r="Q711" s="10"/>
      <c r="R711" s="10"/>
      <c r="S711" s="10"/>
      <c r="T711" s="10"/>
      <c r="U711" s="10"/>
      <c r="V711" s="10"/>
      <c r="W711" s="10"/>
      <c r="X711" s="10"/>
      <c r="Y711" s="10"/>
      <c r="Z711" s="10"/>
      <c r="AA711" s="10"/>
      <c r="AB711" s="10"/>
      <c r="AC711" s="10"/>
    </row>
    <row r="712">
      <c r="A712" s="10"/>
      <c r="B712" s="11"/>
      <c r="C712" s="10"/>
      <c r="D712" s="11"/>
      <c r="E712" s="10"/>
      <c r="F712" s="10"/>
      <c r="G712" s="14"/>
      <c r="H712" s="14"/>
      <c r="I712" s="14"/>
      <c r="J712" s="14"/>
      <c r="K712" s="10"/>
      <c r="L712" s="10"/>
      <c r="M712" s="10"/>
      <c r="N712" s="10"/>
      <c r="O712" s="10"/>
      <c r="P712" s="10"/>
      <c r="Q712" s="10"/>
      <c r="R712" s="10"/>
      <c r="S712" s="10"/>
      <c r="T712" s="10"/>
      <c r="U712" s="10"/>
      <c r="V712" s="10"/>
      <c r="W712" s="10"/>
      <c r="X712" s="10"/>
      <c r="Y712" s="10"/>
      <c r="Z712" s="10"/>
      <c r="AA712" s="10"/>
      <c r="AB712" s="10"/>
      <c r="AC712" s="10"/>
    </row>
    <row r="713">
      <c r="A713" s="10"/>
      <c r="B713" s="11"/>
      <c r="C713" s="10"/>
      <c r="D713" s="11"/>
      <c r="E713" s="10"/>
      <c r="F713" s="10"/>
      <c r="G713" s="14"/>
      <c r="H713" s="14"/>
      <c r="I713" s="14"/>
      <c r="J713" s="14"/>
      <c r="K713" s="10"/>
      <c r="L713" s="10"/>
      <c r="M713" s="10"/>
      <c r="N713" s="10"/>
      <c r="O713" s="10"/>
      <c r="P713" s="10"/>
      <c r="Q713" s="10"/>
      <c r="R713" s="10"/>
      <c r="S713" s="10"/>
      <c r="T713" s="10"/>
      <c r="U713" s="10"/>
      <c r="V713" s="10"/>
      <c r="W713" s="10"/>
      <c r="X713" s="10"/>
      <c r="Y713" s="10"/>
      <c r="Z713" s="10"/>
      <c r="AA713" s="10"/>
      <c r="AB713" s="10"/>
      <c r="AC713" s="10"/>
    </row>
    <row r="714">
      <c r="A714" s="10"/>
      <c r="B714" s="11"/>
      <c r="C714" s="10"/>
      <c r="D714" s="11"/>
      <c r="E714" s="10"/>
      <c r="F714" s="10"/>
      <c r="G714" s="14"/>
      <c r="H714" s="14"/>
      <c r="I714" s="14"/>
      <c r="J714" s="14"/>
      <c r="K714" s="10"/>
      <c r="L714" s="10"/>
      <c r="M714" s="10"/>
      <c r="N714" s="10"/>
      <c r="O714" s="10"/>
      <c r="P714" s="10"/>
      <c r="Q714" s="10"/>
      <c r="R714" s="10"/>
      <c r="S714" s="10"/>
      <c r="T714" s="10"/>
      <c r="U714" s="10"/>
      <c r="V714" s="10"/>
      <c r="W714" s="10"/>
      <c r="X714" s="10"/>
      <c r="Y714" s="10"/>
      <c r="Z714" s="10"/>
      <c r="AA714" s="10"/>
      <c r="AB714" s="10"/>
      <c r="AC714" s="10"/>
    </row>
    <row r="715">
      <c r="A715" s="10"/>
      <c r="B715" s="11"/>
      <c r="C715" s="10"/>
      <c r="D715" s="11"/>
      <c r="E715" s="10"/>
      <c r="F715" s="10"/>
      <c r="G715" s="14"/>
      <c r="H715" s="14"/>
      <c r="I715" s="14"/>
      <c r="J715" s="14"/>
      <c r="K715" s="10"/>
      <c r="L715" s="10"/>
      <c r="M715" s="10"/>
      <c r="N715" s="10"/>
      <c r="O715" s="10"/>
      <c r="P715" s="10"/>
      <c r="Q715" s="10"/>
      <c r="R715" s="10"/>
      <c r="S715" s="10"/>
      <c r="T715" s="10"/>
      <c r="U715" s="10"/>
      <c r="V715" s="10"/>
      <c r="W715" s="10"/>
      <c r="X715" s="10"/>
      <c r="Y715" s="10"/>
      <c r="Z715" s="10"/>
      <c r="AA715" s="10"/>
      <c r="AB715" s="10"/>
      <c r="AC715" s="10"/>
    </row>
    <row r="716">
      <c r="A716" s="10"/>
      <c r="B716" s="11"/>
      <c r="C716" s="10"/>
      <c r="D716" s="11"/>
      <c r="E716" s="10"/>
      <c r="F716" s="10"/>
      <c r="G716" s="14"/>
      <c r="H716" s="14"/>
      <c r="I716" s="14"/>
      <c r="J716" s="14"/>
      <c r="K716" s="10"/>
      <c r="L716" s="10"/>
      <c r="M716" s="10"/>
      <c r="N716" s="10"/>
      <c r="O716" s="10"/>
      <c r="P716" s="10"/>
      <c r="Q716" s="10"/>
      <c r="R716" s="10"/>
      <c r="S716" s="10"/>
      <c r="T716" s="10"/>
      <c r="U716" s="10"/>
      <c r="V716" s="10"/>
      <c r="W716" s="10"/>
      <c r="X716" s="10"/>
      <c r="Y716" s="10"/>
      <c r="Z716" s="10"/>
      <c r="AA716" s="10"/>
      <c r="AB716" s="10"/>
      <c r="AC716" s="10"/>
    </row>
    <row r="717">
      <c r="A717" s="10"/>
      <c r="B717" s="11"/>
      <c r="C717" s="10"/>
      <c r="D717" s="11"/>
      <c r="E717" s="10"/>
      <c r="F717" s="10"/>
      <c r="G717" s="14"/>
      <c r="H717" s="14"/>
      <c r="I717" s="14"/>
      <c r="J717" s="14"/>
      <c r="K717" s="10"/>
      <c r="L717" s="10"/>
      <c r="M717" s="10"/>
      <c r="N717" s="10"/>
      <c r="O717" s="10"/>
      <c r="P717" s="10"/>
      <c r="Q717" s="10"/>
      <c r="R717" s="10"/>
      <c r="S717" s="10"/>
      <c r="T717" s="10"/>
      <c r="U717" s="10"/>
      <c r="V717" s="10"/>
      <c r="W717" s="10"/>
      <c r="X717" s="10"/>
      <c r="Y717" s="10"/>
      <c r="Z717" s="10"/>
      <c r="AA717" s="10"/>
      <c r="AB717" s="10"/>
      <c r="AC717" s="10"/>
    </row>
    <row r="718">
      <c r="A718" s="10"/>
      <c r="B718" s="11"/>
      <c r="C718" s="10"/>
      <c r="D718" s="11"/>
      <c r="E718" s="10"/>
      <c r="F718" s="10"/>
      <c r="G718" s="14"/>
      <c r="H718" s="14"/>
      <c r="I718" s="14"/>
      <c r="J718" s="14"/>
      <c r="K718" s="10"/>
      <c r="L718" s="10"/>
      <c r="M718" s="10"/>
      <c r="N718" s="10"/>
      <c r="O718" s="10"/>
      <c r="P718" s="10"/>
      <c r="Q718" s="10"/>
      <c r="R718" s="10"/>
      <c r="S718" s="10"/>
      <c r="T718" s="10"/>
      <c r="U718" s="10"/>
      <c r="V718" s="10"/>
      <c r="W718" s="10"/>
      <c r="X718" s="10"/>
      <c r="Y718" s="10"/>
      <c r="Z718" s="10"/>
      <c r="AA718" s="10"/>
      <c r="AB718" s="10"/>
      <c r="AC718" s="10"/>
    </row>
    <row r="719">
      <c r="A719" s="10"/>
      <c r="B719" s="11"/>
      <c r="C719" s="10"/>
      <c r="D719" s="11"/>
      <c r="E719" s="10"/>
      <c r="F719" s="10"/>
      <c r="G719" s="14"/>
      <c r="H719" s="14"/>
      <c r="I719" s="14"/>
      <c r="J719" s="14"/>
      <c r="K719" s="10"/>
      <c r="L719" s="10"/>
      <c r="M719" s="10"/>
      <c r="N719" s="10"/>
      <c r="O719" s="10"/>
      <c r="P719" s="10"/>
      <c r="Q719" s="10"/>
      <c r="R719" s="10"/>
      <c r="S719" s="10"/>
      <c r="T719" s="10"/>
      <c r="U719" s="10"/>
      <c r="V719" s="10"/>
      <c r="W719" s="10"/>
      <c r="X719" s="10"/>
      <c r="Y719" s="10"/>
      <c r="Z719" s="10"/>
      <c r="AA719" s="10"/>
      <c r="AB719" s="10"/>
      <c r="AC719" s="10"/>
    </row>
    <row r="720">
      <c r="A720" s="10"/>
      <c r="B720" s="11"/>
      <c r="C720" s="10"/>
      <c r="D720" s="11"/>
      <c r="E720" s="10"/>
      <c r="F720" s="10"/>
      <c r="G720" s="14"/>
      <c r="H720" s="14"/>
      <c r="I720" s="14"/>
      <c r="J720" s="14"/>
      <c r="K720" s="10"/>
      <c r="L720" s="10"/>
      <c r="M720" s="10"/>
      <c r="N720" s="10"/>
      <c r="O720" s="10"/>
      <c r="P720" s="10"/>
      <c r="Q720" s="10"/>
      <c r="R720" s="10"/>
      <c r="S720" s="10"/>
      <c r="T720" s="10"/>
      <c r="U720" s="10"/>
      <c r="V720" s="10"/>
      <c r="W720" s="10"/>
      <c r="X720" s="10"/>
      <c r="Y720" s="10"/>
      <c r="Z720" s="10"/>
      <c r="AA720" s="10"/>
      <c r="AB720" s="10"/>
      <c r="AC720" s="10"/>
    </row>
    <row r="721">
      <c r="A721" s="10"/>
      <c r="B721" s="11"/>
      <c r="C721" s="10"/>
      <c r="D721" s="11"/>
      <c r="E721" s="10"/>
      <c r="F721" s="10"/>
      <c r="G721" s="14"/>
      <c r="H721" s="14"/>
      <c r="I721" s="14"/>
      <c r="J721" s="14"/>
      <c r="K721" s="10"/>
      <c r="L721" s="10"/>
      <c r="M721" s="10"/>
      <c r="N721" s="10"/>
      <c r="O721" s="10"/>
      <c r="P721" s="10"/>
      <c r="Q721" s="10"/>
      <c r="R721" s="10"/>
      <c r="S721" s="10"/>
      <c r="T721" s="10"/>
      <c r="U721" s="10"/>
      <c r="V721" s="10"/>
      <c r="W721" s="10"/>
      <c r="X721" s="10"/>
      <c r="Y721" s="10"/>
      <c r="Z721" s="10"/>
      <c r="AA721" s="10"/>
      <c r="AB721" s="10"/>
      <c r="AC721" s="10"/>
    </row>
    <row r="722">
      <c r="A722" s="10"/>
      <c r="B722" s="11"/>
      <c r="C722" s="10"/>
      <c r="D722" s="11"/>
      <c r="E722" s="10"/>
      <c r="F722" s="10"/>
      <c r="G722" s="14"/>
      <c r="H722" s="14"/>
      <c r="I722" s="14"/>
      <c r="J722" s="14"/>
      <c r="K722" s="10"/>
      <c r="L722" s="10"/>
      <c r="M722" s="10"/>
      <c r="N722" s="10"/>
      <c r="O722" s="10"/>
      <c r="P722" s="10"/>
      <c r="Q722" s="10"/>
      <c r="R722" s="10"/>
      <c r="S722" s="10"/>
      <c r="T722" s="10"/>
      <c r="U722" s="10"/>
      <c r="V722" s="10"/>
      <c r="W722" s="10"/>
      <c r="X722" s="10"/>
      <c r="Y722" s="10"/>
      <c r="Z722" s="10"/>
      <c r="AA722" s="10"/>
      <c r="AB722" s="10"/>
      <c r="AC722" s="10"/>
    </row>
    <row r="723">
      <c r="A723" s="10"/>
      <c r="B723" s="11"/>
      <c r="C723" s="10"/>
      <c r="D723" s="11"/>
      <c r="E723" s="10"/>
      <c r="F723" s="10"/>
      <c r="G723" s="14"/>
      <c r="H723" s="14"/>
      <c r="I723" s="14"/>
      <c r="J723" s="14"/>
      <c r="K723" s="10"/>
      <c r="L723" s="10"/>
      <c r="M723" s="10"/>
      <c r="N723" s="10"/>
      <c r="O723" s="10"/>
      <c r="P723" s="10"/>
      <c r="Q723" s="10"/>
      <c r="R723" s="10"/>
      <c r="S723" s="10"/>
      <c r="T723" s="10"/>
      <c r="U723" s="10"/>
      <c r="V723" s="10"/>
      <c r="W723" s="10"/>
      <c r="X723" s="10"/>
      <c r="Y723" s="10"/>
      <c r="Z723" s="10"/>
      <c r="AA723" s="10"/>
      <c r="AB723" s="10"/>
      <c r="AC723" s="10"/>
    </row>
    <row r="724">
      <c r="A724" s="10"/>
      <c r="B724" s="11"/>
      <c r="C724" s="10"/>
      <c r="D724" s="11"/>
      <c r="E724" s="10"/>
      <c r="F724" s="10"/>
      <c r="G724" s="14"/>
      <c r="H724" s="14"/>
      <c r="I724" s="14"/>
      <c r="J724" s="14"/>
      <c r="K724" s="10"/>
      <c r="L724" s="10"/>
      <c r="M724" s="10"/>
      <c r="N724" s="10"/>
      <c r="O724" s="10"/>
      <c r="P724" s="10"/>
      <c r="Q724" s="10"/>
      <c r="R724" s="10"/>
      <c r="S724" s="10"/>
      <c r="T724" s="10"/>
      <c r="U724" s="10"/>
      <c r="V724" s="10"/>
      <c r="W724" s="10"/>
      <c r="X724" s="10"/>
      <c r="Y724" s="10"/>
      <c r="Z724" s="10"/>
      <c r="AA724" s="10"/>
      <c r="AB724" s="10"/>
      <c r="AC724" s="10"/>
    </row>
    <row r="725">
      <c r="A725" s="10"/>
      <c r="B725" s="11"/>
      <c r="C725" s="10"/>
      <c r="D725" s="11"/>
      <c r="E725" s="10"/>
      <c r="F725" s="10"/>
      <c r="G725" s="14"/>
      <c r="H725" s="14"/>
      <c r="I725" s="14"/>
      <c r="J725" s="14"/>
      <c r="K725" s="10"/>
      <c r="L725" s="10"/>
      <c r="M725" s="10"/>
      <c r="N725" s="10"/>
      <c r="O725" s="10"/>
      <c r="P725" s="10"/>
      <c r="Q725" s="10"/>
      <c r="R725" s="10"/>
      <c r="S725" s="10"/>
      <c r="T725" s="10"/>
      <c r="U725" s="10"/>
      <c r="V725" s="10"/>
      <c r="W725" s="10"/>
      <c r="X725" s="10"/>
      <c r="Y725" s="10"/>
      <c r="Z725" s="10"/>
      <c r="AA725" s="10"/>
      <c r="AB725" s="10"/>
      <c r="AC725" s="10"/>
    </row>
    <row r="726">
      <c r="A726" s="10"/>
      <c r="B726" s="11"/>
      <c r="C726" s="10"/>
      <c r="D726" s="11"/>
      <c r="E726" s="10"/>
      <c r="F726" s="10"/>
      <c r="G726" s="14"/>
      <c r="H726" s="14"/>
      <c r="I726" s="14"/>
      <c r="J726" s="14"/>
      <c r="K726" s="10"/>
      <c r="L726" s="10"/>
      <c r="M726" s="10"/>
      <c r="N726" s="10"/>
      <c r="O726" s="10"/>
      <c r="P726" s="10"/>
      <c r="Q726" s="10"/>
      <c r="R726" s="10"/>
      <c r="S726" s="10"/>
      <c r="T726" s="10"/>
      <c r="U726" s="10"/>
      <c r="V726" s="10"/>
      <c r="W726" s="10"/>
      <c r="X726" s="10"/>
      <c r="Y726" s="10"/>
      <c r="Z726" s="10"/>
      <c r="AA726" s="10"/>
      <c r="AB726" s="10"/>
      <c r="AC726" s="10"/>
    </row>
    <row r="727">
      <c r="A727" s="10"/>
      <c r="B727" s="11"/>
      <c r="C727" s="10"/>
      <c r="D727" s="11"/>
      <c r="E727" s="10"/>
      <c r="F727" s="10"/>
      <c r="G727" s="14"/>
      <c r="H727" s="14"/>
      <c r="I727" s="14"/>
      <c r="J727" s="14"/>
      <c r="K727" s="10"/>
      <c r="L727" s="10"/>
      <c r="M727" s="10"/>
      <c r="N727" s="10"/>
      <c r="O727" s="10"/>
      <c r="P727" s="10"/>
      <c r="Q727" s="10"/>
      <c r="R727" s="10"/>
      <c r="S727" s="10"/>
      <c r="T727" s="10"/>
      <c r="U727" s="10"/>
      <c r="V727" s="10"/>
      <c r="W727" s="10"/>
      <c r="X727" s="10"/>
      <c r="Y727" s="10"/>
      <c r="Z727" s="10"/>
      <c r="AA727" s="10"/>
      <c r="AB727" s="10"/>
      <c r="AC727" s="10"/>
    </row>
    <row r="728">
      <c r="A728" s="10"/>
      <c r="B728" s="11"/>
      <c r="C728" s="10"/>
      <c r="D728" s="11"/>
      <c r="E728" s="10"/>
      <c r="F728" s="10"/>
      <c r="G728" s="14"/>
      <c r="H728" s="14"/>
      <c r="I728" s="14"/>
      <c r="J728" s="14"/>
      <c r="K728" s="10"/>
      <c r="L728" s="10"/>
      <c r="M728" s="10"/>
      <c r="N728" s="10"/>
      <c r="O728" s="10"/>
      <c r="P728" s="10"/>
      <c r="Q728" s="10"/>
      <c r="R728" s="10"/>
      <c r="S728" s="10"/>
      <c r="T728" s="10"/>
      <c r="U728" s="10"/>
      <c r="V728" s="10"/>
      <c r="W728" s="10"/>
      <c r="X728" s="10"/>
      <c r="Y728" s="10"/>
      <c r="Z728" s="10"/>
      <c r="AA728" s="10"/>
      <c r="AB728" s="10"/>
      <c r="AC728" s="10"/>
    </row>
    <row r="729">
      <c r="A729" s="10"/>
      <c r="B729" s="11"/>
      <c r="C729" s="10"/>
      <c r="D729" s="11"/>
      <c r="E729" s="10"/>
      <c r="F729" s="10"/>
      <c r="G729" s="14"/>
      <c r="H729" s="14"/>
      <c r="I729" s="14"/>
      <c r="J729" s="14"/>
      <c r="K729" s="10"/>
      <c r="L729" s="10"/>
      <c r="M729" s="10"/>
      <c r="N729" s="10"/>
      <c r="O729" s="10"/>
      <c r="P729" s="10"/>
      <c r="Q729" s="10"/>
      <c r="R729" s="10"/>
      <c r="S729" s="10"/>
      <c r="T729" s="10"/>
      <c r="U729" s="10"/>
      <c r="V729" s="10"/>
      <c r="W729" s="10"/>
      <c r="X729" s="10"/>
      <c r="Y729" s="10"/>
      <c r="Z729" s="10"/>
      <c r="AA729" s="10"/>
      <c r="AB729" s="10"/>
      <c r="AC729" s="10"/>
    </row>
    <row r="730">
      <c r="A730" s="10"/>
      <c r="B730" s="11"/>
      <c r="C730" s="10"/>
      <c r="D730" s="11"/>
      <c r="E730" s="10"/>
      <c r="F730" s="10"/>
      <c r="G730" s="14"/>
      <c r="H730" s="14"/>
      <c r="I730" s="14"/>
      <c r="J730" s="14"/>
      <c r="K730" s="10"/>
      <c r="L730" s="10"/>
      <c r="M730" s="10"/>
      <c r="N730" s="10"/>
      <c r="O730" s="10"/>
      <c r="P730" s="10"/>
      <c r="Q730" s="10"/>
      <c r="R730" s="10"/>
      <c r="S730" s="10"/>
      <c r="T730" s="10"/>
      <c r="U730" s="10"/>
      <c r="V730" s="10"/>
      <c r="W730" s="10"/>
      <c r="X730" s="10"/>
      <c r="Y730" s="10"/>
      <c r="Z730" s="10"/>
      <c r="AA730" s="10"/>
      <c r="AB730" s="10"/>
      <c r="AC730" s="10"/>
    </row>
    <row r="731">
      <c r="A731" s="10"/>
      <c r="B731" s="11"/>
      <c r="C731" s="10"/>
      <c r="D731" s="11"/>
      <c r="E731" s="10"/>
      <c r="F731" s="10"/>
      <c r="G731" s="14"/>
      <c r="H731" s="14"/>
      <c r="I731" s="14"/>
      <c r="J731" s="14"/>
      <c r="K731" s="10"/>
      <c r="L731" s="10"/>
      <c r="M731" s="10"/>
      <c r="N731" s="10"/>
      <c r="O731" s="10"/>
      <c r="P731" s="10"/>
      <c r="Q731" s="10"/>
      <c r="R731" s="10"/>
      <c r="S731" s="10"/>
      <c r="T731" s="10"/>
      <c r="U731" s="10"/>
      <c r="V731" s="10"/>
      <c r="W731" s="10"/>
      <c r="X731" s="10"/>
      <c r="Y731" s="10"/>
      <c r="Z731" s="10"/>
      <c r="AA731" s="10"/>
      <c r="AB731" s="10"/>
      <c r="AC731" s="10"/>
    </row>
    <row r="732">
      <c r="A732" s="10"/>
      <c r="B732" s="11"/>
      <c r="C732" s="10"/>
      <c r="D732" s="11"/>
      <c r="E732" s="10"/>
      <c r="F732" s="10"/>
      <c r="G732" s="14"/>
      <c r="H732" s="14"/>
      <c r="I732" s="14"/>
      <c r="J732" s="14"/>
      <c r="K732" s="10"/>
      <c r="L732" s="10"/>
      <c r="M732" s="10"/>
      <c r="N732" s="10"/>
      <c r="O732" s="10"/>
      <c r="P732" s="10"/>
      <c r="Q732" s="10"/>
      <c r="R732" s="10"/>
      <c r="S732" s="10"/>
      <c r="T732" s="10"/>
      <c r="U732" s="10"/>
      <c r="V732" s="10"/>
      <c r="W732" s="10"/>
      <c r="X732" s="10"/>
      <c r="Y732" s="10"/>
      <c r="Z732" s="10"/>
      <c r="AA732" s="10"/>
      <c r="AB732" s="10"/>
      <c r="AC732" s="10"/>
    </row>
    <row r="733">
      <c r="A733" s="10"/>
      <c r="B733" s="11"/>
      <c r="C733" s="10"/>
      <c r="D733" s="11"/>
      <c r="E733" s="10"/>
      <c r="F733" s="10"/>
      <c r="G733" s="14"/>
      <c r="H733" s="14"/>
      <c r="I733" s="14"/>
      <c r="J733" s="14"/>
      <c r="K733" s="10"/>
      <c r="L733" s="10"/>
      <c r="M733" s="10"/>
      <c r="N733" s="10"/>
      <c r="O733" s="10"/>
      <c r="P733" s="10"/>
      <c r="Q733" s="10"/>
      <c r="R733" s="10"/>
      <c r="S733" s="10"/>
      <c r="T733" s="10"/>
      <c r="U733" s="10"/>
      <c r="V733" s="10"/>
      <c r="W733" s="10"/>
      <c r="X733" s="10"/>
      <c r="Y733" s="10"/>
      <c r="Z733" s="10"/>
      <c r="AA733" s="10"/>
      <c r="AB733" s="10"/>
      <c r="AC733" s="10"/>
    </row>
    <row r="734">
      <c r="A734" s="10"/>
      <c r="B734" s="11"/>
      <c r="C734" s="10"/>
      <c r="D734" s="11"/>
      <c r="E734" s="10"/>
      <c r="F734" s="10"/>
      <c r="G734" s="14"/>
      <c r="H734" s="14"/>
      <c r="I734" s="14"/>
      <c r="J734" s="14"/>
      <c r="K734" s="10"/>
      <c r="L734" s="10"/>
      <c r="M734" s="10"/>
      <c r="N734" s="10"/>
      <c r="O734" s="10"/>
      <c r="P734" s="10"/>
      <c r="Q734" s="10"/>
      <c r="R734" s="10"/>
      <c r="S734" s="10"/>
      <c r="T734" s="10"/>
      <c r="U734" s="10"/>
      <c r="V734" s="10"/>
      <c r="W734" s="10"/>
      <c r="X734" s="10"/>
      <c r="Y734" s="10"/>
      <c r="Z734" s="10"/>
      <c r="AA734" s="10"/>
      <c r="AB734" s="10"/>
      <c r="AC734" s="10"/>
    </row>
    <row r="735">
      <c r="A735" s="10"/>
      <c r="B735" s="11"/>
      <c r="C735" s="10"/>
      <c r="D735" s="11"/>
      <c r="E735" s="10"/>
      <c r="F735" s="10"/>
      <c r="G735" s="14"/>
      <c r="H735" s="14"/>
      <c r="I735" s="14"/>
      <c r="J735" s="14"/>
      <c r="K735" s="10"/>
      <c r="L735" s="10"/>
      <c r="M735" s="10"/>
      <c r="N735" s="10"/>
      <c r="O735" s="10"/>
      <c r="P735" s="10"/>
      <c r="Q735" s="10"/>
      <c r="R735" s="10"/>
      <c r="S735" s="10"/>
      <c r="T735" s="10"/>
      <c r="U735" s="10"/>
      <c r="V735" s="10"/>
      <c r="W735" s="10"/>
      <c r="X735" s="10"/>
      <c r="Y735" s="10"/>
      <c r="Z735" s="10"/>
      <c r="AA735" s="10"/>
      <c r="AB735" s="10"/>
      <c r="AC735" s="10"/>
    </row>
    <row r="736">
      <c r="A736" s="10"/>
      <c r="B736" s="11"/>
      <c r="C736" s="10"/>
      <c r="D736" s="11"/>
      <c r="E736" s="10"/>
      <c r="F736" s="10"/>
      <c r="G736" s="14"/>
      <c r="H736" s="14"/>
      <c r="I736" s="14"/>
      <c r="J736" s="14"/>
      <c r="K736" s="10"/>
      <c r="L736" s="10"/>
      <c r="M736" s="10"/>
      <c r="N736" s="10"/>
      <c r="O736" s="10"/>
      <c r="P736" s="10"/>
      <c r="Q736" s="10"/>
      <c r="R736" s="10"/>
      <c r="S736" s="10"/>
      <c r="T736" s="10"/>
      <c r="U736" s="10"/>
      <c r="V736" s="10"/>
      <c r="W736" s="10"/>
      <c r="X736" s="10"/>
      <c r="Y736" s="10"/>
      <c r="Z736" s="10"/>
      <c r="AA736" s="10"/>
      <c r="AB736" s="10"/>
      <c r="AC736" s="10"/>
    </row>
    <row r="737">
      <c r="A737" s="10"/>
      <c r="B737" s="11"/>
      <c r="C737" s="10"/>
      <c r="D737" s="11"/>
      <c r="E737" s="10"/>
      <c r="F737" s="10"/>
      <c r="G737" s="14"/>
      <c r="H737" s="14"/>
      <c r="I737" s="14"/>
      <c r="J737" s="14"/>
      <c r="K737" s="10"/>
      <c r="L737" s="10"/>
      <c r="M737" s="10"/>
      <c r="N737" s="10"/>
      <c r="O737" s="10"/>
      <c r="P737" s="10"/>
      <c r="Q737" s="10"/>
      <c r="R737" s="10"/>
      <c r="S737" s="10"/>
      <c r="T737" s="10"/>
      <c r="U737" s="10"/>
      <c r="V737" s="10"/>
      <c r="W737" s="10"/>
      <c r="X737" s="10"/>
      <c r="Y737" s="10"/>
      <c r="Z737" s="10"/>
      <c r="AA737" s="10"/>
      <c r="AB737" s="10"/>
      <c r="AC737" s="10"/>
    </row>
    <row r="738">
      <c r="A738" s="10"/>
      <c r="B738" s="11"/>
      <c r="C738" s="10"/>
      <c r="D738" s="11"/>
      <c r="E738" s="10"/>
      <c r="F738" s="10"/>
      <c r="G738" s="14"/>
      <c r="H738" s="14"/>
      <c r="I738" s="14"/>
      <c r="J738" s="14"/>
      <c r="K738" s="10"/>
      <c r="L738" s="10"/>
      <c r="M738" s="10"/>
      <c r="N738" s="10"/>
      <c r="O738" s="10"/>
      <c r="P738" s="10"/>
      <c r="Q738" s="10"/>
      <c r="R738" s="10"/>
      <c r="S738" s="10"/>
      <c r="T738" s="10"/>
      <c r="U738" s="10"/>
      <c r="V738" s="10"/>
      <c r="W738" s="10"/>
      <c r="X738" s="10"/>
      <c r="Y738" s="10"/>
      <c r="Z738" s="10"/>
      <c r="AA738" s="10"/>
      <c r="AB738" s="10"/>
      <c r="AC738" s="10"/>
    </row>
    <row r="739">
      <c r="A739" s="10"/>
      <c r="B739" s="11"/>
      <c r="C739" s="10"/>
      <c r="D739" s="11"/>
      <c r="E739" s="10"/>
      <c r="F739" s="10"/>
      <c r="G739" s="14"/>
      <c r="H739" s="14"/>
      <c r="I739" s="14"/>
      <c r="J739" s="14"/>
      <c r="K739" s="10"/>
      <c r="L739" s="10"/>
      <c r="M739" s="10"/>
      <c r="N739" s="10"/>
      <c r="O739" s="10"/>
      <c r="P739" s="10"/>
      <c r="Q739" s="10"/>
      <c r="R739" s="10"/>
      <c r="S739" s="10"/>
      <c r="T739" s="10"/>
      <c r="U739" s="10"/>
      <c r="V739" s="10"/>
      <c r="W739" s="10"/>
      <c r="X739" s="10"/>
      <c r="Y739" s="10"/>
      <c r="Z739" s="10"/>
      <c r="AA739" s="10"/>
      <c r="AB739" s="10"/>
      <c r="AC739" s="10"/>
    </row>
    <row r="740">
      <c r="A740" s="10"/>
      <c r="B740" s="11"/>
      <c r="C740" s="10"/>
      <c r="D740" s="11"/>
      <c r="E740" s="10"/>
      <c r="F740" s="10"/>
      <c r="G740" s="14"/>
      <c r="H740" s="14"/>
      <c r="I740" s="14"/>
      <c r="J740" s="14"/>
      <c r="K740" s="10"/>
      <c r="L740" s="10"/>
      <c r="M740" s="10"/>
      <c r="N740" s="10"/>
      <c r="O740" s="10"/>
      <c r="P740" s="10"/>
      <c r="Q740" s="10"/>
      <c r="R740" s="10"/>
      <c r="S740" s="10"/>
      <c r="T740" s="10"/>
      <c r="U740" s="10"/>
      <c r="V740" s="10"/>
      <c r="W740" s="10"/>
      <c r="X740" s="10"/>
      <c r="Y740" s="10"/>
      <c r="Z740" s="10"/>
      <c r="AA740" s="10"/>
      <c r="AB740" s="10"/>
      <c r="AC740" s="10"/>
    </row>
    <row r="741">
      <c r="A741" s="10"/>
      <c r="B741" s="11"/>
      <c r="C741" s="10"/>
      <c r="D741" s="11"/>
      <c r="E741" s="10"/>
      <c r="F741" s="10"/>
      <c r="G741" s="14"/>
      <c r="H741" s="14"/>
      <c r="I741" s="14"/>
      <c r="J741" s="14"/>
      <c r="K741" s="10"/>
      <c r="L741" s="10"/>
      <c r="M741" s="10"/>
      <c r="N741" s="10"/>
      <c r="O741" s="10"/>
      <c r="P741" s="10"/>
      <c r="Q741" s="10"/>
      <c r="R741" s="10"/>
      <c r="S741" s="10"/>
      <c r="T741" s="10"/>
      <c r="U741" s="10"/>
      <c r="V741" s="10"/>
      <c r="W741" s="10"/>
      <c r="X741" s="10"/>
      <c r="Y741" s="10"/>
      <c r="Z741" s="10"/>
      <c r="AA741" s="10"/>
      <c r="AB741" s="10"/>
      <c r="AC741" s="10"/>
    </row>
    <row r="742">
      <c r="A742" s="10"/>
      <c r="B742" s="11"/>
      <c r="C742" s="10"/>
      <c r="D742" s="11"/>
      <c r="E742" s="10"/>
      <c r="F742" s="10"/>
      <c r="G742" s="14"/>
      <c r="H742" s="14"/>
      <c r="I742" s="14"/>
      <c r="J742" s="14"/>
      <c r="K742" s="10"/>
      <c r="L742" s="10"/>
      <c r="M742" s="10"/>
      <c r="N742" s="10"/>
      <c r="O742" s="10"/>
      <c r="P742" s="10"/>
      <c r="Q742" s="10"/>
      <c r="R742" s="10"/>
      <c r="S742" s="10"/>
      <c r="T742" s="10"/>
      <c r="U742" s="10"/>
      <c r="V742" s="10"/>
      <c r="W742" s="10"/>
      <c r="X742" s="10"/>
      <c r="Y742" s="10"/>
      <c r="Z742" s="10"/>
      <c r="AA742" s="10"/>
      <c r="AB742" s="10"/>
      <c r="AC742" s="10"/>
    </row>
    <row r="743">
      <c r="A743" s="10"/>
      <c r="B743" s="11"/>
      <c r="C743" s="10"/>
      <c r="D743" s="11"/>
      <c r="E743" s="10"/>
      <c r="F743" s="10"/>
      <c r="G743" s="14"/>
      <c r="H743" s="14"/>
      <c r="I743" s="14"/>
      <c r="J743" s="14"/>
      <c r="K743" s="10"/>
      <c r="L743" s="10"/>
      <c r="M743" s="10"/>
      <c r="N743" s="10"/>
      <c r="O743" s="10"/>
      <c r="P743" s="10"/>
      <c r="Q743" s="10"/>
      <c r="R743" s="10"/>
      <c r="S743" s="10"/>
      <c r="T743" s="10"/>
      <c r="U743" s="10"/>
      <c r="V743" s="10"/>
      <c r="W743" s="10"/>
      <c r="X743" s="10"/>
      <c r="Y743" s="10"/>
      <c r="Z743" s="10"/>
      <c r="AA743" s="10"/>
      <c r="AB743" s="10"/>
      <c r="AC743" s="10"/>
    </row>
    <row r="744">
      <c r="A744" s="10"/>
      <c r="B744" s="11"/>
      <c r="C744" s="10"/>
      <c r="D744" s="11"/>
      <c r="E744" s="10"/>
      <c r="F744" s="10"/>
      <c r="G744" s="14"/>
      <c r="H744" s="14"/>
      <c r="I744" s="14"/>
      <c r="J744" s="14"/>
      <c r="K744" s="10"/>
      <c r="L744" s="10"/>
      <c r="M744" s="10"/>
      <c r="N744" s="10"/>
      <c r="O744" s="10"/>
      <c r="P744" s="10"/>
      <c r="Q744" s="10"/>
      <c r="R744" s="10"/>
      <c r="S744" s="10"/>
      <c r="T744" s="10"/>
      <c r="U744" s="10"/>
      <c r="V744" s="10"/>
      <c r="W744" s="10"/>
      <c r="X744" s="10"/>
      <c r="Y744" s="10"/>
      <c r="Z744" s="10"/>
      <c r="AA744" s="10"/>
      <c r="AB744" s="10"/>
      <c r="AC744" s="10"/>
    </row>
    <row r="745">
      <c r="A745" s="10"/>
      <c r="B745" s="11"/>
      <c r="C745" s="10"/>
      <c r="D745" s="11"/>
      <c r="E745" s="10"/>
      <c r="F745" s="10"/>
      <c r="G745" s="14"/>
      <c r="H745" s="14"/>
      <c r="I745" s="14"/>
      <c r="J745" s="14"/>
      <c r="K745" s="10"/>
      <c r="L745" s="10"/>
      <c r="M745" s="10"/>
      <c r="N745" s="10"/>
      <c r="O745" s="10"/>
      <c r="P745" s="10"/>
      <c r="Q745" s="10"/>
      <c r="R745" s="10"/>
      <c r="S745" s="10"/>
      <c r="T745" s="10"/>
      <c r="U745" s="10"/>
      <c r="V745" s="10"/>
      <c r="W745" s="10"/>
      <c r="X745" s="10"/>
      <c r="Y745" s="10"/>
      <c r="Z745" s="10"/>
      <c r="AA745" s="10"/>
      <c r="AB745" s="10"/>
      <c r="AC745" s="10"/>
    </row>
    <row r="746">
      <c r="A746" s="10"/>
      <c r="B746" s="11"/>
      <c r="C746" s="10"/>
      <c r="D746" s="11"/>
      <c r="E746" s="10"/>
      <c r="F746" s="10"/>
      <c r="G746" s="14"/>
      <c r="H746" s="14"/>
      <c r="I746" s="14"/>
      <c r="J746" s="14"/>
      <c r="K746" s="10"/>
      <c r="L746" s="10"/>
      <c r="M746" s="10"/>
      <c r="N746" s="10"/>
      <c r="O746" s="10"/>
      <c r="P746" s="10"/>
      <c r="Q746" s="10"/>
      <c r="R746" s="10"/>
      <c r="S746" s="10"/>
      <c r="T746" s="10"/>
      <c r="U746" s="10"/>
      <c r="V746" s="10"/>
      <c r="W746" s="10"/>
      <c r="X746" s="10"/>
      <c r="Y746" s="10"/>
      <c r="Z746" s="10"/>
      <c r="AA746" s="10"/>
      <c r="AB746" s="10"/>
      <c r="AC746" s="10"/>
    </row>
    <row r="747">
      <c r="A747" s="10"/>
      <c r="B747" s="11"/>
      <c r="C747" s="10"/>
      <c r="D747" s="11"/>
      <c r="E747" s="10"/>
      <c r="F747" s="10"/>
      <c r="G747" s="14"/>
      <c r="H747" s="14"/>
      <c r="I747" s="14"/>
      <c r="J747" s="14"/>
      <c r="K747" s="10"/>
      <c r="L747" s="10"/>
      <c r="M747" s="10"/>
      <c r="N747" s="10"/>
      <c r="O747" s="10"/>
      <c r="P747" s="10"/>
      <c r="Q747" s="10"/>
      <c r="R747" s="10"/>
      <c r="S747" s="10"/>
      <c r="T747" s="10"/>
      <c r="U747" s="10"/>
      <c r="V747" s="10"/>
      <c r="W747" s="10"/>
      <c r="X747" s="10"/>
      <c r="Y747" s="10"/>
      <c r="Z747" s="10"/>
      <c r="AA747" s="10"/>
      <c r="AB747" s="10"/>
      <c r="AC747" s="10"/>
    </row>
    <row r="748">
      <c r="A748" s="10"/>
      <c r="B748" s="11"/>
      <c r="C748" s="10"/>
      <c r="D748" s="11"/>
      <c r="E748" s="10"/>
      <c r="F748" s="10"/>
      <c r="G748" s="14"/>
      <c r="H748" s="14"/>
      <c r="I748" s="14"/>
      <c r="J748" s="14"/>
      <c r="K748" s="10"/>
      <c r="L748" s="10"/>
      <c r="M748" s="10"/>
      <c r="N748" s="10"/>
      <c r="O748" s="10"/>
      <c r="P748" s="10"/>
      <c r="Q748" s="10"/>
      <c r="R748" s="10"/>
      <c r="S748" s="10"/>
      <c r="T748" s="10"/>
      <c r="U748" s="10"/>
      <c r="V748" s="10"/>
      <c r="W748" s="10"/>
      <c r="X748" s="10"/>
      <c r="Y748" s="10"/>
      <c r="Z748" s="10"/>
      <c r="AA748" s="10"/>
      <c r="AB748" s="10"/>
      <c r="AC748" s="10"/>
    </row>
    <row r="749">
      <c r="A749" s="10"/>
      <c r="B749" s="11"/>
      <c r="C749" s="10"/>
      <c r="D749" s="11"/>
      <c r="E749" s="10"/>
      <c r="F749" s="10"/>
      <c r="G749" s="14"/>
      <c r="H749" s="14"/>
      <c r="I749" s="14"/>
      <c r="J749" s="14"/>
      <c r="K749" s="10"/>
      <c r="L749" s="10"/>
      <c r="M749" s="10"/>
      <c r="N749" s="10"/>
      <c r="O749" s="10"/>
      <c r="P749" s="10"/>
      <c r="Q749" s="10"/>
      <c r="R749" s="10"/>
      <c r="S749" s="10"/>
      <c r="T749" s="10"/>
      <c r="U749" s="10"/>
      <c r="V749" s="10"/>
      <c r="W749" s="10"/>
      <c r="X749" s="10"/>
      <c r="Y749" s="10"/>
      <c r="Z749" s="10"/>
      <c r="AA749" s="10"/>
      <c r="AB749" s="10"/>
      <c r="AC749" s="10"/>
    </row>
    <row r="750">
      <c r="A750" s="10"/>
      <c r="B750" s="11"/>
      <c r="C750" s="10"/>
      <c r="D750" s="11"/>
      <c r="E750" s="10"/>
      <c r="F750" s="10"/>
      <c r="G750" s="14"/>
      <c r="H750" s="14"/>
      <c r="I750" s="14"/>
      <c r="J750" s="14"/>
      <c r="K750" s="10"/>
      <c r="L750" s="10"/>
      <c r="M750" s="10"/>
      <c r="N750" s="10"/>
      <c r="O750" s="10"/>
      <c r="P750" s="10"/>
      <c r="Q750" s="10"/>
      <c r="R750" s="10"/>
      <c r="S750" s="10"/>
      <c r="T750" s="10"/>
      <c r="U750" s="10"/>
      <c r="V750" s="10"/>
      <c r="W750" s="10"/>
      <c r="X750" s="10"/>
      <c r="Y750" s="10"/>
      <c r="Z750" s="10"/>
      <c r="AA750" s="10"/>
      <c r="AB750" s="10"/>
      <c r="AC750" s="10"/>
    </row>
    <row r="751">
      <c r="A751" s="10"/>
      <c r="B751" s="11"/>
      <c r="C751" s="10"/>
      <c r="D751" s="11"/>
      <c r="E751" s="10"/>
      <c r="F751" s="10"/>
      <c r="G751" s="14"/>
      <c r="H751" s="14"/>
      <c r="I751" s="14"/>
      <c r="J751" s="14"/>
      <c r="K751" s="10"/>
      <c r="L751" s="10"/>
      <c r="M751" s="10"/>
      <c r="N751" s="10"/>
      <c r="O751" s="10"/>
      <c r="P751" s="10"/>
      <c r="Q751" s="10"/>
      <c r="R751" s="10"/>
      <c r="S751" s="10"/>
      <c r="T751" s="10"/>
      <c r="U751" s="10"/>
      <c r="V751" s="10"/>
      <c r="W751" s="10"/>
      <c r="X751" s="10"/>
      <c r="Y751" s="10"/>
      <c r="Z751" s="10"/>
      <c r="AA751" s="10"/>
      <c r="AB751" s="10"/>
      <c r="AC751" s="10"/>
    </row>
    <row r="752">
      <c r="A752" s="10"/>
      <c r="B752" s="11"/>
      <c r="C752" s="10"/>
      <c r="D752" s="11"/>
      <c r="E752" s="10"/>
      <c r="F752" s="10"/>
      <c r="G752" s="14"/>
      <c r="H752" s="14"/>
      <c r="I752" s="14"/>
      <c r="J752" s="14"/>
      <c r="K752" s="10"/>
      <c r="L752" s="10"/>
      <c r="M752" s="10"/>
      <c r="N752" s="10"/>
      <c r="O752" s="10"/>
      <c r="P752" s="10"/>
      <c r="Q752" s="10"/>
      <c r="R752" s="10"/>
      <c r="S752" s="10"/>
      <c r="T752" s="10"/>
      <c r="U752" s="10"/>
      <c r="V752" s="10"/>
      <c r="W752" s="10"/>
      <c r="X752" s="10"/>
      <c r="Y752" s="10"/>
      <c r="Z752" s="10"/>
      <c r="AA752" s="10"/>
      <c r="AB752" s="10"/>
      <c r="AC752" s="10"/>
    </row>
    <row r="753">
      <c r="A753" s="10"/>
      <c r="B753" s="11"/>
      <c r="C753" s="10"/>
      <c r="D753" s="11"/>
      <c r="E753" s="10"/>
      <c r="F753" s="10"/>
      <c r="G753" s="14"/>
      <c r="H753" s="14"/>
      <c r="I753" s="14"/>
      <c r="J753" s="14"/>
      <c r="K753" s="10"/>
      <c r="L753" s="10"/>
      <c r="M753" s="10"/>
      <c r="N753" s="10"/>
      <c r="O753" s="10"/>
      <c r="P753" s="10"/>
      <c r="Q753" s="10"/>
      <c r="R753" s="10"/>
      <c r="S753" s="10"/>
      <c r="T753" s="10"/>
      <c r="U753" s="10"/>
      <c r="V753" s="10"/>
      <c r="W753" s="10"/>
      <c r="X753" s="10"/>
      <c r="Y753" s="10"/>
      <c r="Z753" s="10"/>
      <c r="AA753" s="10"/>
      <c r="AB753" s="10"/>
      <c r="AC753" s="10"/>
    </row>
    <row r="754">
      <c r="A754" s="10"/>
      <c r="B754" s="11"/>
      <c r="C754" s="10"/>
      <c r="D754" s="11"/>
      <c r="E754" s="10"/>
      <c r="F754" s="10"/>
      <c r="G754" s="14"/>
      <c r="H754" s="14"/>
      <c r="I754" s="14"/>
      <c r="J754" s="14"/>
      <c r="K754" s="10"/>
      <c r="L754" s="10"/>
      <c r="M754" s="10"/>
      <c r="N754" s="10"/>
      <c r="O754" s="10"/>
      <c r="P754" s="10"/>
      <c r="Q754" s="10"/>
      <c r="R754" s="10"/>
      <c r="S754" s="10"/>
      <c r="T754" s="10"/>
      <c r="U754" s="10"/>
      <c r="V754" s="10"/>
      <c r="W754" s="10"/>
      <c r="X754" s="10"/>
      <c r="Y754" s="10"/>
      <c r="Z754" s="10"/>
      <c r="AA754" s="10"/>
      <c r="AB754" s="10"/>
      <c r="AC754" s="10"/>
    </row>
    <row r="755">
      <c r="A755" s="10"/>
      <c r="B755" s="11"/>
      <c r="C755" s="10"/>
      <c r="D755" s="11"/>
      <c r="E755" s="10"/>
      <c r="F755" s="10"/>
      <c r="G755" s="14"/>
      <c r="H755" s="14"/>
      <c r="I755" s="14"/>
      <c r="J755" s="14"/>
      <c r="K755" s="10"/>
      <c r="L755" s="10"/>
      <c r="M755" s="10"/>
      <c r="N755" s="10"/>
      <c r="O755" s="10"/>
      <c r="P755" s="10"/>
      <c r="Q755" s="10"/>
      <c r="R755" s="10"/>
      <c r="S755" s="10"/>
      <c r="T755" s="10"/>
      <c r="U755" s="10"/>
      <c r="V755" s="10"/>
      <c r="W755" s="10"/>
      <c r="X755" s="10"/>
      <c r="Y755" s="10"/>
      <c r="Z755" s="10"/>
      <c r="AA755" s="10"/>
      <c r="AB755" s="10"/>
      <c r="AC755" s="10"/>
    </row>
    <row r="756">
      <c r="A756" s="10"/>
      <c r="B756" s="11"/>
      <c r="C756" s="10"/>
      <c r="D756" s="11"/>
      <c r="E756" s="10"/>
      <c r="F756" s="10"/>
      <c r="G756" s="14"/>
      <c r="H756" s="14"/>
      <c r="I756" s="14"/>
      <c r="J756" s="14"/>
      <c r="K756" s="10"/>
      <c r="L756" s="10"/>
      <c r="M756" s="10"/>
      <c r="N756" s="10"/>
      <c r="O756" s="10"/>
      <c r="P756" s="10"/>
      <c r="Q756" s="10"/>
      <c r="R756" s="10"/>
      <c r="S756" s="10"/>
      <c r="T756" s="10"/>
      <c r="U756" s="10"/>
      <c r="V756" s="10"/>
      <c r="W756" s="10"/>
      <c r="X756" s="10"/>
      <c r="Y756" s="10"/>
      <c r="Z756" s="10"/>
      <c r="AA756" s="10"/>
      <c r="AB756" s="10"/>
      <c r="AC756" s="10"/>
    </row>
    <row r="757">
      <c r="A757" s="10"/>
      <c r="B757" s="11"/>
      <c r="C757" s="10"/>
      <c r="D757" s="11"/>
      <c r="E757" s="10"/>
      <c r="F757" s="10"/>
      <c r="G757" s="14"/>
      <c r="H757" s="14"/>
      <c r="I757" s="14"/>
      <c r="J757" s="14"/>
      <c r="K757" s="10"/>
      <c r="L757" s="10"/>
      <c r="M757" s="10"/>
      <c r="N757" s="10"/>
      <c r="O757" s="10"/>
      <c r="P757" s="10"/>
      <c r="Q757" s="10"/>
      <c r="R757" s="10"/>
      <c r="S757" s="10"/>
      <c r="T757" s="10"/>
      <c r="U757" s="10"/>
      <c r="V757" s="10"/>
      <c r="W757" s="10"/>
      <c r="X757" s="10"/>
      <c r="Y757" s="10"/>
      <c r="Z757" s="10"/>
      <c r="AA757" s="10"/>
      <c r="AB757" s="10"/>
      <c r="AC757" s="10"/>
    </row>
    <row r="758">
      <c r="A758" s="10"/>
      <c r="B758" s="11"/>
      <c r="C758" s="10"/>
      <c r="D758" s="11"/>
      <c r="E758" s="10"/>
      <c r="F758" s="10"/>
      <c r="G758" s="14"/>
      <c r="H758" s="14"/>
      <c r="I758" s="14"/>
      <c r="J758" s="14"/>
      <c r="K758" s="10"/>
      <c r="L758" s="10"/>
      <c r="M758" s="10"/>
      <c r="N758" s="10"/>
      <c r="O758" s="10"/>
      <c r="P758" s="10"/>
      <c r="Q758" s="10"/>
      <c r="R758" s="10"/>
      <c r="S758" s="10"/>
      <c r="T758" s="10"/>
      <c r="U758" s="10"/>
      <c r="V758" s="10"/>
      <c r="W758" s="10"/>
      <c r="X758" s="10"/>
      <c r="Y758" s="10"/>
      <c r="Z758" s="10"/>
      <c r="AA758" s="10"/>
      <c r="AB758" s="10"/>
      <c r="AC758" s="10"/>
    </row>
    <row r="759">
      <c r="A759" s="10"/>
      <c r="B759" s="11"/>
      <c r="C759" s="10"/>
      <c r="D759" s="11"/>
      <c r="E759" s="10"/>
      <c r="F759" s="10"/>
      <c r="G759" s="14"/>
      <c r="H759" s="14"/>
      <c r="I759" s="14"/>
      <c r="J759" s="14"/>
      <c r="K759" s="10"/>
      <c r="L759" s="10"/>
      <c r="M759" s="10"/>
      <c r="N759" s="10"/>
      <c r="O759" s="10"/>
      <c r="P759" s="10"/>
      <c r="Q759" s="10"/>
      <c r="R759" s="10"/>
      <c r="S759" s="10"/>
      <c r="T759" s="10"/>
      <c r="U759" s="10"/>
      <c r="V759" s="10"/>
      <c r="W759" s="10"/>
      <c r="X759" s="10"/>
      <c r="Y759" s="10"/>
      <c r="Z759" s="10"/>
      <c r="AA759" s="10"/>
      <c r="AB759" s="10"/>
      <c r="AC759" s="10"/>
    </row>
    <row r="760">
      <c r="A760" s="10"/>
      <c r="B760" s="11"/>
      <c r="C760" s="10"/>
      <c r="D760" s="11"/>
      <c r="E760" s="10"/>
      <c r="F760" s="10"/>
      <c r="G760" s="14"/>
      <c r="H760" s="14"/>
      <c r="I760" s="14"/>
      <c r="J760" s="14"/>
      <c r="K760" s="10"/>
      <c r="L760" s="10"/>
      <c r="M760" s="10"/>
      <c r="N760" s="10"/>
      <c r="O760" s="10"/>
      <c r="P760" s="10"/>
      <c r="Q760" s="10"/>
      <c r="R760" s="10"/>
      <c r="S760" s="10"/>
      <c r="T760" s="10"/>
      <c r="U760" s="10"/>
      <c r="V760" s="10"/>
      <c r="W760" s="10"/>
      <c r="X760" s="10"/>
      <c r="Y760" s="10"/>
      <c r="Z760" s="10"/>
      <c r="AA760" s="10"/>
      <c r="AB760" s="10"/>
      <c r="AC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row>
    <row r="103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row>
    <row r="103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row>
    <row r="1034">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row>
    <row r="1035">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row>
    <row r="1036">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row>
    <row r="1037">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row>
    <row r="1038">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row>
    <row r="1039">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row>
    <row r="1040">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row>
    <row r="1041">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row>
    <row r="1042">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row>
    <row r="1043">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row>
    <row r="1044">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row>
    <row r="1045">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row>
    <row r="1046">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row>
    <row r="1047">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13"/>
    <col customWidth="1" min="3" max="3" width="19.63"/>
    <col customWidth="1" min="5" max="5" width="18.0"/>
    <col customWidth="1" min="6" max="6" width="16.13"/>
    <col customWidth="1" min="7" max="8" width="17.88"/>
  </cols>
  <sheetData>
    <row r="1">
      <c r="A1" s="8" t="s">
        <v>9</v>
      </c>
      <c r="B1" s="8" t="s">
        <v>10</v>
      </c>
      <c r="C1" s="8" t="s">
        <v>11</v>
      </c>
      <c r="D1" s="8" t="s">
        <v>12</v>
      </c>
      <c r="E1" s="8" t="s">
        <v>13</v>
      </c>
      <c r="F1" s="8" t="s">
        <v>14</v>
      </c>
      <c r="G1" s="9"/>
      <c r="H1" s="10"/>
      <c r="I1" s="10"/>
      <c r="J1" s="10"/>
      <c r="K1" s="10"/>
      <c r="L1" s="10"/>
      <c r="M1" s="10"/>
      <c r="N1" s="10"/>
      <c r="O1" s="10"/>
      <c r="P1" s="10"/>
      <c r="Q1" s="10"/>
      <c r="R1" s="10"/>
      <c r="S1" s="10"/>
      <c r="T1" s="10"/>
      <c r="U1" s="10"/>
      <c r="V1" s="10"/>
      <c r="W1" s="10"/>
      <c r="X1" s="10"/>
      <c r="Y1" s="10"/>
      <c r="Z1" s="10"/>
      <c r="AA1" s="10"/>
    </row>
    <row r="2">
      <c r="A2" s="9" t="s">
        <v>208</v>
      </c>
      <c r="B2" s="9" t="s">
        <v>209</v>
      </c>
      <c r="C2" s="9" t="s">
        <v>27</v>
      </c>
      <c r="D2" s="11">
        <v>45445.0</v>
      </c>
      <c r="E2" s="9">
        <v>2.0</v>
      </c>
      <c r="F2" s="9">
        <v>65.0</v>
      </c>
      <c r="G2" s="10"/>
      <c r="H2" s="10"/>
      <c r="I2" s="10"/>
      <c r="J2" s="10"/>
      <c r="K2" s="10"/>
      <c r="L2" s="10"/>
      <c r="M2" s="10"/>
      <c r="N2" s="10"/>
      <c r="O2" s="10"/>
      <c r="P2" s="10"/>
      <c r="Q2" s="10"/>
      <c r="R2" s="10"/>
      <c r="S2" s="10"/>
      <c r="T2" s="10"/>
      <c r="U2" s="10"/>
      <c r="V2" s="10"/>
      <c r="W2" s="10"/>
      <c r="X2" s="10"/>
      <c r="Y2" s="10"/>
      <c r="Z2" s="10"/>
      <c r="AA2" s="10"/>
    </row>
    <row r="3">
      <c r="A3" s="9" t="s">
        <v>210</v>
      </c>
      <c r="B3" s="9" t="s">
        <v>209</v>
      </c>
      <c r="C3" s="9" t="s">
        <v>23</v>
      </c>
      <c r="D3" s="11">
        <v>45445.0</v>
      </c>
      <c r="E3" s="9">
        <v>7.0</v>
      </c>
      <c r="F3" s="9">
        <v>78.0</v>
      </c>
      <c r="G3" s="10"/>
      <c r="H3" s="10"/>
      <c r="I3" s="10"/>
      <c r="J3" s="9"/>
      <c r="K3" s="10"/>
      <c r="L3" s="10"/>
      <c r="M3" s="10"/>
      <c r="N3" s="10"/>
      <c r="O3" s="10"/>
      <c r="P3" s="10"/>
      <c r="Q3" s="10"/>
      <c r="R3" s="10"/>
      <c r="S3" s="10"/>
      <c r="T3" s="10"/>
      <c r="U3" s="10"/>
      <c r="V3" s="10"/>
      <c r="W3" s="10"/>
      <c r="X3" s="10"/>
      <c r="Y3" s="10"/>
      <c r="Z3" s="10"/>
      <c r="AA3" s="10"/>
    </row>
    <row r="4">
      <c r="A4" s="9" t="s">
        <v>211</v>
      </c>
      <c r="B4" s="9" t="s">
        <v>209</v>
      </c>
      <c r="C4" s="9" t="s">
        <v>25</v>
      </c>
      <c r="D4" s="11">
        <v>45445.0</v>
      </c>
      <c r="E4" s="9">
        <v>3.0</v>
      </c>
      <c r="F4" s="9">
        <v>170.0</v>
      </c>
      <c r="G4" s="10"/>
      <c r="H4" s="10"/>
      <c r="I4" s="10"/>
      <c r="J4" s="9"/>
      <c r="K4" s="10"/>
      <c r="L4" s="10"/>
      <c r="M4" s="10"/>
      <c r="N4" s="10"/>
      <c r="O4" s="10"/>
      <c r="P4" s="10"/>
      <c r="Q4" s="10"/>
      <c r="R4" s="10"/>
      <c r="S4" s="10"/>
      <c r="T4" s="10"/>
      <c r="U4" s="10"/>
      <c r="V4" s="10"/>
      <c r="W4" s="10"/>
      <c r="X4" s="10"/>
      <c r="Y4" s="10"/>
      <c r="Z4" s="10"/>
      <c r="AA4" s="10"/>
    </row>
    <row r="5">
      <c r="A5" s="9" t="s">
        <v>212</v>
      </c>
      <c r="B5" s="9" t="s">
        <v>209</v>
      </c>
      <c r="C5" s="9" t="s">
        <v>21</v>
      </c>
      <c r="D5" s="11">
        <v>45445.0</v>
      </c>
      <c r="E5" s="9">
        <v>13.0</v>
      </c>
      <c r="F5" s="9">
        <v>90.0</v>
      </c>
      <c r="G5" s="10"/>
      <c r="H5" s="10"/>
      <c r="I5" s="10"/>
      <c r="J5" s="9"/>
      <c r="K5" s="10"/>
      <c r="L5" s="10"/>
      <c r="M5" s="10"/>
      <c r="N5" s="10"/>
      <c r="O5" s="10"/>
      <c r="P5" s="10"/>
      <c r="Q5" s="10"/>
      <c r="R5" s="10"/>
      <c r="S5" s="10"/>
      <c r="T5" s="10"/>
      <c r="U5" s="10"/>
      <c r="V5" s="10"/>
      <c r="W5" s="10"/>
      <c r="X5" s="10"/>
      <c r="Y5" s="10"/>
      <c r="Z5" s="10"/>
      <c r="AA5" s="10"/>
    </row>
    <row r="6">
      <c r="A6" s="9" t="s">
        <v>213</v>
      </c>
      <c r="B6" s="9" t="s">
        <v>209</v>
      </c>
      <c r="C6" s="9" t="s">
        <v>17</v>
      </c>
      <c r="D6" s="11">
        <v>45445.0</v>
      </c>
      <c r="E6" s="9">
        <v>37.0</v>
      </c>
      <c r="F6" s="9">
        <v>80.0</v>
      </c>
      <c r="G6" s="10"/>
      <c r="H6" s="10"/>
      <c r="I6" s="10"/>
      <c r="J6" s="9"/>
      <c r="K6" s="10"/>
      <c r="L6" s="10"/>
      <c r="M6" s="10"/>
      <c r="N6" s="10"/>
      <c r="O6" s="10"/>
      <c r="P6" s="10"/>
      <c r="Q6" s="10"/>
      <c r="R6" s="10"/>
      <c r="S6" s="10"/>
      <c r="T6" s="10"/>
      <c r="U6" s="10"/>
      <c r="V6" s="10"/>
      <c r="W6" s="10"/>
      <c r="X6" s="10"/>
      <c r="Y6" s="10"/>
      <c r="Z6" s="10"/>
      <c r="AA6" s="10"/>
    </row>
    <row r="7">
      <c r="A7" s="9" t="s">
        <v>214</v>
      </c>
      <c r="B7" s="9" t="s">
        <v>209</v>
      </c>
      <c r="C7" s="9" t="s">
        <v>19</v>
      </c>
      <c r="D7" s="11">
        <v>45445.0</v>
      </c>
      <c r="E7" s="9">
        <v>19.0</v>
      </c>
      <c r="F7" s="9">
        <v>82.0</v>
      </c>
      <c r="G7" s="10"/>
      <c r="H7" s="9"/>
      <c r="I7" s="10"/>
      <c r="J7" s="9"/>
      <c r="K7" s="10"/>
      <c r="L7" s="10"/>
      <c r="M7" s="10"/>
      <c r="N7" s="10"/>
      <c r="O7" s="10"/>
      <c r="P7" s="10"/>
      <c r="Q7" s="10"/>
      <c r="R7" s="10"/>
      <c r="S7" s="10"/>
      <c r="T7" s="10"/>
      <c r="U7" s="10"/>
      <c r="V7" s="10"/>
      <c r="W7" s="10"/>
      <c r="X7" s="10"/>
      <c r="Y7" s="10"/>
      <c r="Z7" s="10"/>
      <c r="AA7" s="10"/>
    </row>
    <row r="8">
      <c r="A8" s="9" t="s">
        <v>215</v>
      </c>
      <c r="B8" s="9" t="s">
        <v>209</v>
      </c>
      <c r="C8" s="9" t="s">
        <v>23</v>
      </c>
      <c r="D8" s="11">
        <v>45446.0</v>
      </c>
      <c r="E8" s="9">
        <v>13.0</v>
      </c>
      <c r="F8" s="9">
        <v>78.0</v>
      </c>
      <c r="G8" s="10"/>
      <c r="H8" s="9"/>
      <c r="I8" s="10"/>
      <c r="J8" s="9"/>
      <c r="K8" s="10"/>
      <c r="L8" s="10"/>
      <c r="M8" s="10"/>
      <c r="N8" s="10"/>
      <c r="O8" s="10"/>
      <c r="P8" s="10"/>
      <c r="Q8" s="10"/>
      <c r="R8" s="10"/>
      <c r="S8" s="10"/>
      <c r="T8" s="10"/>
      <c r="U8" s="10"/>
      <c r="V8" s="10"/>
      <c r="W8" s="10"/>
      <c r="X8" s="10"/>
      <c r="Y8" s="10"/>
      <c r="Z8" s="10"/>
      <c r="AA8" s="10"/>
    </row>
    <row r="9">
      <c r="A9" s="9" t="s">
        <v>216</v>
      </c>
      <c r="B9" s="9" t="s">
        <v>209</v>
      </c>
      <c r="C9" s="9" t="s">
        <v>21</v>
      </c>
      <c r="D9" s="11">
        <v>45446.0</v>
      </c>
      <c r="E9" s="9">
        <v>2.0</v>
      </c>
      <c r="F9" s="9">
        <v>90.0</v>
      </c>
      <c r="G9" s="10"/>
      <c r="H9" s="9"/>
      <c r="I9" s="10"/>
      <c r="J9" s="10"/>
      <c r="K9" s="10"/>
      <c r="L9" s="10"/>
      <c r="M9" s="10"/>
      <c r="N9" s="10"/>
      <c r="O9" s="10"/>
      <c r="P9" s="10"/>
      <c r="Q9" s="10"/>
      <c r="R9" s="10"/>
      <c r="S9" s="10"/>
      <c r="T9" s="10"/>
      <c r="U9" s="10"/>
      <c r="V9" s="10"/>
      <c r="W9" s="10"/>
      <c r="X9" s="10"/>
      <c r="Y9" s="10"/>
      <c r="Z9" s="10"/>
      <c r="AA9" s="10"/>
    </row>
    <row r="10">
      <c r="A10" s="9" t="s">
        <v>217</v>
      </c>
      <c r="B10" s="9" t="s">
        <v>209</v>
      </c>
      <c r="C10" s="9" t="s">
        <v>17</v>
      </c>
      <c r="D10" s="11">
        <v>45447.0</v>
      </c>
      <c r="E10" s="9">
        <v>21.0</v>
      </c>
      <c r="F10" s="9">
        <v>80.0</v>
      </c>
      <c r="G10" s="10"/>
      <c r="H10" s="9"/>
      <c r="I10" s="10"/>
      <c r="J10" s="10"/>
      <c r="K10" s="10"/>
      <c r="L10" s="10"/>
      <c r="M10" s="10"/>
      <c r="N10" s="10"/>
      <c r="O10" s="10"/>
      <c r="P10" s="10"/>
      <c r="Q10" s="10"/>
      <c r="R10" s="10"/>
      <c r="S10" s="10"/>
      <c r="T10" s="10"/>
      <c r="U10" s="10"/>
      <c r="V10" s="10"/>
      <c r="W10" s="10"/>
      <c r="X10" s="10"/>
      <c r="Y10" s="10"/>
      <c r="Z10" s="10"/>
      <c r="AA10" s="10"/>
    </row>
    <row r="11">
      <c r="A11" s="9" t="s">
        <v>218</v>
      </c>
      <c r="B11" s="9" t="s">
        <v>209</v>
      </c>
      <c r="C11" s="9" t="s">
        <v>19</v>
      </c>
      <c r="D11" s="11">
        <v>45447.0</v>
      </c>
      <c r="E11" s="9">
        <v>16.0</v>
      </c>
      <c r="F11" s="9">
        <v>82.0</v>
      </c>
      <c r="G11" s="10"/>
      <c r="H11" s="9"/>
      <c r="I11" s="10"/>
      <c r="J11" s="10"/>
      <c r="K11" s="10"/>
      <c r="L11" s="10"/>
      <c r="M11" s="10"/>
      <c r="N11" s="10"/>
      <c r="O11" s="10"/>
      <c r="P11" s="10"/>
      <c r="Q11" s="10"/>
      <c r="R11" s="10"/>
      <c r="S11" s="10"/>
      <c r="T11" s="10"/>
      <c r="U11" s="10"/>
      <c r="V11" s="10"/>
      <c r="W11" s="10"/>
      <c r="X11" s="10"/>
      <c r="Y11" s="10"/>
      <c r="Z11" s="10"/>
      <c r="AA11" s="10"/>
    </row>
    <row r="12">
      <c r="A12" s="9" t="s">
        <v>219</v>
      </c>
      <c r="B12" s="9" t="s">
        <v>209</v>
      </c>
      <c r="C12" s="9" t="s">
        <v>21</v>
      </c>
      <c r="D12" s="11">
        <v>45447.0</v>
      </c>
      <c r="E12" s="9">
        <v>4.0</v>
      </c>
      <c r="F12" s="9">
        <v>90.0</v>
      </c>
      <c r="G12" s="10"/>
      <c r="H12" s="9"/>
      <c r="I12" s="10"/>
      <c r="J12" s="10"/>
      <c r="K12" s="10"/>
      <c r="L12" s="10"/>
      <c r="M12" s="10"/>
      <c r="N12" s="10"/>
      <c r="O12" s="10"/>
      <c r="P12" s="10"/>
      <c r="Q12" s="10"/>
      <c r="R12" s="10"/>
      <c r="S12" s="10"/>
      <c r="T12" s="10"/>
      <c r="U12" s="10"/>
      <c r="V12" s="10"/>
      <c r="W12" s="10"/>
      <c r="X12" s="10"/>
      <c r="Y12" s="10"/>
      <c r="Z12" s="10"/>
      <c r="AA12" s="10"/>
    </row>
    <row r="13">
      <c r="A13" s="9" t="s">
        <v>220</v>
      </c>
      <c r="B13" s="9" t="s">
        <v>209</v>
      </c>
      <c r="C13" s="9" t="s">
        <v>23</v>
      </c>
      <c r="D13" s="11">
        <v>45447.0</v>
      </c>
      <c r="E13" s="9">
        <v>3.0</v>
      </c>
      <c r="F13" s="9">
        <v>78.0</v>
      </c>
      <c r="G13" s="10"/>
      <c r="H13" s="9"/>
      <c r="I13" s="10"/>
      <c r="J13" s="10"/>
      <c r="K13" s="10"/>
      <c r="L13" s="10"/>
      <c r="M13" s="10"/>
      <c r="N13" s="10"/>
      <c r="O13" s="10"/>
      <c r="P13" s="10"/>
      <c r="Q13" s="10"/>
      <c r="R13" s="10"/>
      <c r="S13" s="10"/>
      <c r="T13" s="10"/>
      <c r="U13" s="10"/>
      <c r="V13" s="10"/>
      <c r="W13" s="10"/>
      <c r="X13" s="10"/>
      <c r="Y13" s="10"/>
      <c r="Z13" s="10"/>
      <c r="AA13" s="10"/>
    </row>
    <row r="14">
      <c r="A14" s="9" t="s">
        <v>221</v>
      </c>
      <c r="B14" s="9" t="s">
        <v>209</v>
      </c>
      <c r="C14" s="9" t="s">
        <v>25</v>
      </c>
      <c r="D14" s="11">
        <v>45447.0</v>
      </c>
      <c r="E14" s="9">
        <v>1.0</v>
      </c>
      <c r="F14" s="9">
        <v>170.0</v>
      </c>
      <c r="G14" s="10"/>
      <c r="H14" s="9"/>
      <c r="I14" s="10"/>
      <c r="J14" s="10"/>
      <c r="K14" s="10"/>
      <c r="L14" s="10"/>
      <c r="M14" s="10"/>
      <c r="N14" s="10"/>
      <c r="O14" s="10"/>
      <c r="P14" s="10"/>
      <c r="Q14" s="10"/>
      <c r="R14" s="10"/>
      <c r="S14" s="10"/>
      <c r="T14" s="10"/>
      <c r="U14" s="10"/>
      <c r="V14" s="10"/>
      <c r="W14" s="10"/>
      <c r="X14" s="10"/>
      <c r="Y14" s="10"/>
      <c r="Z14" s="10"/>
      <c r="AA14" s="10"/>
    </row>
    <row r="15">
      <c r="A15" s="9" t="s">
        <v>222</v>
      </c>
      <c r="B15" s="9" t="s">
        <v>209</v>
      </c>
      <c r="C15" s="9" t="s">
        <v>19</v>
      </c>
      <c r="D15" s="11">
        <v>45448.0</v>
      </c>
      <c r="E15" s="9">
        <v>3.0</v>
      </c>
      <c r="F15" s="9">
        <v>82.0</v>
      </c>
      <c r="G15" s="10"/>
      <c r="H15" s="9"/>
      <c r="I15" s="10"/>
      <c r="J15" s="10"/>
      <c r="K15" s="10"/>
      <c r="L15" s="10"/>
      <c r="M15" s="10"/>
      <c r="N15" s="10"/>
      <c r="O15" s="10"/>
      <c r="P15" s="10"/>
      <c r="Q15" s="10"/>
      <c r="R15" s="10"/>
      <c r="S15" s="10"/>
      <c r="T15" s="10"/>
      <c r="U15" s="10"/>
      <c r="V15" s="10"/>
      <c r="W15" s="10"/>
      <c r="X15" s="10"/>
      <c r="Y15" s="10"/>
      <c r="Z15" s="10"/>
      <c r="AA15" s="10"/>
    </row>
    <row r="16">
      <c r="A16" s="9" t="s">
        <v>223</v>
      </c>
      <c r="B16" s="9" t="s">
        <v>209</v>
      </c>
      <c r="C16" s="9" t="s">
        <v>21</v>
      </c>
      <c r="D16" s="11">
        <v>45448.0</v>
      </c>
      <c r="E16" s="9">
        <v>5.0</v>
      </c>
      <c r="F16" s="9">
        <v>90.0</v>
      </c>
      <c r="G16" s="10"/>
      <c r="H16" s="10"/>
      <c r="I16" s="10"/>
      <c r="J16" s="10"/>
      <c r="K16" s="10"/>
      <c r="L16" s="10"/>
      <c r="M16" s="10"/>
      <c r="N16" s="10"/>
      <c r="O16" s="10"/>
      <c r="P16" s="10"/>
      <c r="Q16" s="10"/>
      <c r="R16" s="10"/>
      <c r="S16" s="10"/>
      <c r="T16" s="10"/>
      <c r="U16" s="10"/>
      <c r="V16" s="10"/>
      <c r="W16" s="10"/>
      <c r="X16" s="10"/>
      <c r="Y16" s="10"/>
      <c r="Z16" s="10"/>
      <c r="AA16" s="10"/>
    </row>
    <row r="17">
      <c r="A17" s="9" t="s">
        <v>224</v>
      </c>
      <c r="B17" s="9" t="s">
        <v>209</v>
      </c>
      <c r="C17" s="9" t="s">
        <v>23</v>
      </c>
      <c r="D17" s="11">
        <v>45449.0</v>
      </c>
      <c r="E17" s="9">
        <v>4.0</v>
      </c>
      <c r="F17" s="9">
        <v>78.0</v>
      </c>
      <c r="G17" s="10"/>
      <c r="H17" s="10"/>
      <c r="I17" s="10"/>
      <c r="J17" s="10"/>
      <c r="K17" s="10"/>
      <c r="L17" s="10"/>
      <c r="M17" s="10"/>
      <c r="N17" s="10"/>
      <c r="O17" s="10"/>
      <c r="P17" s="10"/>
      <c r="Q17" s="10"/>
      <c r="R17" s="10"/>
      <c r="S17" s="10"/>
      <c r="T17" s="10"/>
      <c r="U17" s="10"/>
      <c r="V17" s="10"/>
      <c r="W17" s="10"/>
      <c r="X17" s="10"/>
      <c r="Y17" s="10"/>
      <c r="Z17" s="10"/>
      <c r="AA17" s="10"/>
    </row>
    <row r="18">
      <c r="A18" s="9" t="s">
        <v>225</v>
      </c>
      <c r="B18" s="9" t="s">
        <v>209</v>
      </c>
      <c r="C18" s="9" t="s">
        <v>25</v>
      </c>
      <c r="D18" s="11">
        <v>45449.0</v>
      </c>
      <c r="E18" s="9">
        <v>3.0</v>
      </c>
      <c r="F18" s="9">
        <v>170.0</v>
      </c>
      <c r="G18" s="10"/>
      <c r="H18" s="10"/>
      <c r="I18" s="10"/>
      <c r="J18" s="10"/>
      <c r="K18" s="10"/>
      <c r="L18" s="10"/>
      <c r="M18" s="10"/>
      <c r="N18" s="10"/>
      <c r="O18" s="10"/>
      <c r="P18" s="10"/>
      <c r="Q18" s="10"/>
      <c r="R18" s="10"/>
      <c r="S18" s="10"/>
      <c r="T18" s="10"/>
      <c r="U18" s="10"/>
      <c r="V18" s="10"/>
      <c r="W18" s="10"/>
      <c r="X18" s="10"/>
      <c r="Y18" s="10"/>
      <c r="Z18" s="10"/>
      <c r="AA18" s="10"/>
    </row>
    <row r="19">
      <c r="A19" s="9" t="s">
        <v>226</v>
      </c>
      <c r="B19" s="9" t="s">
        <v>209</v>
      </c>
      <c r="C19" s="9" t="s">
        <v>27</v>
      </c>
      <c r="D19" s="11">
        <v>45449.0</v>
      </c>
      <c r="E19" s="9">
        <v>2.0</v>
      </c>
      <c r="F19" s="9">
        <v>65.0</v>
      </c>
      <c r="G19" s="10"/>
      <c r="H19" s="10"/>
      <c r="I19" s="10"/>
      <c r="J19" s="10"/>
      <c r="K19" s="10"/>
      <c r="L19" s="10"/>
      <c r="M19" s="10"/>
      <c r="N19" s="10"/>
      <c r="O19" s="10"/>
      <c r="P19" s="10"/>
      <c r="Q19" s="10"/>
      <c r="R19" s="10"/>
      <c r="S19" s="10"/>
      <c r="T19" s="10"/>
      <c r="U19" s="10"/>
      <c r="V19" s="10"/>
      <c r="W19" s="10"/>
      <c r="X19" s="10"/>
      <c r="Y19" s="10"/>
      <c r="Z19" s="10"/>
      <c r="AA19" s="10"/>
    </row>
    <row r="20">
      <c r="A20" s="9" t="s">
        <v>227</v>
      </c>
      <c r="B20" s="9" t="s">
        <v>209</v>
      </c>
      <c r="C20" s="9" t="s">
        <v>17</v>
      </c>
      <c r="D20" s="11">
        <v>45449.0</v>
      </c>
      <c r="E20" s="9">
        <v>39.0</v>
      </c>
      <c r="F20" s="9">
        <v>80.0</v>
      </c>
      <c r="G20" s="10"/>
      <c r="H20" s="10"/>
      <c r="I20" s="10"/>
      <c r="J20" s="10"/>
      <c r="K20" s="10"/>
      <c r="L20" s="10"/>
      <c r="M20" s="10"/>
      <c r="N20" s="10"/>
      <c r="O20" s="10"/>
      <c r="P20" s="10"/>
      <c r="Q20" s="10"/>
      <c r="R20" s="10"/>
      <c r="S20" s="10"/>
      <c r="T20" s="10"/>
      <c r="U20" s="10"/>
      <c r="V20" s="10"/>
      <c r="W20" s="10"/>
      <c r="X20" s="10"/>
      <c r="Y20" s="10"/>
      <c r="Z20" s="10"/>
      <c r="AA20" s="10"/>
    </row>
    <row r="21">
      <c r="A21" s="9" t="s">
        <v>228</v>
      </c>
      <c r="B21" s="9" t="s">
        <v>209</v>
      </c>
      <c r="C21" s="9" t="s">
        <v>19</v>
      </c>
      <c r="D21" s="11">
        <v>45449.0</v>
      </c>
      <c r="E21" s="9">
        <v>26.0</v>
      </c>
      <c r="F21" s="9">
        <v>82.0</v>
      </c>
      <c r="G21" s="10"/>
      <c r="H21" s="10"/>
      <c r="I21" s="10"/>
      <c r="J21" s="10"/>
      <c r="K21" s="10"/>
      <c r="L21" s="10"/>
      <c r="M21" s="10"/>
      <c r="N21" s="10"/>
      <c r="O21" s="10"/>
      <c r="P21" s="10"/>
      <c r="Q21" s="10"/>
      <c r="R21" s="10"/>
      <c r="S21" s="10"/>
      <c r="T21" s="10"/>
      <c r="U21" s="10"/>
      <c r="V21" s="10"/>
      <c r="W21" s="10"/>
      <c r="X21" s="10"/>
      <c r="Y21" s="10"/>
      <c r="Z21" s="10"/>
      <c r="AA21" s="10"/>
    </row>
    <row r="22">
      <c r="A22" s="9" t="s">
        <v>229</v>
      </c>
      <c r="B22" s="9" t="s">
        <v>209</v>
      </c>
      <c r="C22" s="9" t="s">
        <v>21</v>
      </c>
      <c r="D22" s="11">
        <v>45450.0</v>
      </c>
      <c r="E22" s="9">
        <v>5.0</v>
      </c>
      <c r="F22" s="9">
        <v>90.0</v>
      </c>
      <c r="G22" s="10"/>
      <c r="H22" s="10"/>
      <c r="I22" s="10"/>
      <c r="J22" s="10"/>
      <c r="K22" s="10"/>
      <c r="L22" s="10"/>
      <c r="M22" s="10"/>
      <c r="N22" s="10"/>
      <c r="O22" s="10"/>
      <c r="P22" s="10"/>
      <c r="Q22" s="10"/>
      <c r="R22" s="10"/>
      <c r="S22" s="10"/>
      <c r="T22" s="10"/>
      <c r="U22" s="10"/>
      <c r="V22" s="10"/>
      <c r="W22" s="10"/>
      <c r="X22" s="10"/>
      <c r="Y22" s="10"/>
      <c r="Z22" s="10"/>
      <c r="AA22" s="10"/>
    </row>
    <row r="23">
      <c r="A23" s="9" t="s">
        <v>230</v>
      </c>
      <c r="B23" s="9" t="s">
        <v>209</v>
      </c>
      <c r="C23" s="9" t="s">
        <v>19</v>
      </c>
      <c r="D23" s="11">
        <v>45451.0</v>
      </c>
      <c r="E23" s="9">
        <v>17.0</v>
      </c>
      <c r="F23" s="9">
        <v>82.0</v>
      </c>
      <c r="G23" s="10"/>
      <c r="H23" s="10"/>
      <c r="I23" s="10"/>
      <c r="J23" s="10"/>
      <c r="K23" s="10"/>
      <c r="L23" s="10"/>
      <c r="M23" s="10"/>
      <c r="N23" s="10"/>
      <c r="O23" s="10"/>
      <c r="P23" s="10"/>
      <c r="Q23" s="10"/>
      <c r="R23" s="10"/>
      <c r="S23" s="10"/>
      <c r="T23" s="10"/>
      <c r="U23" s="10"/>
      <c r="V23" s="10"/>
      <c r="W23" s="10"/>
      <c r="X23" s="10"/>
      <c r="Y23" s="10"/>
      <c r="Z23" s="10"/>
      <c r="AA23" s="10"/>
    </row>
    <row r="24">
      <c r="A24" s="9" t="s">
        <v>231</v>
      </c>
      <c r="B24" s="9" t="s">
        <v>209</v>
      </c>
      <c r="C24" s="9" t="s">
        <v>21</v>
      </c>
      <c r="D24" s="11">
        <v>45451.0</v>
      </c>
      <c r="E24" s="9">
        <v>7.0</v>
      </c>
      <c r="F24" s="9">
        <v>90.0</v>
      </c>
      <c r="G24" s="10"/>
      <c r="H24" s="10"/>
      <c r="I24" s="10"/>
      <c r="J24" s="10"/>
      <c r="K24" s="10"/>
      <c r="L24" s="10"/>
      <c r="M24" s="10"/>
      <c r="N24" s="10"/>
      <c r="O24" s="10"/>
      <c r="P24" s="10"/>
      <c r="Q24" s="10"/>
      <c r="R24" s="10"/>
      <c r="S24" s="10"/>
      <c r="T24" s="10"/>
      <c r="U24" s="10"/>
      <c r="V24" s="10"/>
      <c r="W24" s="10"/>
      <c r="X24" s="10"/>
      <c r="Y24" s="10"/>
      <c r="Z24" s="10"/>
      <c r="AA24" s="10"/>
    </row>
    <row r="25">
      <c r="A25" s="9" t="s">
        <v>232</v>
      </c>
      <c r="B25" s="9" t="s">
        <v>209</v>
      </c>
      <c r="C25" s="9" t="s">
        <v>23</v>
      </c>
      <c r="D25" s="11">
        <v>45451.0</v>
      </c>
      <c r="E25" s="9">
        <v>6.0</v>
      </c>
      <c r="F25" s="9">
        <v>78.0</v>
      </c>
      <c r="G25" s="10"/>
      <c r="H25" s="10"/>
      <c r="I25" s="10"/>
      <c r="J25" s="10"/>
      <c r="K25" s="10"/>
      <c r="L25" s="10"/>
      <c r="M25" s="10"/>
      <c r="N25" s="10"/>
      <c r="O25" s="10"/>
      <c r="P25" s="10"/>
      <c r="Q25" s="10"/>
      <c r="R25" s="10"/>
      <c r="S25" s="10"/>
      <c r="T25" s="10"/>
      <c r="U25" s="10"/>
      <c r="V25" s="10"/>
      <c r="W25" s="10"/>
      <c r="X25" s="10"/>
      <c r="Y25" s="10"/>
      <c r="Z25" s="10"/>
      <c r="AA25" s="10"/>
    </row>
    <row r="26">
      <c r="A26" s="9" t="s">
        <v>233</v>
      </c>
      <c r="B26" s="9" t="s">
        <v>209</v>
      </c>
      <c r="C26" s="9" t="s">
        <v>17</v>
      </c>
      <c r="D26" s="11">
        <v>45451.0</v>
      </c>
      <c r="E26" s="9">
        <v>19.0</v>
      </c>
      <c r="F26" s="9">
        <v>80.0</v>
      </c>
      <c r="G26" s="10"/>
      <c r="H26" s="10"/>
      <c r="I26" s="10"/>
      <c r="J26" s="10"/>
      <c r="K26" s="10"/>
      <c r="L26" s="10"/>
      <c r="M26" s="10"/>
      <c r="N26" s="10"/>
      <c r="O26" s="10"/>
      <c r="P26" s="10"/>
      <c r="Q26" s="10"/>
      <c r="R26" s="10"/>
      <c r="S26" s="10"/>
      <c r="T26" s="10"/>
      <c r="U26" s="10"/>
      <c r="V26" s="10"/>
      <c r="W26" s="10"/>
      <c r="X26" s="10"/>
      <c r="Y26" s="10"/>
      <c r="Z26" s="10"/>
      <c r="AA26" s="10"/>
    </row>
    <row r="27">
      <c r="A27" s="9" t="s">
        <v>234</v>
      </c>
      <c r="B27" s="9" t="s">
        <v>209</v>
      </c>
      <c r="C27" s="9" t="s">
        <v>27</v>
      </c>
      <c r="D27" s="11">
        <v>45451.0</v>
      </c>
      <c r="E27" s="9">
        <v>3.0</v>
      </c>
      <c r="F27" s="9">
        <v>65.0</v>
      </c>
      <c r="G27" s="10"/>
      <c r="H27" s="10"/>
      <c r="I27" s="10"/>
      <c r="J27" s="10"/>
      <c r="K27" s="10"/>
      <c r="L27" s="10"/>
      <c r="M27" s="10"/>
      <c r="N27" s="10"/>
      <c r="O27" s="10"/>
      <c r="P27" s="10"/>
      <c r="Q27" s="10"/>
      <c r="R27" s="10"/>
      <c r="S27" s="10"/>
      <c r="T27" s="10"/>
      <c r="U27" s="10"/>
      <c r="V27" s="10"/>
      <c r="W27" s="10"/>
      <c r="X27" s="10"/>
      <c r="Y27" s="10"/>
      <c r="Z27" s="10"/>
      <c r="AA27" s="10"/>
    </row>
    <row r="28">
      <c r="A28" s="9" t="s">
        <v>235</v>
      </c>
      <c r="B28" s="9" t="s">
        <v>209</v>
      </c>
      <c r="C28" s="9" t="s">
        <v>17</v>
      </c>
      <c r="D28" s="11">
        <v>45452.0</v>
      </c>
      <c r="E28" s="9">
        <v>36.0</v>
      </c>
      <c r="F28" s="9">
        <v>80.0</v>
      </c>
      <c r="G28" s="10"/>
      <c r="H28" s="10"/>
      <c r="I28" s="10"/>
      <c r="J28" s="10"/>
      <c r="K28" s="10"/>
      <c r="L28" s="10"/>
      <c r="M28" s="10"/>
      <c r="N28" s="10"/>
      <c r="O28" s="10"/>
      <c r="P28" s="10"/>
      <c r="Q28" s="10"/>
      <c r="R28" s="10"/>
      <c r="S28" s="10"/>
      <c r="T28" s="10"/>
      <c r="U28" s="10"/>
      <c r="V28" s="10"/>
      <c r="W28" s="10"/>
      <c r="X28" s="10"/>
      <c r="Y28" s="10"/>
      <c r="Z28" s="10"/>
      <c r="AA28" s="10"/>
    </row>
    <row r="29">
      <c r="A29" s="9" t="s">
        <v>236</v>
      </c>
      <c r="B29" s="9" t="s">
        <v>209</v>
      </c>
      <c r="C29" s="9" t="s">
        <v>19</v>
      </c>
      <c r="D29" s="11">
        <v>45452.0</v>
      </c>
      <c r="E29" s="9">
        <v>35.0</v>
      </c>
      <c r="F29" s="9">
        <v>82.0</v>
      </c>
      <c r="G29" s="10"/>
      <c r="H29" s="10"/>
      <c r="I29" s="10"/>
      <c r="J29" s="10"/>
      <c r="K29" s="10"/>
      <c r="L29" s="10"/>
      <c r="M29" s="10"/>
      <c r="N29" s="10"/>
      <c r="O29" s="10"/>
      <c r="P29" s="10"/>
      <c r="Q29" s="10"/>
      <c r="R29" s="10"/>
      <c r="S29" s="10"/>
      <c r="T29" s="10"/>
      <c r="U29" s="10"/>
      <c r="V29" s="10"/>
      <c r="W29" s="10"/>
      <c r="X29" s="10"/>
      <c r="Y29" s="10"/>
      <c r="Z29" s="10"/>
      <c r="AA29" s="10"/>
    </row>
    <row r="30">
      <c r="A30" s="9" t="s">
        <v>237</v>
      </c>
      <c r="B30" s="9" t="s">
        <v>209</v>
      </c>
      <c r="C30" s="9" t="s">
        <v>21</v>
      </c>
      <c r="D30" s="11">
        <v>45452.0</v>
      </c>
      <c r="E30" s="9">
        <v>10.0</v>
      </c>
      <c r="F30" s="9">
        <v>90.0</v>
      </c>
      <c r="G30" s="10"/>
      <c r="H30" s="10"/>
      <c r="I30" s="10"/>
      <c r="J30" s="10"/>
      <c r="K30" s="10"/>
      <c r="L30" s="10"/>
      <c r="M30" s="10"/>
      <c r="N30" s="10"/>
      <c r="O30" s="10"/>
      <c r="P30" s="10"/>
      <c r="Q30" s="10"/>
      <c r="R30" s="10"/>
      <c r="S30" s="10"/>
      <c r="T30" s="10"/>
      <c r="U30" s="10"/>
      <c r="V30" s="10"/>
      <c r="W30" s="10"/>
      <c r="X30" s="10"/>
      <c r="Y30" s="10"/>
      <c r="Z30" s="10"/>
      <c r="AA30" s="10"/>
    </row>
    <row r="31">
      <c r="A31" s="9" t="s">
        <v>238</v>
      </c>
      <c r="B31" s="9" t="s">
        <v>209</v>
      </c>
      <c r="C31" s="9" t="s">
        <v>25</v>
      </c>
      <c r="D31" s="11">
        <v>45452.0</v>
      </c>
      <c r="E31" s="9">
        <v>11.0</v>
      </c>
      <c r="F31" s="9">
        <v>170.0</v>
      </c>
      <c r="G31" s="10"/>
      <c r="H31" s="10"/>
      <c r="I31" s="10"/>
      <c r="J31" s="10"/>
      <c r="K31" s="10"/>
      <c r="L31" s="10"/>
      <c r="M31" s="10"/>
      <c r="N31" s="10"/>
      <c r="O31" s="10"/>
      <c r="P31" s="10"/>
      <c r="Q31" s="10"/>
      <c r="R31" s="10"/>
      <c r="S31" s="10"/>
      <c r="T31" s="10"/>
      <c r="U31" s="10"/>
      <c r="V31" s="10"/>
      <c r="W31" s="10"/>
      <c r="X31" s="10"/>
      <c r="Y31" s="10"/>
      <c r="Z31" s="10"/>
      <c r="AA31" s="10"/>
    </row>
    <row r="32">
      <c r="A32" s="9" t="s">
        <v>239</v>
      </c>
      <c r="B32" s="9" t="s">
        <v>209</v>
      </c>
      <c r="C32" s="9" t="s">
        <v>27</v>
      </c>
      <c r="D32" s="11">
        <v>45452.0</v>
      </c>
      <c r="E32" s="9">
        <v>6.0</v>
      </c>
      <c r="F32" s="9">
        <v>65.0</v>
      </c>
      <c r="G32" s="10"/>
      <c r="H32" s="10"/>
      <c r="I32" s="10"/>
      <c r="J32" s="10"/>
      <c r="K32" s="10"/>
      <c r="L32" s="10"/>
      <c r="M32" s="10"/>
      <c r="N32" s="10"/>
      <c r="O32" s="10"/>
      <c r="P32" s="10"/>
      <c r="Q32" s="10"/>
      <c r="R32" s="10"/>
      <c r="S32" s="10"/>
      <c r="T32" s="10"/>
      <c r="U32" s="10"/>
      <c r="V32" s="10"/>
      <c r="W32" s="10"/>
      <c r="X32" s="10"/>
      <c r="Y32" s="10"/>
      <c r="Z32" s="10"/>
      <c r="AA32" s="10"/>
    </row>
    <row r="33">
      <c r="A33" s="9" t="s">
        <v>240</v>
      </c>
      <c r="B33" s="9" t="s">
        <v>209</v>
      </c>
      <c r="C33" s="9" t="s">
        <v>21</v>
      </c>
      <c r="D33" s="11">
        <v>45453.0</v>
      </c>
      <c r="E33" s="9">
        <v>1.0</v>
      </c>
      <c r="F33" s="9">
        <v>90.0</v>
      </c>
      <c r="G33" s="10"/>
      <c r="H33" s="10"/>
      <c r="I33" s="10"/>
      <c r="J33" s="10"/>
      <c r="K33" s="10"/>
      <c r="L33" s="10"/>
      <c r="M33" s="10"/>
      <c r="N33" s="10"/>
      <c r="O33" s="10"/>
      <c r="P33" s="10"/>
      <c r="Q33" s="10"/>
      <c r="R33" s="10"/>
      <c r="S33" s="10"/>
      <c r="T33" s="10"/>
      <c r="U33" s="10"/>
      <c r="V33" s="10"/>
      <c r="W33" s="10"/>
      <c r="X33" s="10"/>
      <c r="Y33" s="10"/>
      <c r="Z33" s="10"/>
      <c r="AA33" s="10"/>
    </row>
    <row r="34">
      <c r="A34" s="9" t="s">
        <v>241</v>
      </c>
      <c r="B34" s="9" t="s">
        <v>209</v>
      </c>
      <c r="C34" s="9" t="s">
        <v>17</v>
      </c>
      <c r="D34" s="11">
        <v>45453.0</v>
      </c>
      <c r="E34" s="9">
        <v>7.0</v>
      </c>
      <c r="F34" s="9">
        <v>80.0</v>
      </c>
      <c r="G34" s="10"/>
      <c r="H34" s="10"/>
      <c r="I34" s="10"/>
      <c r="J34" s="10"/>
      <c r="K34" s="10"/>
      <c r="L34" s="10"/>
      <c r="M34" s="10"/>
      <c r="N34" s="10"/>
      <c r="O34" s="10"/>
      <c r="P34" s="10"/>
      <c r="Q34" s="10"/>
      <c r="R34" s="10"/>
      <c r="S34" s="10"/>
      <c r="T34" s="10"/>
      <c r="U34" s="10"/>
      <c r="V34" s="10"/>
      <c r="W34" s="10"/>
      <c r="X34" s="10"/>
      <c r="Y34" s="10"/>
      <c r="Z34" s="10"/>
      <c r="AA34" s="10"/>
    </row>
    <row r="35">
      <c r="A35" s="9" t="s">
        <v>242</v>
      </c>
      <c r="B35" s="9" t="s">
        <v>209</v>
      </c>
      <c r="C35" s="9" t="s">
        <v>19</v>
      </c>
      <c r="D35" s="11">
        <v>45453.0</v>
      </c>
      <c r="E35" s="9">
        <v>7.0</v>
      </c>
      <c r="F35" s="9">
        <v>82.0</v>
      </c>
      <c r="G35" s="10"/>
      <c r="H35" s="10"/>
      <c r="I35" s="10"/>
      <c r="J35" s="10"/>
      <c r="K35" s="10"/>
      <c r="L35" s="10"/>
      <c r="M35" s="10"/>
      <c r="N35" s="10"/>
      <c r="O35" s="10"/>
      <c r="P35" s="10"/>
      <c r="Q35" s="10"/>
      <c r="R35" s="10"/>
      <c r="S35" s="10"/>
      <c r="T35" s="10"/>
      <c r="U35" s="10"/>
      <c r="V35" s="10"/>
      <c r="W35" s="10"/>
      <c r="X35" s="10"/>
      <c r="Y35" s="10"/>
      <c r="Z35" s="10"/>
      <c r="AA35" s="10"/>
    </row>
    <row r="36">
      <c r="A36" s="9" t="s">
        <v>243</v>
      </c>
      <c r="B36" s="9" t="s">
        <v>209</v>
      </c>
      <c r="C36" s="9" t="s">
        <v>23</v>
      </c>
      <c r="D36" s="11">
        <v>45454.0</v>
      </c>
      <c r="E36" s="9">
        <v>7.0</v>
      </c>
      <c r="F36" s="9">
        <v>78.0</v>
      </c>
      <c r="G36" s="10"/>
      <c r="H36" s="10"/>
      <c r="I36" s="10"/>
      <c r="J36" s="10"/>
      <c r="K36" s="10"/>
      <c r="L36" s="10"/>
      <c r="M36" s="10"/>
      <c r="N36" s="10"/>
      <c r="O36" s="10"/>
      <c r="P36" s="10"/>
      <c r="Q36" s="10"/>
      <c r="R36" s="10"/>
      <c r="S36" s="10"/>
      <c r="T36" s="10"/>
      <c r="U36" s="10"/>
      <c r="V36" s="10"/>
      <c r="W36" s="10"/>
      <c r="X36" s="10"/>
      <c r="Y36" s="10"/>
      <c r="Z36" s="10"/>
      <c r="AA36" s="10"/>
    </row>
    <row r="37">
      <c r="A37" s="9" t="s">
        <v>244</v>
      </c>
      <c r="B37" s="9" t="s">
        <v>209</v>
      </c>
      <c r="C37" s="9" t="s">
        <v>17</v>
      </c>
      <c r="D37" s="11">
        <v>45454.0</v>
      </c>
      <c r="E37" s="9">
        <v>22.0</v>
      </c>
      <c r="F37" s="9">
        <v>80.0</v>
      </c>
      <c r="G37" s="10"/>
      <c r="H37" s="10"/>
      <c r="I37" s="10"/>
      <c r="J37" s="10"/>
      <c r="K37" s="10"/>
      <c r="L37" s="10"/>
      <c r="M37" s="10"/>
      <c r="N37" s="10"/>
      <c r="O37" s="10"/>
      <c r="P37" s="10"/>
      <c r="Q37" s="10"/>
      <c r="R37" s="10"/>
      <c r="S37" s="10"/>
      <c r="T37" s="10"/>
      <c r="U37" s="10"/>
      <c r="V37" s="10"/>
      <c r="W37" s="10"/>
      <c r="X37" s="10"/>
      <c r="Y37" s="10"/>
      <c r="Z37" s="10"/>
      <c r="AA37" s="10"/>
    </row>
    <row r="38">
      <c r="A38" s="9" t="s">
        <v>245</v>
      </c>
      <c r="B38" s="9" t="s">
        <v>209</v>
      </c>
      <c r="C38" s="9" t="s">
        <v>19</v>
      </c>
      <c r="D38" s="11">
        <v>45454.0</v>
      </c>
      <c r="E38" s="9">
        <v>19.0</v>
      </c>
      <c r="F38" s="9">
        <v>82.0</v>
      </c>
      <c r="G38" s="10"/>
      <c r="H38" s="10"/>
      <c r="I38" s="10"/>
      <c r="J38" s="10"/>
      <c r="K38" s="10"/>
      <c r="L38" s="10"/>
      <c r="M38" s="10"/>
      <c r="N38" s="10"/>
      <c r="O38" s="10"/>
      <c r="P38" s="10"/>
      <c r="Q38" s="10"/>
      <c r="R38" s="10"/>
      <c r="S38" s="10"/>
      <c r="T38" s="10"/>
      <c r="U38" s="10"/>
      <c r="V38" s="10"/>
      <c r="W38" s="10"/>
      <c r="X38" s="10"/>
      <c r="Y38" s="10"/>
      <c r="Z38" s="10"/>
      <c r="AA38" s="10"/>
    </row>
    <row r="39">
      <c r="A39" s="9" t="s">
        <v>246</v>
      </c>
      <c r="B39" s="9" t="s">
        <v>209</v>
      </c>
      <c r="C39" s="9" t="s">
        <v>17</v>
      </c>
      <c r="D39" s="11">
        <v>45455.0</v>
      </c>
      <c r="E39" s="9">
        <v>9.0</v>
      </c>
      <c r="F39" s="9">
        <v>80.0</v>
      </c>
      <c r="G39" s="10"/>
      <c r="H39" s="10"/>
      <c r="I39" s="10"/>
      <c r="J39" s="10"/>
      <c r="K39" s="10"/>
      <c r="L39" s="10"/>
      <c r="M39" s="10"/>
      <c r="N39" s="10"/>
      <c r="O39" s="10"/>
      <c r="P39" s="10"/>
      <c r="Q39" s="10"/>
      <c r="R39" s="10"/>
      <c r="S39" s="10"/>
      <c r="T39" s="10"/>
      <c r="U39" s="10"/>
      <c r="V39" s="10"/>
      <c r="W39" s="10"/>
      <c r="X39" s="10"/>
      <c r="Y39" s="10"/>
      <c r="Z39" s="10"/>
      <c r="AA39" s="10"/>
    </row>
    <row r="40">
      <c r="A40" s="9" t="s">
        <v>247</v>
      </c>
      <c r="B40" s="9" t="s">
        <v>209</v>
      </c>
      <c r="C40" s="9" t="s">
        <v>19</v>
      </c>
      <c r="D40" s="11">
        <v>45455.0</v>
      </c>
      <c r="E40" s="9">
        <v>3.0</v>
      </c>
      <c r="F40" s="9">
        <v>82.0</v>
      </c>
      <c r="G40" s="10"/>
      <c r="H40" s="10"/>
      <c r="I40" s="10"/>
      <c r="J40" s="10"/>
      <c r="K40" s="10"/>
      <c r="L40" s="10"/>
      <c r="M40" s="10"/>
      <c r="N40" s="10"/>
      <c r="O40" s="10"/>
      <c r="P40" s="10"/>
      <c r="Q40" s="10"/>
      <c r="R40" s="10"/>
      <c r="S40" s="10"/>
      <c r="T40" s="10"/>
      <c r="U40" s="10"/>
      <c r="V40" s="10"/>
      <c r="W40" s="10"/>
      <c r="X40" s="10"/>
      <c r="Y40" s="10"/>
      <c r="Z40" s="10"/>
      <c r="AA40" s="10"/>
    </row>
    <row r="41">
      <c r="A41" s="9" t="s">
        <v>248</v>
      </c>
      <c r="B41" s="9" t="s">
        <v>209</v>
      </c>
      <c r="C41" s="9" t="s">
        <v>21</v>
      </c>
      <c r="D41" s="11">
        <v>45455.0</v>
      </c>
      <c r="E41" s="9">
        <v>16.0</v>
      </c>
      <c r="F41" s="9">
        <v>90.0</v>
      </c>
      <c r="G41" s="10"/>
      <c r="H41" s="10"/>
      <c r="I41" s="10"/>
      <c r="J41" s="10"/>
      <c r="K41" s="10"/>
      <c r="L41" s="10"/>
      <c r="M41" s="10"/>
      <c r="N41" s="10"/>
      <c r="O41" s="10"/>
      <c r="P41" s="10"/>
      <c r="Q41" s="10"/>
      <c r="R41" s="10"/>
      <c r="S41" s="10"/>
      <c r="T41" s="10"/>
      <c r="U41" s="10"/>
      <c r="V41" s="10"/>
      <c r="W41" s="10"/>
      <c r="X41" s="10"/>
      <c r="Y41" s="10"/>
      <c r="Z41" s="10"/>
      <c r="AA41" s="10"/>
    </row>
    <row r="42">
      <c r="A42" s="9" t="s">
        <v>249</v>
      </c>
      <c r="B42" s="9" t="s">
        <v>209</v>
      </c>
      <c r="C42" s="9" t="s">
        <v>27</v>
      </c>
      <c r="D42" s="11">
        <v>45455.0</v>
      </c>
      <c r="E42" s="9">
        <v>8.0</v>
      </c>
      <c r="F42" s="9">
        <v>65.0</v>
      </c>
      <c r="G42" s="10"/>
      <c r="H42" s="10"/>
      <c r="I42" s="10"/>
      <c r="J42" s="10"/>
      <c r="K42" s="10"/>
      <c r="L42" s="10"/>
      <c r="M42" s="10"/>
      <c r="N42" s="10"/>
      <c r="O42" s="10"/>
      <c r="P42" s="10"/>
      <c r="Q42" s="10"/>
      <c r="R42" s="10"/>
      <c r="S42" s="10"/>
      <c r="T42" s="10"/>
      <c r="U42" s="10"/>
      <c r="V42" s="10"/>
      <c r="W42" s="10"/>
      <c r="X42" s="10"/>
      <c r="Y42" s="10"/>
      <c r="Z42" s="10"/>
      <c r="AA42" s="10"/>
    </row>
    <row r="43">
      <c r="A43" s="9" t="s">
        <v>250</v>
      </c>
      <c r="B43" s="9" t="s">
        <v>209</v>
      </c>
      <c r="C43" s="9" t="s">
        <v>19</v>
      </c>
      <c r="D43" s="11">
        <v>45457.0</v>
      </c>
      <c r="E43" s="9">
        <v>7.0</v>
      </c>
      <c r="F43" s="9">
        <v>82.0</v>
      </c>
      <c r="G43" s="10"/>
      <c r="H43" s="10"/>
      <c r="I43" s="10"/>
      <c r="J43" s="10"/>
      <c r="K43" s="10"/>
      <c r="L43" s="10"/>
      <c r="M43" s="10"/>
      <c r="N43" s="10"/>
      <c r="O43" s="10"/>
      <c r="P43" s="10"/>
      <c r="Q43" s="10"/>
      <c r="R43" s="10"/>
      <c r="S43" s="10"/>
      <c r="T43" s="10"/>
      <c r="U43" s="10"/>
      <c r="V43" s="10"/>
      <c r="W43" s="10"/>
      <c r="X43" s="10"/>
      <c r="Y43" s="10"/>
      <c r="Z43" s="10"/>
      <c r="AA43" s="10"/>
    </row>
    <row r="44">
      <c r="A44" s="9" t="s">
        <v>251</v>
      </c>
      <c r="B44" s="9" t="s">
        <v>209</v>
      </c>
      <c r="C44" s="9" t="s">
        <v>23</v>
      </c>
      <c r="D44" s="11">
        <v>45458.0</v>
      </c>
      <c r="E44" s="9">
        <v>14.0</v>
      </c>
      <c r="F44" s="9">
        <v>78.0</v>
      </c>
      <c r="G44" s="10"/>
      <c r="H44" s="10"/>
      <c r="I44" s="10"/>
      <c r="J44" s="10"/>
      <c r="K44" s="10"/>
      <c r="L44" s="10"/>
      <c r="M44" s="10"/>
      <c r="N44" s="10"/>
      <c r="O44" s="10"/>
      <c r="P44" s="10"/>
      <c r="Q44" s="10"/>
      <c r="R44" s="10"/>
      <c r="S44" s="10"/>
      <c r="T44" s="10"/>
      <c r="U44" s="10"/>
      <c r="V44" s="10"/>
      <c r="W44" s="10"/>
      <c r="X44" s="10"/>
      <c r="Y44" s="10"/>
      <c r="Z44" s="10"/>
      <c r="AA44" s="10"/>
    </row>
    <row r="45">
      <c r="A45" s="9" t="s">
        <v>252</v>
      </c>
      <c r="B45" s="9" t="s">
        <v>209</v>
      </c>
      <c r="C45" s="9" t="s">
        <v>25</v>
      </c>
      <c r="D45" s="11">
        <v>45458.0</v>
      </c>
      <c r="E45" s="9">
        <v>9.0</v>
      </c>
      <c r="F45" s="9">
        <v>170.0</v>
      </c>
      <c r="G45" s="10"/>
      <c r="H45" s="10"/>
      <c r="I45" s="10"/>
      <c r="J45" s="10"/>
      <c r="K45" s="10"/>
      <c r="L45" s="10"/>
      <c r="M45" s="10"/>
      <c r="N45" s="10"/>
      <c r="O45" s="10"/>
      <c r="P45" s="10"/>
      <c r="Q45" s="10"/>
      <c r="R45" s="10"/>
      <c r="S45" s="10"/>
      <c r="T45" s="10"/>
      <c r="U45" s="10"/>
      <c r="V45" s="10"/>
      <c r="W45" s="10"/>
      <c r="X45" s="10"/>
      <c r="Y45" s="10"/>
      <c r="Z45" s="10"/>
      <c r="AA45" s="10"/>
    </row>
    <row r="46">
      <c r="A46" s="9" t="s">
        <v>253</v>
      </c>
      <c r="B46" s="9" t="s">
        <v>209</v>
      </c>
      <c r="C46" s="9" t="s">
        <v>27</v>
      </c>
      <c r="D46" s="11">
        <v>45458.0</v>
      </c>
      <c r="E46" s="9">
        <v>6.0</v>
      </c>
      <c r="F46" s="9">
        <v>65.0</v>
      </c>
      <c r="G46" s="10"/>
      <c r="H46" s="10"/>
      <c r="I46" s="10"/>
      <c r="J46" s="10"/>
      <c r="K46" s="10"/>
      <c r="L46" s="10"/>
      <c r="M46" s="10"/>
      <c r="N46" s="10"/>
      <c r="O46" s="10"/>
      <c r="P46" s="10"/>
      <c r="Q46" s="10"/>
      <c r="R46" s="10"/>
      <c r="S46" s="10"/>
      <c r="T46" s="10"/>
      <c r="U46" s="10"/>
      <c r="V46" s="10"/>
      <c r="W46" s="10"/>
      <c r="X46" s="10"/>
      <c r="Y46" s="10"/>
      <c r="Z46" s="10"/>
      <c r="AA46" s="10"/>
    </row>
    <row r="47">
      <c r="A47" s="9" t="s">
        <v>254</v>
      </c>
      <c r="B47" s="9" t="s">
        <v>209</v>
      </c>
      <c r="C47" s="9" t="s">
        <v>17</v>
      </c>
      <c r="D47" s="11">
        <v>45458.0</v>
      </c>
      <c r="E47" s="9">
        <v>20.0</v>
      </c>
      <c r="F47" s="9">
        <v>80.0</v>
      </c>
      <c r="G47" s="10"/>
      <c r="H47" s="10"/>
      <c r="I47" s="10"/>
      <c r="J47" s="10"/>
      <c r="K47" s="10"/>
      <c r="L47" s="10"/>
      <c r="M47" s="10"/>
      <c r="N47" s="10"/>
      <c r="O47" s="10"/>
      <c r="P47" s="10"/>
      <c r="Q47" s="10"/>
      <c r="R47" s="10"/>
      <c r="S47" s="10"/>
      <c r="T47" s="10"/>
      <c r="U47" s="10"/>
      <c r="V47" s="10"/>
      <c r="W47" s="10"/>
      <c r="X47" s="10"/>
      <c r="Y47" s="10"/>
      <c r="Z47" s="10"/>
      <c r="AA47" s="10"/>
    </row>
    <row r="48">
      <c r="A48" s="9" t="s">
        <v>255</v>
      </c>
      <c r="B48" s="9" t="s">
        <v>209</v>
      </c>
      <c r="C48" s="9" t="s">
        <v>19</v>
      </c>
      <c r="D48" s="11">
        <v>45458.0</v>
      </c>
      <c r="E48" s="9">
        <v>36.0</v>
      </c>
      <c r="F48" s="9">
        <v>82.0</v>
      </c>
      <c r="G48" s="10"/>
      <c r="H48" s="10"/>
      <c r="I48" s="10"/>
      <c r="J48" s="10"/>
      <c r="K48" s="10"/>
      <c r="L48" s="10"/>
      <c r="M48" s="10"/>
      <c r="N48" s="10"/>
      <c r="O48" s="10"/>
      <c r="P48" s="10"/>
      <c r="Q48" s="10"/>
      <c r="R48" s="10"/>
      <c r="S48" s="10"/>
      <c r="T48" s="10"/>
      <c r="U48" s="10"/>
      <c r="V48" s="10"/>
      <c r="W48" s="10"/>
      <c r="X48" s="10"/>
      <c r="Y48" s="10"/>
      <c r="Z48" s="10"/>
      <c r="AA48" s="10"/>
    </row>
    <row r="49">
      <c r="A49" s="9" t="s">
        <v>256</v>
      </c>
      <c r="B49" s="9" t="s">
        <v>209</v>
      </c>
      <c r="C49" s="9" t="s">
        <v>21</v>
      </c>
      <c r="D49" s="11">
        <v>45459.0</v>
      </c>
      <c r="E49" s="9">
        <v>5.0</v>
      </c>
      <c r="F49" s="9">
        <v>90.0</v>
      </c>
      <c r="G49" s="10"/>
      <c r="H49" s="10"/>
      <c r="I49" s="10"/>
      <c r="J49" s="10"/>
      <c r="K49" s="10"/>
      <c r="L49" s="10"/>
      <c r="M49" s="10"/>
      <c r="N49" s="10"/>
      <c r="O49" s="10"/>
      <c r="P49" s="10"/>
      <c r="Q49" s="10"/>
      <c r="R49" s="10"/>
      <c r="S49" s="10"/>
      <c r="T49" s="10"/>
      <c r="U49" s="10"/>
      <c r="V49" s="10"/>
      <c r="W49" s="10"/>
      <c r="X49" s="10"/>
      <c r="Y49" s="10"/>
      <c r="Z49" s="10"/>
      <c r="AA49" s="10"/>
    </row>
    <row r="50">
      <c r="A50" s="9" t="s">
        <v>257</v>
      </c>
      <c r="B50" s="9" t="s">
        <v>209</v>
      </c>
      <c r="C50" s="9" t="s">
        <v>23</v>
      </c>
      <c r="D50" s="11">
        <v>45460.0</v>
      </c>
      <c r="E50" s="9">
        <v>3.0</v>
      </c>
      <c r="F50" s="9">
        <v>78.0</v>
      </c>
      <c r="G50" s="10"/>
      <c r="H50" s="10"/>
      <c r="I50" s="10"/>
      <c r="J50" s="10"/>
      <c r="K50" s="10"/>
      <c r="L50" s="10"/>
      <c r="M50" s="10"/>
      <c r="N50" s="10"/>
      <c r="O50" s="10"/>
      <c r="P50" s="10"/>
      <c r="Q50" s="10"/>
      <c r="R50" s="10"/>
      <c r="S50" s="10"/>
      <c r="T50" s="10"/>
      <c r="U50" s="10"/>
      <c r="V50" s="10"/>
      <c r="W50" s="10"/>
      <c r="X50" s="10"/>
      <c r="Y50" s="10"/>
      <c r="Z50" s="10"/>
      <c r="AA50" s="10"/>
    </row>
    <row r="51">
      <c r="A51" s="9" t="s">
        <v>258</v>
      </c>
      <c r="B51" s="9" t="s">
        <v>209</v>
      </c>
      <c r="C51" s="9" t="s">
        <v>17</v>
      </c>
      <c r="D51" s="11">
        <v>45460.0</v>
      </c>
      <c r="E51" s="9">
        <v>7.0</v>
      </c>
      <c r="F51" s="9">
        <v>80.0</v>
      </c>
      <c r="G51" s="10"/>
      <c r="H51" s="10"/>
      <c r="I51" s="10"/>
      <c r="J51" s="10"/>
      <c r="K51" s="10"/>
      <c r="L51" s="10"/>
      <c r="M51" s="10"/>
      <c r="N51" s="10"/>
      <c r="O51" s="10"/>
      <c r="P51" s="10"/>
      <c r="Q51" s="10"/>
      <c r="R51" s="10"/>
      <c r="S51" s="10"/>
      <c r="T51" s="10"/>
      <c r="U51" s="10"/>
      <c r="V51" s="10"/>
      <c r="W51" s="10"/>
      <c r="X51" s="10"/>
      <c r="Y51" s="10"/>
      <c r="Z51" s="10"/>
      <c r="AA51" s="10"/>
    </row>
    <row r="52">
      <c r="A52" s="9" t="s">
        <v>259</v>
      </c>
      <c r="B52" s="9" t="s">
        <v>209</v>
      </c>
      <c r="C52" s="9" t="s">
        <v>19</v>
      </c>
      <c r="D52" s="11">
        <v>45460.0</v>
      </c>
      <c r="E52" s="9">
        <v>1.0</v>
      </c>
      <c r="F52" s="9">
        <v>82.0</v>
      </c>
      <c r="G52" s="10"/>
      <c r="H52" s="10"/>
      <c r="I52" s="10"/>
      <c r="J52" s="10"/>
      <c r="K52" s="10"/>
      <c r="L52" s="10"/>
      <c r="M52" s="10"/>
      <c r="N52" s="10"/>
      <c r="O52" s="10"/>
      <c r="P52" s="10"/>
      <c r="Q52" s="10"/>
      <c r="R52" s="10"/>
      <c r="S52" s="10"/>
      <c r="T52" s="10"/>
      <c r="U52" s="10"/>
      <c r="V52" s="10"/>
      <c r="W52" s="10"/>
      <c r="X52" s="10"/>
      <c r="Y52" s="10"/>
      <c r="Z52" s="10"/>
      <c r="AA52" s="10"/>
    </row>
    <row r="53">
      <c r="A53" s="9" t="s">
        <v>260</v>
      </c>
      <c r="B53" s="9" t="s">
        <v>209</v>
      </c>
      <c r="C53" s="9" t="s">
        <v>17</v>
      </c>
      <c r="D53" s="11">
        <v>45461.0</v>
      </c>
      <c r="E53" s="9">
        <v>2.0</v>
      </c>
      <c r="F53" s="9">
        <v>80.0</v>
      </c>
      <c r="G53" s="10"/>
      <c r="H53" s="10"/>
      <c r="I53" s="10"/>
      <c r="J53" s="10"/>
      <c r="K53" s="10"/>
      <c r="L53" s="10"/>
      <c r="M53" s="10"/>
      <c r="N53" s="10"/>
      <c r="O53" s="10"/>
      <c r="P53" s="10"/>
      <c r="Q53" s="10"/>
      <c r="R53" s="10"/>
      <c r="S53" s="10"/>
      <c r="T53" s="10"/>
      <c r="U53" s="10"/>
      <c r="V53" s="10"/>
      <c r="W53" s="10"/>
      <c r="X53" s="10"/>
      <c r="Y53" s="10"/>
      <c r="Z53" s="10"/>
      <c r="AA53" s="10"/>
    </row>
    <row r="54">
      <c r="A54" s="9" t="s">
        <v>261</v>
      </c>
      <c r="B54" s="9" t="s">
        <v>209</v>
      </c>
      <c r="C54" s="9" t="s">
        <v>19</v>
      </c>
      <c r="D54" s="11">
        <v>45461.0</v>
      </c>
      <c r="E54" s="9">
        <v>4.0</v>
      </c>
      <c r="F54" s="9">
        <v>82.0</v>
      </c>
      <c r="G54" s="10"/>
      <c r="H54" s="10"/>
      <c r="I54" s="10"/>
      <c r="J54" s="10"/>
      <c r="K54" s="10"/>
      <c r="L54" s="10"/>
      <c r="M54" s="10"/>
      <c r="N54" s="10"/>
      <c r="O54" s="10"/>
      <c r="P54" s="10"/>
      <c r="Q54" s="10"/>
      <c r="R54" s="10"/>
      <c r="S54" s="10"/>
      <c r="T54" s="10"/>
      <c r="U54" s="10"/>
      <c r="V54" s="10"/>
      <c r="W54" s="10"/>
      <c r="X54" s="10"/>
      <c r="Y54" s="10"/>
      <c r="Z54" s="10"/>
      <c r="AA54" s="10"/>
    </row>
    <row r="55">
      <c r="A55" s="9" t="s">
        <v>262</v>
      </c>
      <c r="B55" s="9" t="s">
        <v>209</v>
      </c>
      <c r="C55" s="9" t="s">
        <v>21</v>
      </c>
      <c r="D55" s="11">
        <v>45461.0</v>
      </c>
      <c r="E55" s="9">
        <v>3.0</v>
      </c>
      <c r="F55" s="9">
        <v>90.0</v>
      </c>
      <c r="G55" s="10"/>
      <c r="H55" s="10"/>
      <c r="I55" s="10"/>
      <c r="J55" s="10"/>
      <c r="K55" s="10"/>
      <c r="L55" s="10"/>
      <c r="M55" s="10"/>
      <c r="N55" s="10"/>
      <c r="O55" s="10"/>
      <c r="P55" s="10"/>
      <c r="Q55" s="10"/>
      <c r="R55" s="10"/>
      <c r="S55" s="10"/>
      <c r="T55" s="10"/>
      <c r="U55" s="10"/>
      <c r="V55" s="10"/>
      <c r="W55" s="10"/>
      <c r="X55" s="10"/>
      <c r="Y55" s="10"/>
      <c r="Z55" s="10"/>
      <c r="AA55" s="10"/>
    </row>
    <row r="56">
      <c r="A56" s="9" t="s">
        <v>263</v>
      </c>
      <c r="B56" s="9" t="s">
        <v>209</v>
      </c>
      <c r="C56" s="9" t="s">
        <v>23</v>
      </c>
      <c r="D56" s="11">
        <v>45462.0</v>
      </c>
      <c r="E56" s="9">
        <v>6.0</v>
      </c>
      <c r="F56" s="9">
        <v>78.0</v>
      </c>
      <c r="G56" s="10"/>
      <c r="H56" s="10"/>
      <c r="I56" s="10"/>
      <c r="J56" s="10"/>
      <c r="K56" s="10"/>
      <c r="L56" s="10"/>
      <c r="M56" s="10"/>
      <c r="N56" s="10"/>
      <c r="O56" s="10"/>
      <c r="P56" s="10"/>
      <c r="Q56" s="10"/>
      <c r="R56" s="10"/>
      <c r="S56" s="10"/>
      <c r="T56" s="10"/>
      <c r="U56" s="10"/>
      <c r="V56" s="10"/>
      <c r="W56" s="10"/>
      <c r="X56" s="10"/>
      <c r="Y56" s="10"/>
      <c r="Z56" s="10"/>
      <c r="AA56" s="10"/>
    </row>
    <row r="57">
      <c r="A57" s="9" t="s">
        <v>264</v>
      </c>
      <c r="B57" s="9" t="s">
        <v>209</v>
      </c>
      <c r="C57" s="9" t="s">
        <v>17</v>
      </c>
      <c r="D57" s="11">
        <v>45462.0</v>
      </c>
      <c r="E57" s="9">
        <v>15.0</v>
      </c>
      <c r="F57" s="9">
        <v>80.0</v>
      </c>
      <c r="G57" s="10"/>
      <c r="H57" s="10"/>
      <c r="I57" s="10"/>
      <c r="J57" s="10"/>
      <c r="K57" s="10"/>
      <c r="L57" s="10"/>
      <c r="M57" s="10"/>
      <c r="N57" s="10"/>
      <c r="O57" s="10"/>
      <c r="P57" s="10"/>
      <c r="Q57" s="10"/>
      <c r="R57" s="10"/>
      <c r="S57" s="10"/>
      <c r="T57" s="10"/>
      <c r="U57" s="10"/>
      <c r="V57" s="10"/>
      <c r="W57" s="10"/>
      <c r="X57" s="10"/>
      <c r="Y57" s="10"/>
      <c r="Z57" s="10"/>
      <c r="AA57" s="10"/>
    </row>
    <row r="58">
      <c r="A58" s="9" t="s">
        <v>265</v>
      </c>
      <c r="B58" s="9" t="s">
        <v>209</v>
      </c>
      <c r="C58" s="9" t="s">
        <v>19</v>
      </c>
      <c r="D58" s="11">
        <v>45462.0</v>
      </c>
      <c r="E58" s="9">
        <v>10.0</v>
      </c>
      <c r="F58" s="9">
        <v>82.0</v>
      </c>
      <c r="G58" s="10"/>
      <c r="H58" s="10"/>
      <c r="I58" s="10"/>
      <c r="J58" s="10"/>
      <c r="K58" s="10"/>
      <c r="L58" s="10"/>
      <c r="M58" s="10"/>
      <c r="N58" s="10"/>
      <c r="O58" s="10"/>
      <c r="P58" s="10"/>
      <c r="Q58" s="10"/>
      <c r="R58" s="10"/>
      <c r="S58" s="10"/>
      <c r="T58" s="10"/>
      <c r="U58" s="10"/>
      <c r="V58" s="10"/>
      <c r="W58" s="10"/>
      <c r="X58" s="10"/>
      <c r="Y58" s="10"/>
      <c r="Z58" s="10"/>
      <c r="AA58" s="10"/>
    </row>
    <row r="59">
      <c r="A59" s="9" t="s">
        <v>266</v>
      </c>
      <c r="B59" s="9" t="s">
        <v>209</v>
      </c>
      <c r="C59" s="9" t="s">
        <v>17</v>
      </c>
      <c r="D59" s="11">
        <v>45463.0</v>
      </c>
      <c r="E59" s="9">
        <v>27.0</v>
      </c>
      <c r="F59" s="9">
        <v>80.0</v>
      </c>
      <c r="G59" s="10"/>
      <c r="H59" s="10"/>
      <c r="I59" s="10"/>
      <c r="J59" s="10"/>
      <c r="K59" s="10"/>
      <c r="L59" s="10"/>
      <c r="M59" s="10"/>
      <c r="N59" s="10"/>
      <c r="O59" s="10"/>
      <c r="P59" s="10"/>
      <c r="Q59" s="10"/>
      <c r="R59" s="10"/>
      <c r="S59" s="10"/>
      <c r="T59" s="10"/>
      <c r="U59" s="10"/>
      <c r="V59" s="10"/>
      <c r="W59" s="10"/>
      <c r="X59" s="10"/>
      <c r="Y59" s="10"/>
      <c r="Z59" s="10"/>
      <c r="AA59" s="10"/>
    </row>
    <row r="60">
      <c r="A60" s="9" t="s">
        <v>267</v>
      </c>
      <c r="B60" s="9" t="s">
        <v>209</v>
      </c>
      <c r="C60" s="9" t="s">
        <v>19</v>
      </c>
      <c r="D60" s="11">
        <v>45464.0</v>
      </c>
      <c r="E60" s="9">
        <v>23.0</v>
      </c>
      <c r="F60" s="9">
        <v>82.0</v>
      </c>
      <c r="G60" s="10"/>
      <c r="H60" s="10"/>
      <c r="I60" s="10"/>
      <c r="J60" s="10"/>
      <c r="K60" s="10"/>
      <c r="L60" s="10"/>
      <c r="M60" s="10"/>
      <c r="N60" s="10"/>
      <c r="O60" s="10"/>
      <c r="P60" s="10"/>
      <c r="Q60" s="10"/>
      <c r="R60" s="10"/>
      <c r="S60" s="10"/>
      <c r="T60" s="10"/>
      <c r="U60" s="10"/>
      <c r="V60" s="10"/>
      <c r="W60" s="10"/>
      <c r="X60" s="10"/>
      <c r="Y60" s="10"/>
      <c r="Z60" s="10"/>
      <c r="AA60" s="10"/>
    </row>
    <row r="61">
      <c r="A61" s="9" t="s">
        <v>268</v>
      </c>
      <c r="B61" s="9" t="s">
        <v>209</v>
      </c>
      <c r="C61" s="9" t="s">
        <v>21</v>
      </c>
      <c r="D61" s="11">
        <v>45465.0</v>
      </c>
      <c r="E61" s="9">
        <v>4.0</v>
      </c>
      <c r="F61" s="9">
        <v>90.0</v>
      </c>
      <c r="G61" s="10"/>
      <c r="H61" s="10"/>
      <c r="I61" s="10"/>
      <c r="J61" s="10"/>
      <c r="K61" s="10"/>
      <c r="L61" s="10"/>
      <c r="M61" s="10"/>
      <c r="N61" s="10"/>
      <c r="O61" s="10"/>
      <c r="P61" s="10"/>
      <c r="Q61" s="10"/>
      <c r="R61" s="10"/>
      <c r="S61" s="10"/>
      <c r="T61" s="10"/>
      <c r="U61" s="10"/>
      <c r="V61" s="10"/>
      <c r="W61" s="10"/>
      <c r="X61" s="10"/>
      <c r="Y61" s="10"/>
      <c r="Z61" s="10"/>
      <c r="AA61" s="10"/>
    </row>
    <row r="62">
      <c r="A62" s="9" t="s">
        <v>269</v>
      </c>
      <c r="B62" s="9" t="s">
        <v>209</v>
      </c>
      <c r="C62" s="9" t="s">
        <v>23</v>
      </c>
      <c r="D62" s="11">
        <v>45466.0</v>
      </c>
      <c r="E62" s="9">
        <v>9.0</v>
      </c>
      <c r="F62" s="9">
        <v>78.0</v>
      </c>
      <c r="G62" s="10"/>
      <c r="H62" s="10"/>
      <c r="I62" s="10"/>
      <c r="J62" s="10"/>
      <c r="K62" s="10"/>
      <c r="L62" s="10"/>
      <c r="M62" s="10"/>
      <c r="N62" s="10"/>
      <c r="O62" s="10"/>
      <c r="P62" s="10"/>
      <c r="Q62" s="10"/>
      <c r="R62" s="10"/>
      <c r="S62" s="10"/>
      <c r="T62" s="10"/>
      <c r="U62" s="10"/>
      <c r="V62" s="10"/>
      <c r="W62" s="10"/>
      <c r="X62" s="10"/>
      <c r="Y62" s="10"/>
      <c r="Z62" s="10"/>
      <c r="AA62" s="10"/>
    </row>
    <row r="63">
      <c r="A63" s="9" t="s">
        <v>270</v>
      </c>
      <c r="B63" s="9" t="s">
        <v>209</v>
      </c>
      <c r="C63" s="9" t="s">
        <v>25</v>
      </c>
      <c r="D63" s="11">
        <v>45466.0</v>
      </c>
      <c r="E63" s="9">
        <v>7.0</v>
      </c>
      <c r="F63" s="9">
        <v>170.0</v>
      </c>
      <c r="G63" s="10"/>
      <c r="H63" s="10"/>
      <c r="I63" s="10"/>
      <c r="J63" s="10"/>
      <c r="K63" s="10"/>
      <c r="L63" s="10"/>
      <c r="M63" s="10"/>
      <c r="N63" s="10"/>
      <c r="O63" s="10"/>
      <c r="P63" s="10"/>
      <c r="Q63" s="10"/>
      <c r="R63" s="10"/>
      <c r="S63" s="10"/>
      <c r="T63" s="10"/>
      <c r="U63" s="10"/>
      <c r="V63" s="10"/>
      <c r="W63" s="10"/>
      <c r="X63" s="10"/>
      <c r="Y63" s="10"/>
      <c r="Z63" s="10"/>
      <c r="AA63" s="10"/>
    </row>
    <row r="64">
      <c r="A64" s="9" t="s">
        <v>271</v>
      </c>
      <c r="B64" s="9" t="s">
        <v>209</v>
      </c>
      <c r="C64" s="9" t="s">
        <v>17</v>
      </c>
      <c r="D64" s="11">
        <v>45466.0</v>
      </c>
      <c r="E64" s="9">
        <v>13.0</v>
      </c>
      <c r="F64" s="9">
        <v>80.0</v>
      </c>
      <c r="G64" s="10"/>
      <c r="H64" s="10"/>
      <c r="I64" s="10"/>
      <c r="J64" s="10"/>
      <c r="K64" s="10"/>
      <c r="L64" s="10"/>
      <c r="M64" s="10"/>
      <c r="N64" s="10"/>
      <c r="O64" s="10"/>
      <c r="P64" s="10"/>
      <c r="Q64" s="10"/>
      <c r="R64" s="10"/>
      <c r="S64" s="10"/>
      <c r="T64" s="10"/>
      <c r="U64" s="10"/>
      <c r="V64" s="10"/>
      <c r="W64" s="10"/>
      <c r="X64" s="10"/>
      <c r="Y64" s="10"/>
      <c r="Z64" s="10"/>
      <c r="AA64" s="10"/>
    </row>
    <row r="65">
      <c r="A65" s="9" t="s">
        <v>272</v>
      </c>
      <c r="B65" s="9" t="s">
        <v>209</v>
      </c>
      <c r="C65" s="9" t="s">
        <v>19</v>
      </c>
      <c r="D65" s="11">
        <v>45466.0</v>
      </c>
      <c r="E65" s="9">
        <v>15.0</v>
      </c>
      <c r="F65" s="9">
        <v>82.0</v>
      </c>
      <c r="G65" s="10"/>
      <c r="H65" s="10"/>
      <c r="I65" s="10"/>
      <c r="J65" s="10"/>
      <c r="K65" s="10"/>
      <c r="L65" s="10"/>
      <c r="M65" s="10"/>
      <c r="N65" s="10"/>
      <c r="O65" s="10"/>
      <c r="P65" s="10"/>
      <c r="Q65" s="10"/>
      <c r="R65" s="10"/>
      <c r="S65" s="10"/>
      <c r="T65" s="10"/>
      <c r="U65" s="10"/>
      <c r="V65" s="10"/>
      <c r="W65" s="10"/>
      <c r="X65" s="10"/>
      <c r="Y65" s="10"/>
      <c r="Z65" s="10"/>
      <c r="AA65" s="10"/>
    </row>
    <row r="66">
      <c r="A66" s="9" t="s">
        <v>273</v>
      </c>
      <c r="B66" s="9" t="s">
        <v>209</v>
      </c>
      <c r="C66" s="9" t="s">
        <v>21</v>
      </c>
      <c r="D66" s="11">
        <v>45466.0</v>
      </c>
      <c r="E66" s="9">
        <v>7.0</v>
      </c>
      <c r="F66" s="9">
        <v>90.0</v>
      </c>
      <c r="G66" s="10"/>
      <c r="H66" s="10"/>
      <c r="I66" s="10"/>
      <c r="J66" s="10"/>
      <c r="K66" s="10"/>
      <c r="L66" s="10"/>
      <c r="M66" s="10"/>
      <c r="N66" s="10"/>
      <c r="O66" s="10"/>
      <c r="P66" s="10"/>
      <c r="Q66" s="10"/>
      <c r="R66" s="10"/>
      <c r="S66" s="10"/>
      <c r="T66" s="10"/>
      <c r="U66" s="10"/>
      <c r="V66" s="10"/>
      <c r="W66" s="10"/>
      <c r="X66" s="10"/>
      <c r="Y66" s="10"/>
      <c r="Z66" s="10"/>
      <c r="AA66" s="10"/>
    </row>
    <row r="67">
      <c r="A67" s="9" t="s">
        <v>274</v>
      </c>
      <c r="B67" s="9" t="s">
        <v>209</v>
      </c>
      <c r="C67" s="9" t="s">
        <v>17</v>
      </c>
      <c r="D67" s="11">
        <v>45467.0</v>
      </c>
      <c r="E67" s="9">
        <v>21.0</v>
      </c>
      <c r="F67" s="9">
        <v>80.0</v>
      </c>
      <c r="G67" s="10"/>
      <c r="H67" s="10"/>
      <c r="I67" s="10"/>
      <c r="J67" s="10"/>
      <c r="K67" s="10"/>
      <c r="L67" s="10"/>
      <c r="M67" s="10"/>
      <c r="N67" s="10"/>
      <c r="O67" s="10"/>
      <c r="P67" s="10"/>
      <c r="Q67" s="10"/>
      <c r="R67" s="10"/>
      <c r="S67" s="10"/>
      <c r="T67" s="10"/>
      <c r="U67" s="10"/>
      <c r="V67" s="10"/>
      <c r="W67" s="10"/>
      <c r="X67" s="10"/>
      <c r="Y67" s="10"/>
      <c r="Z67" s="10"/>
      <c r="AA67" s="10"/>
    </row>
    <row r="68">
      <c r="A68" s="9" t="s">
        <v>275</v>
      </c>
      <c r="B68" s="9" t="s">
        <v>209</v>
      </c>
      <c r="C68" s="9" t="s">
        <v>19</v>
      </c>
      <c r="D68" s="11">
        <v>45467.0</v>
      </c>
      <c r="E68" s="9">
        <v>24.0</v>
      </c>
      <c r="F68" s="9">
        <v>82.0</v>
      </c>
      <c r="G68" s="10"/>
      <c r="H68" s="10"/>
      <c r="I68" s="10"/>
      <c r="J68" s="10"/>
      <c r="K68" s="10"/>
      <c r="L68" s="10"/>
      <c r="M68" s="10"/>
      <c r="N68" s="10"/>
      <c r="O68" s="10"/>
      <c r="P68" s="10"/>
      <c r="Q68" s="10"/>
      <c r="R68" s="10"/>
      <c r="S68" s="10"/>
      <c r="T68" s="10"/>
      <c r="U68" s="10"/>
      <c r="V68" s="10"/>
      <c r="W68" s="10"/>
      <c r="X68" s="10"/>
      <c r="Y68" s="10"/>
      <c r="Z68" s="10"/>
      <c r="AA68" s="10"/>
    </row>
    <row r="69">
      <c r="A69" s="9" t="s">
        <v>276</v>
      </c>
      <c r="B69" s="9" t="s">
        <v>209</v>
      </c>
      <c r="C69" s="9" t="s">
        <v>21</v>
      </c>
      <c r="D69" s="11">
        <v>45468.0</v>
      </c>
      <c r="E69" s="9">
        <v>6.0</v>
      </c>
      <c r="F69" s="9">
        <v>90.0</v>
      </c>
      <c r="G69" s="10"/>
      <c r="H69" s="10"/>
      <c r="I69" s="10"/>
      <c r="J69" s="10"/>
      <c r="K69" s="10"/>
      <c r="L69" s="10"/>
      <c r="M69" s="10"/>
      <c r="N69" s="10"/>
      <c r="O69" s="10"/>
      <c r="P69" s="10"/>
      <c r="Q69" s="10"/>
      <c r="R69" s="10"/>
      <c r="S69" s="10"/>
      <c r="T69" s="10"/>
      <c r="U69" s="10"/>
      <c r="V69" s="10"/>
      <c r="W69" s="10"/>
      <c r="X69" s="10"/>
      <c r="Y69" s="10"/>
      <c r="Z69" s="10"/>
      <c r="AA69" s="10"/>
    </row>
    <row r="70">
      <c r="A70" s="9" t="s">
        <v>277</v>
      </c>
      <c r="B70" s="9" t="s">
        <v>209</v>
      </c>
      <c r="C70" s="9" t="s">
        <v>17</v>
      </c>
      <c r="D70" s="11">
        <v>45468.0</v>
      </c>
      <c r="E70" s="9">
        <v>11.0</v>
      </c>
      <c r="F70" s="9">
        <v>80.0</v>
      </c>
      <c r="G70" s="10"/>
      <c r="H70" s="10"/>
      <c r="I70" s="10"/>
      <c r="J70" s="10"/>
      <c r="K70" s="10"/>
      <c r="L70" s="10"/>
      <c r="M70" s="10"/>
      <c r="N70" s="10"/>
      <c r="O70" s="10"/>
      <c r="P70" s="10"/>
      <c r="Q70" s="10"/>
      <c r="R70" s="10"/>
      <c r="S70" s="10"/>
      <c r="T70" s="10"/>
      <c r="U70" s="10"/>
      <c r="V70" s="10"/>
      <c r="W70" s="10"/>
      <c r="X70" s="10"/>
      <c r="Y70" s="10"/>
      <c r="Z70" s="10"/>
      <c r="AA70" s="10"/>
    </row>
    <row r="71">
      <c r="A71" s="9" t="s">
        <v>278</v>
      </c>
      <c r="B71" s="9" t="s">
        <v>209</v>
      </c>
      <c r="C71" s="9" t="s">
        <v>27</v>
      </c>
      <c r="D71" s="11">
        <v>45469.0</v>
      </c>
      <c r="E71" s="9">
        <v>7.0</v>
      </c>
      <c r="F71" s="9">
        <v>65.0</v>
      </c>
      <c r="G71" s="10"/>
      <c r="H71" s="10"/>
      <c r="I71" s="10"/>
      <c r="J71" s="10"/>
      <c r="K71" s="10"/>
      <c r="L71" s="10"/>
      <c r="M71" s="10"/>
      <c r="N71" s="10"/>
      <c r="O71" s="10"/>
      <c r="P71" s="10"/>
      <c r="Q71" s="10"/>
      <c r="R71" s="10"/>
      <c r="S71" s="10"/>
      <c r="T71" s="10"/>
      <c r="U71" s="10"/>
      <c r="V71" s="10"/>
      <c r="W71" s="10"/>
      <c r="X71" s="10"/>
      <c r="Y71" s="10"/>
      <c r="Z71" s="10"/>
      <c r="AA71" s="10"/>
    </row>
    <row r="72">
      <c r="A72" s="9" t="s">
        <v>279</v>
      </c>
      <c r="B72" s="9" t="s">
        <v>209</v>
      </c>
      <c r="C72" s="9" t="s">
        <v>17</v>
      </c>
      <c r="D72" s="11">
        <v>45470.0</v>
      </c>
      <c r="E72" s="9">
        <v>10.0</v>
      </c>
      <c r="F72" s="9">
        <v>80.0</v>
      </c>
      <c r="G72" s="10"/>
      <c r="H72" s="10"/>
      <c r="I72" s="10"/>
      <c r="J72" s="10"/>
      <c r="K72" s="10"/>
      <c r="L72" s="10"/>
      <c r="M72" s="10"/>
      <c r="N72" s="10"/>
      <c r="O72" s="10"/>
      <c r="P72" s="10"/>
      <c r="Q72" s="10"/>
      <c r="R72" s="10"/>
      <c r="S72" s="10"/>
      <c r="T72" s="10"/>
      <c r="U72" s="10"/>
      <c r="V72" s="10"/>
      <c r="W72" s="10"/>
      <c r="X72" s="10"/>
      <c r="Y72" s="10"/>
      <c r="Z72" s="10"/>
      <c r="AA72" s="10"/>
    </row>
    <row r="73">
      <c r="A73" s="9" t="s">
        <v>280</v>
      </c>
      <c r="B73" s="9" t="s">
        <v>209</v>
      </c>
      <c r="C73" s="9" t="s">
        <v>19</v>
      </c>
      <c r="D73" s="11">
        <v>45471.0</v>
      </c>
      <c r="E73" s="9">
        <v>1.0</v>
      </c>
      <c r="F73" s="9">
        <v>82.0</v>
      </c>
      <c r="G73" s="10"/>
      <c r="H73" s="10"/>
      <c r="I73" s="10"/>
      <c r="J73" s="10"/>
      <c r="K73" s="10"/>
      <c r="L73" s="10"/>
      <c r="M73" s="10"/>
      <c r="N73" s="10"/>
      <c r="O73" s="10"/>
      <c r="P73" s="10"/>
      <c r="Q73" s="10"/>
      <c r="R73" s="10"/>
      <c r="S73" s="10"/>
      <c r="T73" s="10"/>
      <c r="U73" s="10"/>
      <c r="V73" s="10"/>
      <c r="W73" s="10"/>
      <c r="X73" s="10"/>
      <c r="Y73" s="10"/>
      <c r="Z73" s="10"/>
      <c r="AA73" s="10"/>
    </row>
    <row r="74">
      <c r="A74" s="9" t="s">
        <v>281</v>
      </c>
      <c r="B74" s="9" t="s">
        <v>209</v>
      </c>
      <c r="C74" s="9" t="s">
        <v>23</v>
      </c>
      <c r="D74" s="11">
        <v>45472.0</v>
      </c>
      <c r="E74" s="9">
        <v>5.0</v>
      </c>
      <c r="F74" s="9">
        <v>78.0</v>
      </c>
      <c r="G74" s="10"/>
      <c r="H74" s="10"/>
      <c r="I74" s="10"/>
      <c r="J74" s="10"/>
      <c r="K74" s="10"/>
      <c r="L74" s="10"/>
      <c r="M74" s="10"/>
      <c r="N74" s="10"/>
      <c r="O74" s="10"/>
      <c r="P74" s="10"/>
      <c r="Q74" s="10"/>
      <c r="R74" s="10"/>
      <c r="S74" s="10"/>
      <c r="T74" s="10"/>
      <c r="U74" s="10"/>
      <c r="V74" s="10"/>
      <c r="W74" s="10"/>
      <c r="X74" s="10"/>
      <c r="Y74" s="10"/>
      <c r="Z74" s="10"/>
      <c r="AA74" s="10"/>
    </row>
    <row r="75">
      <c r="A75" s="9" t="s">
        <v>282</v>
      </c>
      <c r="B75" s="9" t="s">
        <v>209</v>
      </c>
      <c r="C75" s="9" t="s">
        <v>25</v>
      </c>
      <c r="D75" s="11">
        <v>45472.0</v>
      </c>
      <c r="E75" s="9">
        <v>9.0</v>
      </c>
      <c r="F75" s="9">
        <v>170.0</v>
      </c>
      <c r="G75" s="10"/>
      <c r="H75" s="10"/>
      <c r="I75" s="10"/>
      <c r="J75" s="10"/>
      <c r="K75" s="10"/>
      <c r="L75" s="10"/>
      <c r="M75" s="10"/>
      <c r="N75" s="10"/>
      <c r="O75" s="10"/>
      <c r="P75" s="10"/>
      <c r="Q75" s="10"/>
      <c r="R75" s="10"/>
      <c r="S75" s="10"/>
      <c r="T75" s="10"/>
      <c r="U75" s="10"/>
      <c r="V75" s="10"/>
      <c r="W75" s="10"/>
      <c r="X75" s="10"/>
      <c r="Y75" s="10"/>
      <c r="Z75" s="10"/>
      <c r="AA75" s="10"/>
    </row>
    <row r="76">
      <c r="A76" s="9" t="s">
        <v>283</v>
      </c>
      <c r="B76" s="9" t="s">
        <v>209</v>
      </c>
      <c r="C76" s="9" t="s">
        <v>27</v>
      </c>
      <c r="D76" s="11">
        <v>45472.0</v>
      </c>
      <c r="E76" s="9">
        <v>15.0</v>
      </c>
      <c r="F76" s="9">
        <v>65.0</v>
      </c>
      <c r="G76" s="10"/>
      <c r="H76" s="10"/>
      <c r="I76" s="10"/>
      <c r="J76" s="10"/>
      <c r="K76" s="10"/>
      <c r="L76" s="10"/>
      <c r="M76" s="10"/>
      <c r="N76" s="10"/>
      <c r="O76" s="10"/>
      <c r="P76" s="10"/>
      <c r="Q76" s="10"/>
      <c r="R76" s="10"/>
      <c r="S76" s="10"/>
      <c r="T76" s="10"/>
      <c r="U76" s="10"/>
      <c r="V76" s="10"/>
      <c r="W76" s="10"/>
      <c r="X76" s="10"/>
      <c r="Y76" s="10"/>
      <c r="Z76" s="10"/>
      <c r="AA76" s="10"/>
    </row>
    <row r="77">
      <c r="A77" s="9" t="s">
        <v>284</v>
      </c>
      <c r="B77" s="9" t="s">
        <v>209</v>
      </c>
      <c r="C77" s="9" t="s">
        <v>17</v>
      </c>
      <c r="D77" s="11">
        <v>45472.0</v>
      </c>
      <c r="E77" s="9">
        <v>28.0</v>
      </c>
      <c r="F77" s="9">
        <v>80.0</v>
      </c>
      <c r="G77" s="10"/>
      <c r="H77" s="10"/>
      <c r="I77" s="10"/>
      <c r="J77" s="10"/>
      <c r="K77" s="10"/>
      <c r="L77" s="10"/>
      <c r="M77" s="10"/>
      <c r="N77" s="10"/>
      <c r="O77" s="10"/>
      <c r="P77" s="10"/>
      <c r="Q77" s="10"/>
      <c r="R77" s="10"/>
      <c r="S77" s="10"/>
      <c r="T77" s="10"/>
      <c r="U77" s="10"/>
      <c r="V77" s="10"/>
      <c r="W77" s="10"/>
      <c r="X77" s="10"/>
      <c r="Y77" s="10"/>
      <c r="Z77" s="10"/>
      <c r="AA77" s="10"/>
    </row>
    <row r="78">
      <c r="A78" s="9" t="s">
        <v>285</v>
      </c>
      <c r="B78" s="9" t="s">
        <v>209</v>
      </c>
      <c r="C78" s="9" t="s">
        <v>19</v>
      </c>
      <c r="D78" s="11">
        <v>45473.0</v>
      </c>
      <c r="E78" s="9">
        <v>23.0</v>
      </c>
      <c r="F78" s="9">
        <v>82.0</v>
      </c>
      <c r="G78" s="10"/>
      <c r="H78" s="10"/>
      <c r="I78" s="10"/>
      <c r="J78" s="10"/>
      <c r="K78" s="10"/>
      <c r="L78" s="10"/>
      <c r="M78" s="10"/>
      <c r="N78" s="10"/>
      <c r="O78" s="10"/>
      <c r="P78" s="10"/>
      <c r="Q78" s="10"/>
      <c r="R78" s="10"/>
      <c r="S78" s="10"/>
      <c r="T78" s="10"/>
      <c r="U78" s="10"/>
      <c r="V78" s="10"/>
      <c r="W78" s="10"/>
      <c r="X78" s="10"/>
      <c r="Y78" s="10"/>
      <c r="Z78" s="10"/>
      <c r="AA78" s="10"/>
    </row>
    <row r="79">
      <c r="A79" s="9" t="s">
        <v>286</v>
      </c>
      <c r="B79" s="9" t="s">
        <v>209</v>
      </c>
      <c r="C79" s="9" t="s">
        <v>21</v>
      </c>
      <c r="D79" s="11">
        <v>45473.0</v>
      </c>
      <c r="E79" s="9">
        <v>4.0</v>
      </c>
      <c r="F79" s="9">
        <v>90.0</v>
      </c>
      <c r="G79" s="10"/>
      <c r="H79" s="10"/>
      <c r="I79" s="10"/>
      <c r="J79" s="10"/>
      <c r="K79" s="10"/>
      <c r="L79" s="10"/>
      <c r="M79" s="10"/>
      <c r="N79" s="10"/>
      <c r="O79" s="10"/>
      <c r="P79" s="10"/>
      <c r="Q79" s="10"/>
      <c r="R79" s="10"/>
      <c r="S79" s="10"/>
      <c r="T79" s="10"/>
      <c r="U79" s="10"/>
      <c r="V79" s="10"/>
      <c r="W79" s="10"/>
      <c r="X79" s="10"/>
      <c r="Y79" s="10"/>
      <c r="Z79" s="10"/>
      <c r="AA79" s="10"/>
    </row>
    <row r="80">
      <c r="A80" s="9" t="s">
        <v>287</v>
      </c>
      <c r="B80" s="9" t="s">
        <v>209</v>
      </c>
      <c r="C80" s="9" t="s">
        <v>23</v>
      </c>
      <c r="D80" s="11">
        <v>45473.0</v>
      </c>
      <c r="E80" s="9">
        <v>1.0</v>
      </c>
      <c r="F80" s="9">
        <v>78.0</v>
      </c>
      <c r="G80" s="10"/>
      <c r="H80" s="10"/>
      <c r="I80" s="10"/>
      <c r="J80" s="10"/>
      <c r="K80" s="10"/>
      <c r="L80" s="10"/>
      <c r="M80" s="10"/>
      <c r="N80" s="10"/>
      <c r="O80" s="10"/>
      <c r="P80" s="10"/>
      <c r="Q80" s="10"/>
      <c r="R80" s="10"/>
      <c r="S80" s="10"/>
      <c r="T80" s="10"/>
      <c r="U80" s="10"/>
      <c r="V80" s="10"/>
      <c r="W80" s="10"/>
      <c r="X80" s="10"/>
      <c r="Y80" s="10"/>
      <c r="Z80" s="10"/>
      <c r="AA80" s="10"/>
    </row>
    <row r="81">
      <c r="A81" s="9" t="s">
        <v>288</v>
      </c>
      <c r="B81" s="9" t="s">
        <v>209</v>
      </c>
      <c r="C81" s="9" t="s">
        <v>25</v>
      </c>
      <c r="D81" s="11">
        <v>45474.0</v>
      </c>
      <c r="E81" s="9">
        <v>7.0</v>
      </c>
      <c r="F81" s="9">
        <v>170.0</v>
      </c>
      <c r="G81" s="10"/>
      <c r="H81" s="10"/>
      <c r="I81" s="10"/>
      <c r="J81" s="10"/>
      <c r="K81" s="10"/>
      <c r="L81" s="10"/>
      <c r="M81" s="10"/>
      <c r="N81" s="10"/>
      <c r="O81" s="10"/>
      <c r="P81" s="10"/>
      <c r="Q81" s="10"/>
      <c r="R81" s="10"/>
      <c r="S81" s="10"/>
      <c r="T81" s="10"/>
      <c r="U81" s="10"/>
      <c r="V81" s="10"/>
      <c r="W81" s="10"/>
      <c r="X81" s="10"/>
      <c r="Y81" s="10"/>
      <c r="Z81" s="10"/>
      <c r="AA81" s="10"/>
    </row>
    <row r="82">
      <c r="A82" s="9" t="s">
        <v>289</v>
      </c>
      <c r="B82" s="9" t="s">
        <v>209</v>
      </c>
      <c r="C82" s="9" t="s">
        <v>27</v>
      </c>
      <c r="D82" s="11">
        <v>45474.0</v>
      </c>
      <c r="E82" s="9">
        <v>10.0</v>
      </c>
      <c r="F82" s="9">
        <v>65.0</v>
      </c>
      <c r="G82" s="10"/>
      <c r="H82" s="10"/>
      <c r="I82" s="10"/>
      <c r="J82" s="10"/>
      <c r="K82" s="10"/>
      <c r="L82" s="10"/>
      <c r="M82" s="10"/>
      <c r="N82" s="10"/>
      <c r="O82" s="10"/>
      <c r="P82" s="10"/>
      <c r="Q82" s="10"/>
      <c r="R82" s="10"/>
      <c r="S82" s="10"/>
      <c r="T82" s="10"/>
      <c r="U82" s="10"/>
      <c r="V82" s="10"/>
      <c r="W82" s="10"/>
      <c r="X82" s="10"/>
      <c r="Y82" s="10"/>
      <c r="Z82" s="10"/>
      <c r="AA82" s="10"/>
    </row>
    <row r="83">
      <c r="A83" s="9" t="s">
        <v>290</v>
      </c>
      <c r="B83" s="9" t="s">
        <v>209</v>
      </c>
      <c r="C83" s="9" t="s">
        <v>17</v>
      </c>
      <c r="D83" s="11">
        <v>45474.0</v>
      </c>
      <c r="E83" s="9">
        <v>33.0</v>
      </c>
      <c r="F83" s="9">
        <v>80.0</v>
      </c>
      <c r="G83" s="10"/>
      <c r="H83" s="10"/>
      <c r="I83" s="10"/>
      <c r="J83" s="10"/>
      <c r="K83" s="10"/>
      <c r="L83" s="10"/>
      <c r="M83" s="10"/>
      <c r="N83" s="10"/>
      <c r="O83" s="10"/>
      <c r="P83" s="10"/>
      <c r="Q83" s="10"/>
      <c r="R83" s="10"/>
      <c r="S83" s="10"/>
      <c r="T83" s="10"/>
      <c r="U83" s="10"/>
      <c r="V83" s="10"/>
      <c r="W83" s="10"/>
      <c r="X83" s="10"/>
      <c r="Y83" s="10"/>
      <c r="Z83" s="10"/>
      <c r="AA83" s="10"/>
    </row>
    <row r="84">
      <c r="A84" s="9" t="s">
        <v>291</v>
      </c>
      <c r="B84" s="9" t="s">
        <v>209</v>
      </c>
      <c r="C84" s="9" t="s">
        <v>19</v>
      </c>
      <c r="D84" s="11">
        <v>45474.0</v>
      </c>
      <c r="E84" s="9">
        <v>31.0</v>
      </c>
      <c r="F84" s="9">
        <v>82.0</v>
      </c>
      <c r="G84" s="10"/>
      <c r="H84" s="10"/>
      <c r="I84" s="10"/>
      <c r="J84" s="10"/>
      <c r="K84" s="10"/>
      <c r="L84" s="10"/>
      <c r="M84" s="10"/>
      <c r="N84" s="10"/>
      <c r="O84" s="10"/>
      <c r="P84" s="10"/>
      <c r="Q84" s="10"/>
      <c r="R84" s="10"/>
      <c r="S84" s="10"/>
      <c r="T84" s="10"/>
      <c r="U84" s="10"/>
      <c r="V84" s="10"/>
      <c r="W84" s="10"/>
      <c r="X84" s="10"/>
      <c r="Y84" s="10"/>
      <c r="Z84" s="10"/>
      <c r="AA84" s="10"/>
    </row>
    <row r="85">
      <c r="A85" s="9" t="s">
        <v>292</v>
      </c>
      <c r="B85" s="9" t="s">
        <v>209</v>
      </c>
      <c r="C85" s="9" t="s">
        <v>21</v>
      </c>
      <c r="D85" s="11">
        <v>45474.0</v>
      </c>
      <c r="E85" s="9">
        <v>13.0</v>
      </c>
      <c r="F85" s="9">
        <v>90.0</v>
      </c>
      <c r="G85" s="10"/>
      <c r="H85" s="10"/>
      <c r="I85" s="10"/>
      <c r="J85" s="10"/>
      <c r="K85" s="10"/>
      <c r="L85" s="10"/>
      <c r="M85" s="10"/>
      <c r="N85" s="10"/>
      <c r="O85" s="10"/>
      <c r="P85" s="10"/>
      <c r="Q85" s="10"/>
      <c r="R85" s="10"/>
      <c r="S85" s="10"/>
      <c r="T85" s="10"/>
      <c r="U85" s="10"/>
      <c r="V85" s="10"/>
      <c r="W85" s="10"/>
      <c r="X85" s="10"/>
      <c r="Y85" s="10"/>
      <c r="Z85" s="10"/>
      <c r="AA85" s="10"/>
    </row>
    <row r="86">
      <c r="A86" s="9" t="s">
        <v>293</v>
      </c>
      <c r="B86" s="9" t="s">
        <v>209</v>
      </c>
      <c r="C86" s="9" t="s">
        <v>23</v>
      </c>
      <c r="D86" s="11">
        <v>45474.0</v>
      </c>
      <c r="E86" s="9">
        <v>7.0</v>
      </c>
      <c r="F86" s="9">
        <v>78.0</v>
      </c>
      <c r="G86" s="10"/>
      <c r="H86" s="10"/>
      <c r="I86" s="10"/>
      <c r="J86" s="10"/>
      <c r="K86" s="10"/>
      <c r="L86" s="10"/>
      <c r="M86" s="10"/>
      <c r="N86" s="10"/>
      <c r="O86" s="10"/>
      <c r="P86" s="10"/>
      <c r="Q86" s="10"/>
      <c r="R86" s="10"/>
      <c r="S86" s="10"/>
      <c r="T86" s="10"/>
      <c r="U86" s="10"/>
      <c r="V86" s="10"/>
      <c r="W86" s="10"/>
      <c r="X86" s="10"/>
      <c r="Y86" s="10"/>
      <c r="Z86" s="10"/>
      <c r="AA86" s="10"/>
    </row>
    <row r="87">
      <c r="A87" s="9" t="s">
        <v>294</v>
      </c>
      <c r="B87" s="9" t="s">
        <v>209</v>
      </c>
      <c r="C87" s="9" t="s">
        <v>21</v>
      </c>
      <c r="D87" s="11">
        <v>45475.0</v>
      </c>
      <c r="E87" s="9">
        <v>6.0</v>
      </c>
      <c r="F87" s="9">
        <v>90.0</v>
      </c>
      <c r="G87" s="10"/>
      <c r="H87" s="10"/>
      <c r="I87" s="10"/>
      <c r="J87" s="10"/>
      <c r="K87" s="10"/>
      <c r="L87" s="10"/>
      <c r="M87" s="10"/>
      <c r="N87" s="10"/>
      <c r="O87" s="10"/>
      <c r="P87" s="10"/>
      <c r="Q87" s="10"/>
      <c r="R87" s="10"/>
      <c r="S87" s="10"/>
      <c r="T87" s="10"/>
      <c r="U87" s="10"/>
      <c r="V87" s="10"/>
      <c r="W87" s="10"/>
      <c r="X87" s="10"/>
      <c r="Y87" s="10"/>
      <c r="Z87" s="10"/>
      <c r="AA87" s="10"/>
    </row>
    <row r="88">
      <c r="A88" s="9" t="s">
        <v>295</v>
      </c>
      <c r="B88" s="9" t="s">
        <v>209</v>
      </c>
      <c r="C88" s="9" t="s">
        <v>23</v>
      </c>
      <c r="D88" s="11">
        <v>45475.0</v>
      </c>
      <c r="E88" s="9">
        <v>6.0</v>
      </c>
      <c r="F88" s="9">
        <v>78.0</v>
      </c>
      <c r="G88" s="10"/>
      <c r="H88" s="10"/>
      <c r="I88" s="10"/>
      <c r="J88" s="10"/>
      <c r="K88" s="10"/>
      <c r="L88" s="10"/>
      <c r="M88" s="10"/>
      <c r="N88" s="10"/>
      <c r="O88" s="10"/>
      <c r="P88" s="10"/>
      <c r="Q88" s="10"/>
      <c r="R88" s="10"/>
      <c r="S88" s="10"/>
      <c r="T88" s="10"/>
      <c r="U88" s="10"/>
      <c r="V88" s="10"/>
      <c r="W88" s="10"/>
      <c r="X88" s="10"/>
      <c r="Y88" s="10"/>
      <c r="Z88" s="10"/>
      <c r="AA88" s="10"/>
    </row>
    <row r="89">
      <c r="A89" s="9" t="s">
        <v>296</v>
      </c>
      <c r="B89" s="9" t="s">
        <v>209</v>
      </c>
      <c r="C89" s="9" t="s">
        <v>19</v>
      </c>
      <c r="D89" s="11">
        <v>45475.0</v>
      </c>
      <c r="E89" s="9">
        <v>27.0</v>
      </c>
      <c r="F89" s="9">
        <v>82.0</v>
      </c>
      <c r="G89" s="10"/>
      <c r="H89" s="10"/>
      <c r="I89" s="10"/>
      <c r="J89" s="10"/>
      <c r="K89" s="10"/>
      <c r="L89" s="10"/>
      <c r="M89" s="10"/>
      <c r="N89" s="10"/>
      <c r="O89" s="10"/>
      <c r="P89" s="10"/>
      <c r="Q89" s="10"/>
      <c r="R89" s="10"/>
      <c r="S89" s="10"/>
      <c r="T89" s="10"/>
      <c r="U89" s="10"/>
      <c r="V89" s="10"/>
      <c r="W89" s="10"/>
      <c r="X89" s="10"/>
      <c r="Y89" s="10"/>
      <c r="Z89" s="10"/>
      <c r="AA89" s="10"/>
    </row>
    <row r="90">
      <c r="A90" s="9" t="s">
        <v>297</v>
      </c>
      <c r="B90" s="9" t="s">
        <v>209</v>
      </c>
      <c r="C90" s="9" t="s">
        <v>21</v>
      </c>
      <c r="D90" s="11">
        <v>45476.0</v>
      </c>
      <c r="E90" s="9">
        <v>8.0</v>
      </c>
      <c r="F90" s="9">
        <v>90.0</v>
      </c>
      <c r="G90" s="10"/>
      <c r="H90" s="10"/>
      <c r="I90" s="10"/>
      <c r="J90" s="10"/>
      <c r="K90" s="10"/>
      <c r="L90" s="10"/>
      <c r="M90" s="10"/>
      <c r="N90" s="10"/>
      <c r="O90" s="10"/>
      <c r="P90" s="10"/>
      <c r="Q90" s="10"/>
      <c r="R90" s="10"/>
      <c r="S90" s="10"/>
      <c r="T90" s="10"/>
      <c r="U90" s="10"/>
      <c r="V90" s="10"/>
      <c r="W90" s="10"/>
      <c r="X90" s="10"/>
      <c r="Y90" s="10"/>
      <c r="Z90" s="10"/>
      <c r="AA90" s="10"/>
    </row>
    <row r="91">
      <c r="A91" s="9" t="s">
        <v>298</v>
      </c>
      <c r="B91" s="9" t="s">
        <v>209</v>
      </c>
      <c r="C91" s="9" t="s">
        <v>23</v>
      </c>
      <c r="D91" s="11">
        <v>45476.0</v>
      </c>
      <c r="E91" s="9">
        <v>10.0</v>
      </c>
      <c r="F91" s="9">
        <v>78.0</v>
      </c>
      <c r="G91" s="10"/>
      <c r="H91" s="10"/>
      <c r="I91" s="10"/>
      <c r="J91" s="10"/>
      <c r="K91" s="10"/>
      <c r="L91" s="10"/>
      <c r="M91" s="10"/>
      <c r="N91" s="10"/>
      <c r="O91" s="10"/>
      <c r="P91" s="10"/>
      <c r="Q91" s="10"/>
      <c r="R91" s="10"/>
      <c r="S91" s="10"/>
      <c r="T91" s="10"/>
      <c r="U91" s="10"/>
      <c r="V91" s="10"/>
      <c r="W91" s="10"/>
      <c r="X91" s="10"/>
      <c r="Y91" s="10"/>
      <c r="Z91" s="10"/>
      <c r="AA91" s="10"/>
    </row>
    <row r="92">
      <c r="A92" s="9" t="s">
        <v>299</v>
      </c>
      <c r="B92" s="9" t="s">
        <v>209</v>
      </c>
      <c r="C92" s="9" t="s">
        <v>27</v>
      </c>
      <c r="D92" s="11">
        <v>45476.0</v>
      </c>
      <c r="E92" s="9">
        <v>3.0</v>
      </c>
      <c r="F92" s="9">
        <v>65.0</v>
      </c>
      <c r="G92" s="10"/>
      <c r="H92" s="10"/>
      <c r="I92" s="10"/>
      <c r="J92" s="10"/>
      <c r="K92" s="10"/>
      <c r="L92" s="10"/>
      <c r="M92" s="10"/>
      <c r="N92" s="10"/>
      <c r="O92" s="10"/>
      <c r="P92" s="10"/>
      <c r="Q92" s="10"/>
      <c r="R92" s="10"/>
      <c r="S92" s="10"/>
      <c r="T92" s="10"/>
      <c r="U92" s="10"/>
      <c r="V92" s="10"/>
      <c r="W92" s="10"/>
      <c r="X92" s="10"/>
      <c r="Y92" s="10"/>
      <c r="Z92" s="10"/>
      <c r="AA92" s="10"/>
    </row>
    <row r="93">
      <c r="A93" s="9" t="s">
        <v>300</v>
      </c>
      <c r="B93" s="9" t="s">
        <v>209</v>
      </c>
      <c r="C93" s="9" t="s">
        <v>17</v>
      </c>
      <c r="D93" s="11">
        <v>45476.0</v>
      </c>
      <c r="E93" s="9">
        <v>23.0</v>
      </c>
      <c r="F93" s="9">
        <v>80.0</v>
      </c>
      <c r="G93" s="10"/>
      <c r="H93" s="10"/>
      <c r="I93" s="10"/>
      <c r="J93" s="10"/>
      <c r="K93" s="10"/>
      <c r="L93" s="10"/>
      <c r="M93" s="10"/>
      <c r="N93" s="10"/>
      <c r="O93" s="10"/>
      <c r="P93" s="10"/>
      <c r="Q93" s="10"/>
      <c r="R93" s="10"/>
      <c r="S93" s="10"/>
      <c r="T93" s="10"/>
      <c r="U93" s="10"/>
      <c r="V93" s="10"/>
      <c r="W93" s="10"/>
      <c r="X93" s="10"/>
      <c r="Y93" s="10"/>
      <c r="Z93" s="10"/>
      <c r="AA93" s="10"/>
    </row>
    <row r="94">
      <c r="A94" s="9" t="s">
        <v>301</v>
      </c>
      <c r="B94" s="9" t="s">
        <v>209</v>
      </c>
      <c r="C94" s="9" t="s">
        <v>19</v>
      </c>
      <c r="D94" s="11">
        <v>45476.0</v>
      </c>
      <c r="E94" s="9">
        <v>16.0</v>
      </c>
      <c r="F94" s="9">
        <v>82.0</v>
      </c>
      <c r="G94" s="10"/>
      <c r="H94" s="10"/>
      <c r="I94" s="10"/>
      <c r="J94" s="10"/>
      <c r="K94" s="10"/>
      <c r="L94" s="10"/>
      <c r="M94" s="10"/>
      <c r="N94" s="10"/>
      <c r="O94" s="10"/>
      <c r="P94" s="10"/>
      <c r="Q94" s="10"/>
      <c r="R94" s="10"/>
      <c r="S94" s="10"/>
      <c r="T94" s="10"/>
      <c r="U94" s="10"/>
      <c r="V94" s="10"/>
      <c r="W94" s="10"/>
      <c r="X94" s="10"/>
      <c r="Y94" s="10"/>
      <c r="Z94" s="10"/>
      <c r="AA94" s="10"/>
    </row>
    <row r="95">
      <c r="A95" s="9" t="s">
        <v>302</v>
      </c>
      <c r="B95" s="9" t="s">
        <v>209</v>
      </c>
      <c r="C95" s="9" t="s">
        <v>21</v>
      </c>
      <c r="D95" s="11">
        <v>45477.0</v>
      </c>
      <c r="E95" s="9">
        <v>4.0</v>
      </c>
      <c r="F95" s="9">
        <v>90.0</v>
      </c>
      <c r="G95" s="10"/>
      <c r="H95" s="10"/>
      <c r="I95" s="10"/>
      <c r="J95" s="10"/>
      <c r="K95" s="10"/>
      <c r="L95" s="10"/>
      <c r="M95" s="10"/>
      <c r="N95" s="10"/>
      <c r="O95" s="10"/>
      <c r="P95" s="10"/>
      <c r="Q95" s="10"/>
      <c r="R95" s="10"/>
      <c r="S95" s="10"/>
      <c r="T95" s="10"/>
      <c r="U95" s="10"/>
      <c r="V95" s="10"/>
      <c r="W95" s="10"/>
      <c r="X95" s="10"/>
      <c r="Y95" s="10"/>
      <c r="Z95" s="10"/>
      <c r="AA95" s="10"/>
    </row>
    <row r="96">
      <c r="A96" s="9" t="s">
        <v>303</v>
      </c>
      <c r="B96" s="9" t="s">
        <v>209</v>
      </c>
      <c r="C96" s="9" t="s">
        <v>23</v>
      </c>
      <c r="D96" s="11">
        <v>45477.0</v>
      </c>
      <c r="E96" s="9">
        <v>3.0</v>
      </c>
      <c r="F96" s="9">
        <v>78.0</v>
      </c>
      <c r="G96" s="10"/>
      <c r="H96" s="10"/>
      <c r="I96" s="10"/>
      <c r="J96" s="10"/>
      <c r="K96" s="10"/>
      <c r="L96" s="10"/>
      <c r="M96" s="10"/>
      <c r="N96" s="10"/>
      <c r="O96" s="10"/>
      <c r="P96" s="10"/>
      <c r="Q96" s="10"/>
      <c r="R96" s="10"/>
      <c r="S96" s="10"/>
      <c r="T96" s="10"/>
      <c r="U96" s="10"/>
      <c r="V96" s="10"/>
      <c r="W96" s="10"/>
      <c r="X96" s="10"/>
      <c r="Y96" s="10"/>
      <c r="Z96" s="10"/>
      <c r="AA96" s="10"/>
    </row>
    <row r="97">
      <c r="A97" s="9" t="s">
        <v>304</v>
      </c>
      <c r="B97" s="9" t="s">
        <v>209</v>
      </c>
      <c r="C97" s="9" t="s">
        <v>17</v>
      </c>
      <c r="D97" s="11">
        <v>45477.0</v>
      </c>
      <c r="E97" s="9">
        <v>13.0</v>
      </c>
      <c r="F97" s="9">
        <v>80.0</v>
      </c>
      <c r="G97" s="10"/>
      <c r="H97" s="10"/>
      <c r="I97" s="10"/>
      <c r="J97" s="10"/>
      <c r="K97" s="10"/>
      <c r="L97" s="10"/>
      <c r="M97" s="10"/>
      <c r="N97" s="10"/>
      <c r="O97" s="10"/>
      <c r="P97" s="10"/>
      <c r="Q97" s="10"/>
      <c r="R97" s="10"/>
      <c r="S97" s="10"/>
      <c r="T97" s="10"/>
      <c r="U97" s="10"/>
      <c r="V97" s="10"/>
      <c r="W97" s="10"/>
      <c r="X97" s="10"/>
      <c r="Y97" s="10"/>
      <c r="Z97" s="10"/>
      <c r="AA97" s="10"/>
    </row>
    <row r="98">
      <c r="A98" s="9" t="s">
        <v>305</v>
      </c>
      <c r="B98" s="9" t="s">
        <v>209</v>
      </c>
      <c r="C98" s="9" t="s">
        <v>27</v>
      </c>
      <c r="D98" s="11">
        <v>45478.0</v>
      </c>
      <c r="E98" s="9">
        <v>6.0</v>
      </c>
      <c r="F98" s="9">
        <v>65.0</v>
      </c>
      <c r="G98" s="10"/>
      <c r="H98" s="10"/>
      <c r="I98" s="10"/>
      <c r="J98" s="10"/>
      <c r="K98" s="10"/>
      <c r="L98" s="10"/>
      <c r="M98" s="10"/>
      <c r="N98" s="10"/>
      <c r="O98" s="10"/>
      <c r="P98" s="10"/>
      <c r="Q98" s="10"/>
      <c r="R98" s="10"/>
      <c r="S98" s="10"/>
      <c r="T98" s="10"/>
      <c r="U98" s="10"/>
      <c r="V98" s="10"/>
      <c r="W98" s="10"/>
      <c r="X98" s="10"/>
      <c r="Y98" s="10"/>
      <c r="Z98" s="10"/>
      <c r="AA98" s="10"/>
    </row>
    <row r="99">
      <c r="A99" s="9" t="s">
        <v>306</v>
      </c>
      <c r="B99" s="9" t="s">
        <v>209</v>
      </c>
      <c r="C99" s="9" t="s">
        <v>17</v>
      </c>
      <c r="D99" s="11">
        <v>45479.0</v>
      </c>
      <c r="E99" s="9">
        <v>33.0</v>
      </c>
      <c r="F99" s="9">
        <v>80.0</v>
      </c>
      <c r="G99" s="10"/>
      <c r="H99" s="10"/>
      <c r="I99" s="10"/>
      <c r="J99" s="10"/>
      <c r="K99" s="10"/>
      <c r="L99" s="10"/>
      <c r="M99" s="10"/>
      <c r="N99" s="10"/>
      <c r="O99" s="10"/>
      <c r="P99" s="10"/>
      <c r="Q99" s="10"/>
      <c r="R99" s="10"/>
      <c r="S99" s="10"/>
      <c r="T99" s="10"/>
      <c r="U99" s="10"/>
      <c r="V99" s="10"/>
      <c r="W99" s="10"/>
      <c r="X99" s="10"/>
      <c r="Y99" s="10"/>
      <c r="Z99" s="10"/>
      <c r="AA99" s="10"/>
    </row>
    <row r="100">
      <c r="A100" s="9" t="s">
        <v>307</v>
      </c>
      <c r="B100" s="9" t="s">
        <v>209</v>
      </c>
      <c r="C100" s="9" t="s">
        <v>19</v>
      </c>
      <c r="D100" s="11">
        <v>45479.0</v>
      </c>
      <c r="E100" s="9">
        <v>18.0</v>
      </c>
      <c r="F100" s="9">
        <v>82.0</v>
      </c>
      <c r="G100" s="10"/>
      <c r="H100" s="10"/>
      <c r="I100" s="10"/>
      <c r="J100" s="10"/>
      <c r="K100" s="10"/>
      <c r="L100" s="10"/>
      <c r="M100" s="10"/>
      <c r="N100" s="10"/>
      <c r="O100" s="10"/>
      <c r="P100" s="10"/>
      <c r="Q100" s="10"/>
      <c r="R100" s="10"/>
      <c r="S100" s="10"/>
      <c r="T100" s="10"/>
      <c r="U100" s="10"/>
      <c r="V100" s="10"/>
      <c r="W100" s="10"/>
      <c r="X100" s="10"/>
      <c r="Y100" s="10"/>
      <c r="Z100" s="10"/>
      <c r="AA100" s="10"/>
    </row>
    <row r="101">
      <c r="A101" s="9" t="s">
        <v>308</v>
      </c>
      <c r="B101" s="9" t="s">
        <v>209</v>
      </c>
      <c r="C101" s="9" t="s">
        <v>21</v>
      </c>
      <c r="D101" s="11">
        <v>45479.0</v>
      </c>
      <c r="E101" s="9">
        <v>7.0</v>
      </c>
      <c r="F101" s="9">
        <v>90.0</v>
      </c>
      <c r="G101" s="10"/>
      <c r="H101" s="10"/>
      <c r="I101" s="10"/>
      <c r="J101" s="10"/>
      <c r="K101" s="10"/>
      <c r="L101" s="10"/>
      <c r="M101" s="10"/>
      <c r="N101" s="10"/>
      <c r="O101" s="10"/>
      <c r="P101" s="10"/>
      <c r="Q101" s="10"/>
      <c r="R101" s="10"/>
      <c r="S101" s="10"/>
      <c r="T101" s="10"/>
      <c r="U101" s="10"/>
      <c r="V101" s="10"/>
      <c r="W101" s="10"/>
      <c r="X101" s="10"/>
      <c r="Y101" s="10"/>
      <c r="Z101" s="10"/>
      <c r="AA101" s="10"/>
    </row>
    <row r="102">
      <c r="A102" s="9" t="s">
        <v>309</v>
      </c>
      <c r="B102" s="9" t="s">
        <v>209</v>
      </c>
      <c r="C102" s="9" t="s">
        <v>23</v>
      </c>
      <c r="D102" s="11">
        <v>45480.0</v>
      </c>
      <c r="E102" s="9">
        <v>4.0</v>
      </c>
      <c r="F102" s="9">
        <v>78.0</v>
      </c>
      <c r="G102" s="10"/>
      <c r="H102" s="10"/>
      <c r="I102" s="10"/>
      <c r="J102" s="10"/>
      <c r="K102" s="10"/>
      <c r="L102" s="10"/>
      <c r="M102" s="10"/>
      <c r="N102" s="10"/>
      <c r="O102" s="10"/>
      <c r="P102" s="10"/>
      <c r="Q102" s="10"/>
      <c r="R102" s="10"/>
      <c r="S102" s="10"/>
      <c r="T102" s="10"/>
      <c r="U102" s="10"/>
      <c r="V102" s="10"/>
      <c r="W102" s="10"/>
      <c r="X102" s="10"/>
      <c r="Y102" s="10"/>
      <c r="Z102" s="10"/>
      <c r="AA102" s="10"/>
    </row>
    <row r="103">
      <c r="A103" s="9" t="s">
        <v>310</v>
      </c>
      <c r="B103" s="9" t="s">
        <v>209</v>
      </c>
      <c r="C103" s="9" t="s">
        <v>25</v>
      </c>
      <c r="D103" s="11">
        <v>45480.0</v>
      </c>
      <c r="E103" s="9">
        <v>10.0</v>
      </c>
      <c r="F103" s="9">
        <v>170.0</v>
      </c>
      <c r="G103" s="10"/>
      <c r="H103" s="10"/>
      <c r="I103" s="10"/>
      <c r="J103" s="10"/>
      <c r="K103" s="10"/>
      <c r="L103" s="10"/>
      <c r="M103" s="10"/>
      <c r="N103" s="10"/>
      <c r="O103" s="10"/>
      <c r="P103" s="10"/>
      <c r="Q103" s="10"/>
      <c r="R103" s="10"/>
      <c r="S103" s="10"/>
      <c r="T103" s="10"/>
      <c r="U103" s="10"/>
      <c r="V103" s="10"/>
      <c r="W103" s="10"/>
      <c r="X103" s="10"/>
      <c r="Y103" s="10"/>
      <c r="Z103" s="10"/>
      <c r="AA103" s="10"/>
    </row>
    <row r="104">
      <c r="A104" s="9" t="s">
        <v>311</v>
      </c>
      <c r="B104" s="9" t="s">
        <v>209</v>
      </c>
      <c r="C104" s="9" t="s">
        <v>27</v>
      </c>
      <c r="D104" s="11">
        <v>45480.0</v>
      </c>
      <c r="E104" s="9">
        <v>4.0</v>
      </c>
      <c r="F104" s="9">
        <v>65.0</v>
      </c>
      <c r="G104" s="10"/>
      <c r="H104" s="10"/>
      <c r="I104" s="10"/>
      <c r="J104" s="10"/>
      <c r="K104" s="10"/>
      <c r="L104" s="10"/>
      <c r="M104" s="10"/>
      <c r="N104" s="10"/>
      <c r="O104" s="10"/>
      <c r="P104" s="10"/>
      <c r="Q104" s="10"/>
      <c r="R104" s="10"/>
      <c r="S104" s="10"/>
      <c r="T104" s="10"/>
      <c r="U104" s="10"/>
      <c r="V104" s="10"/>
      <c r="W104" s="10"/>
      <c r="X104" s="10"/>
      <c r="Y104" s="10"/>
      <c r="Z104" s="10"/>
      <c r="AA104" s="10"/>
    </row>
    <row r="105">
      <c r="A105" s="9" t="s">
        <v>312</v>
      </c>
      <c r="B105" s="9" t="s">
        <v>209</v>
      </c>
      <c r="C105" s="9" t="s">
        <v>17</v>
      </c>
      <c r="D105" s="11">
        <v>45481.0</v>
      </c>
      <c r="E105" s="9">
        <v>8.0</v>
      </c>
      <c r="F105" s="9">
        <v>80.0</v>
      </c>
      <c r="G105" s="10"/>
      <c r="H105" s="10"/>
      <c r="I105" s="10"/>
      <c r="J105" s="10"/>
      <c r="K105" s="10"/>
      <c r="L105" s="10"/>
      <c r="M105" s="10"/>
      <c r="N105" s="10"/>
      <c r="O105" s="10"/>
      <c r="P105" s="10"/>
      <c r="Q105" s="10"/>
      <c r="R105" s="10"/>
      <c r="S105" s="10"/>
      <c r="T105" s="10"/>
      <c r="U105" s="10"/>
      <c r="V105" s="10"/>
      <c r="W105" s="10"/>
      <c r="X105" s="10"/>
      <c r="Y105" s="10"/>
      <c r="Z105" s="10"/>
      <c r="AA105" s="10"/>
    </row>
    <row r="106">
      <c r="A106" s="9" t="s">
        <v>313</v>
      </c>
      <c r="B106" s="9" t="s">
        <v>209</v>
      </c>
      <c r="C106" s="9" t="s">
        <v>19</v>
      </c>
      <c r="D106" s="11">
        <v>45481.0</v>
      </c>
      <c r="E106" s="9">
        <v>9.0</v>
      </c>
      <c r="F106" s="9">
        <v>82.0</v>
      </c>
      <c r="G106" s="10"/>
      <c r="H106" s="10"/>
      <c r="I106" s="10"/>
      <c r="J106" s="10"/>
      <c r="K106" s="10"/>
      <c r="L106" s="10"/>
      <c r="M106" s="10"/>
      <c r="N106" s="10"/>
      <c r="O106" s="10"/>
      <c r="P106" s="10"/>
      <c r="Q106" s="10"/>
      <c r="R106" s="10"/>
      <c r="S106" s="10"/>
      <c r="T106" s="10"/>
      <c r="U106" s="10"/>
      <c r="V106" s="10"/>
      <c r="W106" s="10"/>
      <c r="X106" s="10"/>
      <c r="Y106" s="10"/>
      <c r="Z106" s="10"/>
      <c r="AA106" s="10"/>
    </row>
    <row r="107">
      <c r="A107" s="9" t="s">
        <v>314</v>
      </c>
      <c r="B107" s="9" t="s">
        <v>209</v>
      </c>
      <c r="C107" s="9" t="s">
        <v>21</v>
      </c>
      <c r="D107" s="11">
        <v>45481.0</v>
      </c>
      <c r="E107" s="9">
        <v>6.0</v>
      </c>
      <c r="F107" s="9">
        <v>90.0</v>
      </c>
      <c r="G107" s="10"/>
      <c r="H107" s="10"/>
      <c r="I107" s="10"/>
      <c r="J107" s="10"/>
      <c r="K107" s="10"/>
      <c r="L107" s="10"/>
      <c r="M107" s="10"/>
      <c r="N107" s="10"/>
      <c r="O107" s="10"/>
      <c r="P107" s="10"/>
      <c r="Q107" s="10"/>
      <c r="R107" s="10"/>
      <c r="S107" s="10"/>
      <c r="T107" s="10"/>
      <c r="U107" s="10"/>
      <c r="V107" s="10"/>
      <c r="W107" s="10"/>
      <c r="X107" s="10"/>
      <c r="Y107" s="10"/>
      <c r="Z107" s="10"/>
      <c r="AA107" s="10"/>
    </row>
    <row r="108">
      <c r="A108" s="9" t="s">
        <v>315</v>
      </c>
      <c r="B108" s="9" t="s">
        <v>209</v>
      </c>
      <c r="C108" s="9" t="s">
        <v>23</v>
      </c>
      <c r="D108" s="11">
        <v>45481.0</v>
      </c>
      <c r="E108" s="9">
        <v>4.0</v>
      </c>
      <c r="F108" s="9">
        <v>78.0</v>
      </c>
      <c r="G108" s="10"/>
      <c r="H108" s="10"/>
      <c r="I108" s="10"/>
      <c r="J108" s="10"/>
      <c r="K108" s="10"/>
      <c r="L108" s="10"/>
      <c r="M108" s="10"/>
      <c r="N108" s="10"/>
      <c r="O108" s="10"/>
      <c r="P108" s="10"/>
      <c r="Q108" s="10"/>
      <c r="R108" s="10"/>
      <c r="S108" s="10"/>
      <c r="T108" s="10"/>
      <c r="U108" s="10"/>
      <c r="V108" s="10"/>
      <c r="W108" s="10"/>
      <c r="X108" s="10"/>
      <c r="Y108" s="10"/>
      <c r="Z108" s="10"/>
      <c r="AA108" s="10"/>
    </row>
    <row r="109">
      <c r="A109" s="9" t="s">
        <v>316</v>
      </c>
      <c r="B109" s="9" t="s">
        <v>209</v>
      </c>
      <c r="C109" s="9" t="s">
        <v>25</v>
      </c>
      <c r="D109" s="11">
        <v>45481.0</v>
      </c>
      <c r="E109" s="9">
        <v>2.0</v>
      </c>
      <c r="F109" s="9">
        <v>170.0</v>
      </c>
      <c r="G109" s="10"/>
      <c r="H109" s="10"/>
      <c r="I109" s="10"/>
      <c r="J109" s="10"/>
      <c r="K109" s="10"/>
      <c r="L109" s="10"/>
      <c r="M109" s="10"/>
      <c r="N109" s="10"/>
      <c r="O109" s="10"/>
      <c r="P109" s="10"/>
      <c r="Q109" s="10"/>
      <c r="R109" s="10"/>
      <c r="S109" s="10"/>
      <c r="T109" s="10"/>
      <c r="U109" s="10"/>
      <c r="V109" s="10"/>
      <c r="W109" s="10"/>
      <c r="X109" s="10"/>
      <c r="Y109" s="10"/>
      <c r="Z109" s="10"/>
      <c r="AA109" s="10"/>
    </row>
    <row r="110">
      <c r="A110" s="9" t="s">
        <v>317</v>
      </c>
      <c r="B110" s="9" t="s">
        <v>209</v>
      </c>
      <c r="C110" s="9" t="s">
        <v>27</v>
      </c>
      <c r="D110" s="11">
        <v>45481.0</v>
      </c>
      <c r="E110" s="9">
        <v>1.0</v>
      </c>
      <c r="F110" s="9">
        <v>65.0</v>
      </c>
      <c r="G110" s="10"/>
      <c r="H110" s="10"/>
      <c r="I110" s="10"/>
      <c r="J110" s="10"/>
      <c r="K110" s="10"/>
      <c r="L110" s="10"/>
      <c r="M110" s="10"/>
      <c r="N110" s="10"/>
      <c r="O110" s="10"/>
      <c r="P110" s="10"/>
      <c r="Q110" s="10"/>
      <c r="R110" s="10"/>
      <c r="S110" s="10"/>
      <c r="T110" s="10"/>
      <c r="U110" s="10"/>
      <c r="V110" s="10"/>
      <c r="W110" s="10"/>
      <c r="X110" s="10"/>
      <c r="Y110" s="10"/>
      <c r="Z110" s="10"/>
      <c r="AA110" s="10"/>
    </row>
    <row r="111">
      <c r="A111" s="9" t="s">
        <v>318</v>
      </c>
      <c r="B111" s="9" t="s">
        <v>209</v>
      </c>
      <c r="C111" s="9" t="s">
        <v>17</v>
      </c>
      <c r="D111" s="11">
        <v>45482.0</v>
      </c>
      <c r="E111" s="9">
        <v>20.0</v>
      </c>
      <c r="F111" s="9">
        <v>80.0</v>
      </c>
      <c r="G111" s="10"/>
      <c r="H111" s="10"/>
      <c r="I111" s="10"/>
      <c r="J111" s="10"/>
      <c r="K111" s="10"/>
      <c r="L111" s="10"/>
      <c r="M111" s="10"/>
      <c r="N111" s="10"/>
      <c r="O111" s="10"/>
      <c r="P111" s="10"/>
      <c r="Q111" s="10"/>
      <c r="R111" s="10"/>
      <c r="S111" s="10"/>
      <c r="T111" s="10"/>
      <c r="U111" s="10"/>
      <c r="V111" s="10"/>
      <c r="W111" s="10"/>
      <c r="X111" s="10"/>
      <c r="Y111" s="10"/>
      <c r="Z111" s="10"/>
      <c r="AA111" s="10"/>
    </row>
    <row r="112">
      <c r="A112" s="9" t="s">
        <v>319</v>
      </c>
      <c r="B112" s="9" t="s">
        <v>209</v>
      </c>
      <c r="C112" s="9" t="s">
        <v>19</v>
      </c>
      <c r="D112" s="11">
        <v>45483.0</v>
      </c>
      <c r="E112" s="9">
        <v>30.0</v>
      </c>
      <c r="F112" s="9">
        <v>82.0</v>
      </c>
      <c r="G112" s="10"/>
      <c r="H112" s="10"/>
      <c r="I112" s="10"/>
      <c r="J112" s="10"/>
      <c r="K112" s="10"/>
      <c r="L112" s="10"/>
      <c r="M112" s="10"/>
      <c r="N112" s="10"/>
      <c r="O112" s="10"/>
      <c r="P112" s="10"/>
      <c r="Q112" s="10"/>
      <c r="R112" s="10"/>
      <c r="S112" s="10"/>
      <c r="T112" s="10"/>
      <c r="U112" s="10"/>
      <c r="V112" s="10"/>
      <c r="W112" s="10"/>
      <c r="X112" s="10"/>
      <c r="Y112" s="10"/>
      <c r="Z112" s="10"/>
      <c r="AA112" s="10"/>
    </row>
    <row r="113">
      <c r="A113" s="9" t="s">
        <v>320</v>
      </c>
      <c r="B113" s="9" t="s">
        <v>209</v>
      </c>
      <c r="C113" s="9" t="s">
        <v>17</v>
      </c>
      <c r="D113" s="11">
        <v>45484.0</v>
      </c>
      <c r="E113" s="9">
        <v>14.0</v>
      </c>
      <c r="F113" s="9">
        <v>80.0</v>
      </c>
      <c r="G113" s="10"/>
      <c r="H113" s="10"/>
      <c r="I113" s="10"/>
      <c r="J113" s="10"/>
      <c r="K113" s="10"/>
      <c r="L113" s="10"/>
      <c r="M113" s="10"/>
      <c r="N113" s="10"/>
      <c r="O113" s="10"/>
      <c r="P113" s="10"/>
      <c r="Q113" s="10"/>
      <c r="R113" s="10"/>
      <c r="S113" s="10"/>
      <c r="T113" s="10"/>
      <c r="U113" s="10"/>
      <c r="V113" s="10"/>
      <c r="W113" s="10"/>
      <c r="X113" s="10"/>
      <c r="Y113" s="10"/>
      <c r="Z113" s="10"/>
      <c r="AA113" s="10"/>
    </row>
    <row r="114">
      <c r="A114" s="9" t="s">
        <v>321</v>
      </c>
      <c r="B114" s="9" t="s">
        <v>209</v>
      </c>
      <c r="C114" s="9" t="s">
        <v>19</v>
      </c>
      <c r="D114" s="11">
        <v>45484.0</v>
      </c>
      <c r="E114" s="9">
        <v>8.0</v>
      </c>
      <c r="F114" s="9">
        <v>82.0</v>
      </c>
      <c r="G114" s="10"/>
      <c r="H114" s="10"/>
      <c r="I114" s="10"/>
      <c r="J114" s="10"/>
      <c r="K114" s="10"/>
      <c r="L114" s="10"/>
      <c r="M114" s="10"/>
      <c r="N114" s="10"/>
      <c r="O114" s="10"/>
      <c r="P114" s="10"/>
      <c r="Q114" s="10"/>
      <c r="R114" s="10"/>
      <c r="S114" s="10"/>
      <c r="T114" s="10"/>
      <c r="U114" s="10"/>
      <c r="V114" s="10"/>
      <c r="W114" s="10"/>
      <c r="X114" s="10"/>
      <c r="Y114" s="10"/>
      <c r="Z114" s="10"/>
      <c r="AA114" s="10"/>
    </row>
    <row r="115">
      <c r="A115" s="9" t="s">
        <v>322</v>
      </c>
      <c r="B115" s="9" t="s">
        <v>209</v>
      </c>
      <c r="C115" s="9" t="s">
        <v>27</v>
      </c>
      <c r="D115" s="11">
        <v>45485.0</v>
      </c>
      <c r="E115" s="9">
        <v>4.0</v>
      </c>
      <c r="F115" s="9">
        <v>65.0</v>
      </c>
      <c r="G115" s="10"/>
      <c r="H115" s="10"/>
      <c r="I115" s="10"/>
      <c r="J115" s="10"/>
      <c r="K115" s="10"/>
      <c r="L115" s="10"/>
      <c r="M115" s="10"/>
      <c r="N115" s="10"/>
      <c r="O115" s="10"/>
      <c r="P115" s="10"/>
      <c r="Q115" s="10"/>
      <c r="R115" s="10"/>
      <c r="S115" s="10"/>
      <c r="T115" s="10"/>
      <c r="U115" s="10"/>
      <c r="V115" s="10"/>
      <c r="W115" s="10"/>
      <c r="X115" s="10"/>
      <c r="Y115" s="10"/>
      <c r="Z115" s="10"/>
      <c r="AA115" s="10"/>
    </row>
    <row r="116">
      <c r="A116" s="9" t="s">
        <v>323</v>
      </c>
      <c r="B116" s="9" t="s">
        <v>209</v>
      </c>
      <c r="C116" s="9" t="s">
        <v>17</v>
      </c>
      <c r="D116" s="11">
        <v>45485.0</v>
      </c>
      <c r="E116" s="9">
        <v>10.0</v>
      </c>
      <c r="F116" s="9">
        <v>80.0</v>
      </c>
      <c r="G116" s="10"/>
      <c r="H116" s="10"/>
      <c r="I116" s="10"/>
      <c r="J116" s="10"/>
      <c r="K116" s="10"/>
      <c r="L116" s="10"/>
      <c r="M116" s="10"/>
      <c r="N116" s="10"/>
      <c r="O116" s="10"/>
      <c r="P116" s="10"/>
      <c r="Q116" s="10"/>
      <c r="R116" s="10"/>
      <c r="S116" s="10"/>
      <c r="T116" s="10"/>
      <c r="U116" s="10"/>
      <c r="V116" s="10"/>
      <c r="W116" s="10"/>
      <c r="X116" s="10"/>
      <c r="Y116" s="10"/>
      <c r="Z116" s="10"/>
      <c r="AA116" s="10"/>
    </row>
    <row r="117">
      <c r="A117" s="9" t="s">
        <v>324</v>
      </c>
      <c r="B117" s="9" t="s">
        <v>209</v>
      </c>
      <c r="C117" s="9" t="s">
        <v>19</v>
      </c>
      <c r="D117" s="11">
        <v>45485.0</v>
      </c>
      <c r="E117" s="9">
        <v>12.0</v>
      </c>
      <c r="F117" s="9">
        <v>82.0</v>
      </c>
      <c r="G117" s="10"/>
      <c r="H117" s="10"/>
      <c r="I117" s="10"/>
      <c r="J117" s="10"/>
      <c r="K117" s="10"/>
      <c r="L117" s="10"/>
      <c r="M117" s="10"/>
      <c r="N117" s="10"/>
      <c r="O117" s="10"/>
      <c r="P117" s="10"/>
      <c r="Q117" s="10"/>
      <c r="R117" s="10"/>
      <c r="S117" s="10"/>
      <c r="T117" s="10"/>
      <c r="U117" s="10"/>
      <c r="V117" s="10"/>
      <c r="W117" s="10"/>
      <c r="X117" s="10"/>
      <c r="Y117" s="10"/>
      <c r="Z117" s="10"/>
      <c r="AA117" s="10"/>
    </row>
    <row r="118">
      <c r="A118" s="9" t="s">
        <v>325</v>
      </c>
      <c r="B118" s="9" t="s">
        <v>209</v>
      </c>
      <c r="C118" s="9" t="s">
        <v>21</v>
      </c>
      <c r="D118" s="11">
        <v>45486.0</v>
      </c>
      <c r="E118" s="9">
        <v>6.0</v>
      </c>
      <c r="F118" s="9">
        <v>90.0</v>
      </c>
      <c r="G118" s="10"/>
      <c r="H118" s="10"/>
      <c r="I118" s="10"/>
      <c r="J118" s="10"/>
      <c r="K118" s="10"/>
      <c r="L118" s="10"/>
      <c r="M118" s="10"/>
      <c r="N118" s="10"/>
      <c r="O118" s="10"/>
      <c r="P118" s="10"/>
      <c r="Q118" s="10"/>
      <c r="R118" s="10"/>
      <c r="S118" s="10"/>
      <c r="T118" s="10"/>
      <c r="U118" s="10"/>
      <c r="V118" s="10"/>
      <c r="W118" s="10"/>
      <c r="X118" s="10"/>
      <c r="Y118" s="10"/>
      <c r="Z118" s="10"/>
      <c r="AA118" s="10"/>
    </row>
    <row r="119">
      <c r="A119" s="9" t="s">
        <v>326</v>
      </c>
      <c r="B119" s="9" t="s">
        <v>209</v>
      </c>
      <c r="C119" s="9" t="s">
        <v>23</v>
      </c>
      <c r="D119" s="11">
        <v>45487.0</v>
      </c>
      <c r="E119" s="9">
        <v>4.0</v>
      </c>
      <c r="F119" s="9">
        <v>78.0</v>
      </c>
      <c r="G119" s="10"/>
      <c r="H119" s="10"/>
      <c r="I119" s="10"/>
      <c r="J119" s="10"/>
      <c r="K119" s="10"/>
      <c r="L119" s="10"/>
      <c r="M119" s="10"/>
      <c r="N119" s="10"/>
      <c r="O119" s="10"/>
      <c r="P119" s="10"/>
      <c r="Q119" s="10"/>
      <c r="R119" s="10"/>
      <c r="S119" s="10"/>
      <c r="T119" s="10"/>
      <c r="U119" s="10"/>
      <c r="V119" s="10"/>
      <c r="W119" s="10"/>
      <c r="X119" s="10"/>
      <c r="Y119" s="10"/>
      <c r="Z119" s="10"/>
      <c r="AA119" s="10"/>
    </row>
    <row r="120">
      <c r="A120" s="9" t="s">
        <v>327</v>
      </c>
      <c r="B120" s="9" t="s">
        <v>209</v>
      </c>
      <c r="C120" s="9" t="s">
        <v>25</v>
      </c>
      <c r="D120" s="11">
        <v>45488.0</v>
      </c>
      <c r="E120" s="9">
        <v>1.0</v>
      </c>
      <c r="F120" s="9">
        <v>170.0</v>
      </c>
      <c r="G120" s="10"/>
      <c r="H120" s="10"/>
      <c r="I120" s="10"/>
      <c r="J120" s="10"/>
      <c r="K120" s="10"/>
      <c r="L120" s="10"/>
      <c r="M120" s="10"/>
      <c r="N120" s="10"/>
      <c r="O120" s="10"/>
      <c r="P120" s="10"/>
      <c r="Q120" s="10"/>
      <c r="R120" s="10"/>
      <c r="S120" s="10"/>
      <c r="T120" s="10"/>
      <c r="U120" s="10"/>
      <c r="V120" s="10"/>
      <c r="W120" s="10"/>
      <c r="X120" s="10"/>
      <c r="Y120" s="10"/>
      <c r="Z120" s="10"/>
      <c r="AA120" s="10"/>
    </row>
    <row r="121">
      <c r="A121" s="9" t="s">
        <v>328</v>
      </c>
      <c r="B121" s="9" t="s">
        <v>209</v>
      </c>
      <c r="C121" s="9" t="s">
        <v>27</v>
      </c>
      <c r="D121" s="11">
        <v>45488.0</v>
      </c>
      <c r="E121" s="9">
        <v>4.0</v>
      </c>
      <c r="F121" s="9">
        <v>65.0</v>
      </c>
      <c r="G121" s="10"/>
      <c r="H121" s="10"/>
      <c r="I121" s="10"/>
      <c r="J121" s="10"/>
      <c r="K121" s="10"/>
      <c r="L121" s="10"/>
      <c r="M121" s="10"/>
      <c r="N121" s="10"/>
      <c r="O121" s="10"/>
      <c r="P121" s="10"/>
      <c r="Q121" s="10"/>
      <c r="R121" s="10"/>
      <c r="S121" s="10"/>
      <c r="T121" s="10"/>
      <c r="U121" s="10"/>
      <c r="V121" s="10"/>
      <c r="W121" s="10"/>
      <c r="X121" s="10"/>
      <c r="Y121" s="10"/>
      <c r="Z121" s="10"/>
      <c r="AA121" s="10"/>
    </row>
    <row r="122">
      <c r="A122" s="9" t="s">
        <v>329</v>
      </c>
      <c r="B122" s="9" t="s">
        <v>209</v>
      </c>
      <c r="C122" s="9" t="s">
        <v>17</v>
      </c>
      <c r="D122" s="11">
        <v>45488.0</v>
      </c>
      <c r="E122" s="9">
        <v>27.0</v>
      </c>
      <c r="F122" s="9">
        <v>80.0</v>
      </c>
      <c r="G122" s="10"/>
      <c r="H122" s="10"/>
      <c r="I122" s="10"/>
      <c r="J122" s="10"/>
      <c r="K122" s="10"/>
      <c r="L122" s="10"/>
      <c r="M122" s="10"/>
      <c r="N122" s="10"/>
      <c r="O122" s="10"/>
      <c r="P122" s="10"/>
      <c r="Q122" s="10"/>
      <c r="R122" s="10"/>
      <c r="S122" s="10"/>
      <c r="T122" s="10"/>
      <c r="U122" s="10"/>
      <c r="V122" s="10"/>
      <c r="W122" s="10"/>
      <c r="X122" s="10"/>
      <c r="Y122" s="10"/>
      <c r="Z122" s="10"/>
      <c r="AA122" s="10"/>
    </row>
    <row r="123">
      <c r="A123" s="9" t="s">
        <v>330</v>
      </c>
      <c r="B123" s="9" t="s">
        <v>209</v>
      </c>
      <c r="C123" s="9" t="s">
        <v>19</v>
      </c>
      <c r="D123" s="11">
        <v>45488.0</v>
      </c>
      <c r="E123" s="9">
        <v>21.0</v>
      </c>
      <c r="F123" s="9">
        <v>82.0</v>
      </c>
      <c r="G123" s="10"/>
      <c r="H123" s="10"/>
      <c r="I123" s="10"/>
      <c r="J123" s="10"/>
      <c r="K123" s="10"/>
      <c r="L123" s="10"/>
      <c r="M123" s="10"/>
      <c r="N123" s="10"/>
      <c r="O123" s="10"/>
      <c r="P123" s="10"/>
      <c r="Q123" s="10"/>
      <c r="R123" s="10"/>
      <c r="S123" s="10"/>
      <c r="T123" s="10"/>
      <c r="U123" s="10"/>
      <c r="V123" s="10"/>
      <c r="W123" s="10"/>
      <c r="X123" s="10"/>
      <c r="Y123" s="10"/>
      <c r="Z123" s="10"/>
      <c r="AA123" s="10"/>
    </row>
    <row r="124">
      <c r="A124" s="9" t="s">
        <v>331</v>
      </c>
      <c r="B124" s="9" t="s">
        <v>209</v>
      </c>
      <c r="C124" s="9" t="s">
        <v>21</v>
      </c>
      <c r="D124" s="11">
        <v>45488.0</v>
      </c>
      <c r="E124" s="9">
        <v>12.0</v>
      </c>
      <c r="F124" s="9">
        <v>90.0</v>
      </c>
      <c r="G124" s="10"/>
      <c r="H124" s="10"/>
      <c r="I124" s="10"/>
      <c r="J124" s="10"/>
      <c r="K124" s="10"/>
      <c r="L124" s="10"/>
      <c r="M124" s="10"/>
      <c r="N124" s="10"/>
      <c r="O124" s="10"/>
      <c r="P124" s="10"/>
      <c r="Q124" s="10"/>
      <c r="R124" s="10"/>
      <c r="S124" s="10"/>
      <c r="T124" s="10"/>
      <c r="U124" s="10"/>
      <c r="V124" s="10"/>
      <c r="W124" s="10"/>
      <c r="X124" s="10"/>
      <c r="Y124" s="10"/>
      <c r="Z124" s="10"/>
      <c r="AA124" s="10"/>
    </row>
    <row r="125">
      <c r="A125" s="9" t="s">
        <v>332</v>
      </c>
      <c r="B125" s="9" t="s">
        <v>209</v>
      </c>
      <c r="C125" s="9" t="s">
        <v>17</v>
      </c>
      <c r="D125" s="11">
        <v>45489.0</v>
      </c>
      <c r="E125" s="9">
        <v>8.0</v>
      </c>
      <c r="F125" s="9">
        <v>80.0</v>
      </c>
      <c r="G125" s="10"/>
      <c r="H125" s="10"/>
      <c r="I125" s="10"/>
      <c r="J125" s="10"/>
      <c r="K125" s="10"/>
      <c r="L125" s="10"/>
      <c r="M125" s="10"/>
      <c r="N125" s="10"/>
      <c r="O125" s="10"/>
      <c r="P125" s="10"/>
      <c r="Q125" s="10"/>
      <c r="R125" s="10"/>
      <c r="S125" s="10"/>
      <c r="T125" s="10"/>
      <c r="U125" s="10"/>
      <c r="V125" s="10"/>
      <c r="W125" s="10"/>
      <c r="X125" s="10"/>
      <c r="Y125" s="10"/>
      <c r="Z125" s="10"/>
      <c r="AA125" s="10"/>
    </row>
    <row r="126">
      <c r="A126" s="9" t="s">
        <v>333</v>
      </c>
      <c r="B126" s="9" t="s">
        <v>209</v>
      </c>
      <c r="C126" s="9" t="s">
        <v>19</v>
      </c>
      <c r="D126" s="11">
        <v>45489.0</v>
      </c>
      <c r="E126" s="9">
        <v>8.0</v>
      </c>
      <c r="F126" s="9">
        <v>82.0</v>
      </c>
      <c r="G126" s="10"/>
      <c r="H126" s="10"/>
      <c r="I126" s="10"/>
      <c r="J126" s="10"/>
      <c r="K126" s="10"/>
      <c r="L126" s="10"/>
      <c r="M126" s="10"/>
      <c r="N126" s="10"/>
      <c r="O126" s="10"/>
      <c r="P126" s="10"/>
      <c r="Q126" s="10"/>
      <c r="R126" s="10"/>
      <c r="S126" s="10"/>
      <c r="T126" s="10"/>
      <c r="U126" s="10"/>
      <c r="V126" s="10"/>
      <c r="W126" s="10"/>
      <c r="X126" s="10"/>
      <c r="Y126" s="10"/>
      <c r="Z126" s="10"/>
      <c r="AA126" s="10"/>
    </row>
    <row r="127">
      <c r="A127" s="9" t="s">
        <v>334</v>
      </c>
      <c r="B127" s="9" t="s">
        <v>209</v>
      </c>
      <c r="C127" s="9" t="s">
        <v>23</v>
      </c>
      <c r="D127" s="11">
        <v>45490.0</v>
      </c>
      <c r="E127" s="9">
        <v>10.0</v>
      </c>
      <c r="F127" s="9">
        <v>78.0</v>
      </c>
      <c r="G127" s="10"/>
      <c r="H127" s="10"/>
      <c r="I127" s="10"/>
      <c r="J127" s="10"/>
      <c r="K127" s="10"/>
      <c r="L127" s="10"/>
      <c r="M127" s="10"/>
      <c r="N127" s="10"/>
      <c r="O127" s="10"/>
      <c r="P127" s="10"/>
      <c r="Q127" s="10"/>
      <c r="R127" s="10"/>
      <c r="S127" s="10"/>
      <c r="T127" s="10"/>
      <c r="U127" s="10"/>
      <c r="V127" s="10"/>
      <c r="W127" s="10"/>
      <c r="X127" s="10"/>
      <c r="Y127" s="10"/>
      <c r="Z127" s="10"/>
      <c r="AA127" s="10"/>
    </row>
    <row r="128">
      <c r="A128" s="9" t="s">
        <v>335</v>
      </c>
      <c r="B128" s="9" t="s">
        <v>209</v>
      </c>
      <c r="C128" s="9" t="s">
        <v>17</v>
      </c>
      <c r="D128" s="11">
        <v>45490.0</v>
      </c>
      <c r="E128" s="9">
        <v>11.0</v>
      </c>
      <c r="F128" s="9">
        <v>80.0</v>
      </c>
      <c r="G128" s="10"/>
      <c r="H128" s="10"/>
      <c r="I128" s="10"/>
      <c r="J128" s="10"/>
      <c r="K128" s="10"/>
      <c r="L128" s="10"/>
      <c r="M128" s="10"/>
      <c r="N128" s="10"/>
      <c r="O128" s="10"/>
      <c r="P128" s="10"/>
      <c r="Q128" s="10"/>
      <c r="R128" s="10"/>
      <c r="S128" s="10"/>
      <c r="T128" s="10"/>
      <c r="U128" s="10"/>
      <c r="V128" s="10"/>
      <c r="W128" s="10"/>
      <c r="X128" s="10"/>
      <c r="Y128" s="10"/>
      <c r="Z128" s="10"/>
      <c r="AA128" s="10"/>
    </row>
    <row r="129">
      <c r="A129" s="9" t="s">
        <v>336</v>
      </c>
      <c r="B129" s="9" t="s">
        <v>209</v>
      </c>
      <c r="C129" s="9" t="s">
        <v>19</v>
      </c>
      <c r="D129" s="11">
        <v>45490.0</v>
      </c>
      <c r="E129" s="9">
        <v>2.0</v>
      </c>
      <c r="F129" s="9">
        <v>82.0</v>
      </c>
      <c r="G129" s="10"/>
      <c r="H129" s="10"/>
      <c r="I129" s="10"/>
      <c r="J129" s="10"/>
      <c r="K129" s="10"/>
      <c r="L129" s="10"/>
      <c r="M129" s="10"/>
      <c r="N129" s="10"/>
      <c r="O129" s="10"/>
      <c r="P129" s="10"/>
      <c r="Q129" s="10"/>
      <c r="R129" s="10"/>
      <c r="S129" s="10"/>
      <c r="T129" s="10"/>
      <c r="U129" s="10"/>
      <c r="V129" s="10"/>
      <c r="W129" s="10"/>
      <c r="X129" s="10"/>
      <c r="Y129" s="10"/>
      <c r="Z129" s="10"/>
      <c r="AA129" s="10"/>
    </row>
    <row r="130">
      <c r="A130" s="9" t="s">
        <v>337</v>
      </c>
      <c r="B130" s="9" t="s">
        <v>209</v>
      </c>
      <c r="C130" s="9" t="s">
        <v>21</v>
      </c>
      <c r="D130" s="11">
        <v>45491.0</v>
      </c>
      <c r="E130" s="9">
        <v>6.0</v>
      </c>
      <c r="F130" s="9">
        <v>90.0</v>
      </c>
      <c r="G130" s="10"/>
      <c r="H130" s="10"/>
      <c r="I130" s="10"/>
      <c r="J130" s="10"/>
      <c r="K130" s="10"/>
      <c r="L130" s="10"/>
      <c r="M130" s="10"/>
      <c r="N130" s="10"/>
      <c r="O130" s="10"/>
      <c r="P130" s="10"/>
      <c r="Q130" s="10"/>
      <c r="R130" s="10"/>
      <c r="S130" s="10"/>
      <c r="T130" s="10"/>
      <c r="U130" s="10"/>
      <c r="V130" s="10"/>
      <c r="W130" s="10"/>
      <c r="X130" s="10"/>
      <c r="Y130" s="10"/>
      <c r="Z130" s="10"/>
      <c r="AA130" s="10"/>
    </row>
    <row r="131">
      <c r="A131" s="9" t="s">
        <v>338</v>
      </c>
      <c r="B131" s="9" t="s">
        <v>209</v>
      </c>
      <c r="C131" s="9" t="s">
        <v>23</v>
      </c>
      <c r="D131" s="11">
        <v>45491.0</v>
      </c>
      <c r="E131" s="9">
        <v>4.0</v>
      </c>
      <c r="F131" s="9">
        <v>78.0</v>
      </c>
      <c r="G131" s="10"/>
      <c r="H131" s="10"/>
      <c r="I131" s="10"/>
      <c r="J131" s="10"/>
      <c r="K131" s="10"/>
      <c r="L131" s="10"/>
      <c r="M131" s="10"/>
      <c r="N131" s="10"/>
      <c r="O131" s="10"/>
      <c r="P131" s="10"/>
      <c r="Q131" s="10"/>
      <c r="R131" s="10"/>
      <c r="S131" s="10"/>
      <c r="T131" s="10"/>
      <c r="U131" s="10"/>
      <c r="V131" s="10"/>
      <c r="W131" s="10"/>
      <c r="X131" s="10"/>
      <c r="Y131" s="10"/>
      <c r="Z131" s="10"/>
      <c r="AA131" s="10"/>
    </row>
    <row r="132">
      <c r="A132" s="9" t="s">
        <v>339</v>
      </c>
      <c r="B132" s="9" t="s">
        <v>209</v>
      </c>
      <c r="C132" s="9" t="s">
        <v>25</v>
      </c>
      <c r="D132" s="11">
        <v>45491.0</v>
      </c>
      <c r="E132" s="9">
        <v>1.0</v>
      </c>
      <c r="F132" s="9">
        <v>170.0</v>
      </c>
      <c r="G132" s="10"/>
      <c r="H132" s="10"/>
      <c r="I132" s="10"/>
      <c r="J132" s="10"/>
      <c r="K132" s="10"/>
      <c r="L132" s="10"/>
      <c r="M132" s="10"/>
      <c r="N132" s="10"/>
      <c r="O132" s="10"/>
      <c r="P132" s="10"/>
      <c r="Q132" s="10"/>
      <c r="R132" s="10"/>
      <c r="S132" s="10"/>
      <c r="T132" s="10"/>
      <c r="U132" s="10"/>
      <c r="V132" s="10"/>
      <c r="W132" s="10"/>
      <c r="X132" s="10"/>
      <c r="Y132" s="10"/>
      <c r="Z132" s="10"/>
      <c r="AA132" s="10"/>
    </row>
    <row r="133">
      <c r="A133" s="9" t="s">
        <v>340</v>
      </c>
      <c r="B133" s="9" t="s">
        <v>209</v>
      </c>
      <c r="C133" s="9" t="s">
        <v>27</v>
      </c>
      <c r="D133" s="11">
        <v>45491.0</v>
      </c>
      <c r="E133" s="9">
        <v>1.0</v>
      </c>
      <c r="F133" s="9">
        <v>65.0</v>
      </c>
      <c r="G133" s="10"/>
      <c r="H133" s="10"/>
      <c r="I133" s="10"/>
      <c r="J133" s="10"/>
      <c r="K133" s="10"/>
      <c r="L133" s="10"/>
      <c r="M133" s="10"/>
      <c r="N133" s="10"/>
      <c r="O133" s="10"/>
      <c r="P133" s="10"/>
      <c r="Q133" s="10"/>
      <c r="R133" s="10"/>
      <c r="S133" s="10"/>
      <c r="T133" s="10"/>
      <c r="U133" s="10"/>
      <c r="V133" s="10"/>
      <c r="W133" s="10"/>
      <c r="X133" s="10"/>
      <c r="Y133" s="10"/>
      <c r="Z133" s="10"/>
      <c r="AA133" s="10"/>
    </row>
    <row r="134">
      <c r="A134" s="9" t="s">
        <v>341</v>
      </c>
      <c r="B134" s="9" t="s">
        <v>209</v>
      </c>
      <c r="C134" s="9" t="s">
        <v>17</v>
      </c>
      <c r="D134" s="11">
        <v>45492.0</v>
      </c>
      <c r="E134" s="9">
        <v>35.0</v>
      </c>
      <c r="F134" s="9">
        <v>80.0</v>
      </c>
      <c r="G134" s="10"/>
      <c r="H134" s="10"/>
      <c r="I134" s="10"/>
      <c r="J134" s="10"/>
      <c r="K134" s="10"/>
      <c r="L134" s="10"/>
      <c r="M134" s="10"/>
      <c r="N134" s="10"/>
      <c r="O134" s="10"/>
      <c r="P134" s="10"/>
      <c r="Q134" s="10"/>
      <c r="R134" s="10"/>
      <c r="S134" s="10"/>
      <c r="T134" s="10"/>
      <c r="U134" s="10"/>
      <c r="V134" s="10"/>
      <c r="W134" s="10"/>
      <c r="X134" s="10"/>
      <c r="Y134" s="10"/>
      <c r="Z134" s="10"/>
      <c r="AA134" s="10"/>
    </row>
    <row r="135">
      <c r="A135" s="9" t="s">
        <v>342</v>
      </c>
      <c r="B135" s="9" t="s">
        <v>209</v>
      </c>
      <c r="C135" s="9" t="s">
        <v>19</v>
      </c>
      <c r="D135" s="11">
        <v>45492.0</v>
      </c>
      <c r="E135" s="9">
        <v>22.0</v>
      </c>
      <c r="F135" s="9">
        <v>82.0</v>
      </c>
      <c r="G135" s="10"/>
      <c r="H135" s="10"/>
      <c r="I135" s="10"/>
      <c r="J135" s="10"/>
      <c r="K135" s="10"/>
      <c r="L135" s="10"/>
      <c r="M135" s="10"/>
      <c r="N135" s="10"/>
      <c r="O135" s="10"/>
      <c r="P135" s="10"/>
      <c r="Q135" s="10"/>
      <c r="R135" s="10"/>
      <c r="S135" s="10"/>
      <c r="T135" s="10"/>
      <c r="U135" s="10"/>
      <c r="V135" s="10"/>
      <c r="W135" s="10"/>
      <c r="X135" s="10"/>
      <c r="Y135" s="10"/>
      <c r="Z135" s="10"/>
      <c r="AA135" s="10"/>
    </row>
    <row r="136">
      <c r="A136" s="9" t="s">
        <v>343</v>
      </c>
      <c r="B136" s="9" t="s">
        <v>209</v>
      </c>
      <c r="C136" s="9" t="s">
        <v>23</v>
      </c>
      <c r="D136" s="11">
        <v>45494.0</v>
      </c>
      <c r="E136" s="9">
        <v>4.0</v>
      </c>
      <c r="F136" s="9">
        <v>78.0</v>
      </c>
      <c r="G136" s="10"/>
      <c r="H136" s="10"/>
      <c r="I136" s="10"/>
      <c r="J136" s="10"/>
      <c r="K136" s="10"/>
      <c r="L136" s="10"/>
      <c r="M136" s="10"/>
      <c r="N136" s="10"/>
      <c r="O136" s="10"/>
      <c r="P136" s="10"/>
      <c r="Q136" s="10"/>
      <c r="R136" s="10"/>
      <c r="S136" s="10"/>
      <c r="T136" s="10"/>
      <c r="U136" s="10"/>
      <c r="V136" s="10"/>
      <c r="W136" s="10"/>
      <c r="X136" s="10"/>
      <c r="Y136" s="10"/>
      <c r="Z136" s="10"/>
      <c r="AA136" s="10"/>
    </row>
    <row r="137">
      <c r="A137" s="9" t="s">
        <v>344</v>
      </c>
      <c r="B137" s="9" t="s">
        <v>209</v>
      </c>
      <c r="C137" s="9" t="s">
        <v>25</v>
      </c>
      <c r="D137" s="11">
        <v>45495.0</v>
      </c>
      <c r="E137" s="9">
        <v>4.0</v>
      </c>
      <c r="F137" s="9">
        <v>170.0</v>
      </c>
      <c r="G137" s="10"/>
      <c r="H137" s="10"/>
      <c r="I137" s="10"/>
      <c r="J137" s="10"/>
      <c r="K137" s="10"/>
      <c r="L137" s="10"/>
      <c r="M137" s="10"/>
      <c r="N137" s="10"/>
      <c r="O137" s="10"/>
      <c r="P137" s="10"/>
      <c r="Q137" s="10"/>
      <c r="R137" s="10"/>
      <c r="S137" s="10"/>
      <c r="T137" s="10"/>
      <c r="U137" s="10"/>
      <c r="V137" s="10"/>
      <c r="W137" s="10"/>
      <c r="X137" s="10"/>
      <c r="Y137" s="10"/>
      <c r="Z137" s="10"/>
      <c r="AA137" s="10"/>
    </row>
    <row r="138">
      <c r="A138" s="9" t="s">
        <v>345</v>
      </c>
      <c r="B138" s="9" t="s">
        <v>209</v>
      </c>
      <c r="C138" s="9" t="s">
        <v>27</v>
      </c>
      <c r="D138" s="11">
        <v>45495.0</v>
      </c>
      <c r="E138" s="9">
        <v>4.0</v>
      </c>
      <c r="F138" s="9">
        <v>65.0</v>
      </c>
      <c r="G138" s="10"/>
      <c r="H138" s="10"/>
      <c r="I138" s="10"/>
      <c r="J138" s="10"/>
      <c r="K138" s="10"/>
      <c r="L138" s="10"/>
      <c r="M138" s="10"/>
      <c r="N138" s="10"/>
      <c r="O138" s="10"/>
      <c r="P138" s="10"/>
      <c r="Q138" s="10"/>
      <c r="R138" s="10"/>
      <c r="S138" s="10"/>
      <c r="T138" s="10"/>
      <c r="U138" s="10"/>
      <c r="V138" s="10"/>
      <c r="W138" s="10"/>
      <c r="X138" s="10"/>
      <c r="Y138" s="10"/>
      <c r="Z138" s="10"/>
      <c r="AA138" s="10"/>
    </row>
    <row r="139">
      <c r="A139" s="9" t="s">
        <v>346</v>
      </c>
      <c r="B139" s="9" t="s">
        <v>209</v>
      </c>
      <c r="C139" s="9" t="s">
        <v>17</v>
      </c>
      <c r="D139" s="11">
        <v>45495.0</v>
      </c>
      <c r="E139" s="9">
        <v>12.0</v>
      </c>
      <c r="F139" s="9">
        <v>80.0</v>
      </c>
      <c r="G139" s="10"/>
      <c r="H139" s="10"/>
      <c r="I139" s="10"/>
      <c r="J139" s="10"/>
      <c r="K139" s="10"/>
      <c r="L139" s="10"/>
      <c r="M139" s="10"/>
      <c r="N139" s="10"/>
      <c r="O139" s="10"/>
      <c r="P139" s="10"/>
      <c r="Q139" s="10"/>
      <c r="R139" s="10"/>
      <c r="S139" s="10"/>
      <c r="T139" s="10"/>
      <c r="U139" s="10"/>
      <c r="V139" s="10"/>
      <c r="W139" s="10"/>
      <c r="X139" s="10"/>
      <c r="Y139" s="10"/>
      <c r="Z139" s="10"/>
      <c r="AA139" s="10"/>
    </row>
    <row r="140">
      <c r="A140" s="9" t="s">
        <v>347</v>
      </c>
      <c r="B140" s="9" t="s">
        <v>209</v>
      </c>
      <c r="C140" s="9" t="s">
        <v>19</v>
      </c>
      <c r="D140" s="11">
        <v>45495.0</v>
      </c>
      <c r="E140" s="9">
        <v>5.0</v>
      </c>
      <c r="F140" s="9">
        <v>82.0</v>
      </c>
      <c r="G140" s="10"/>
      <c r="H140" s="10"/>
      <c r="I140" s="10"/>
      <c r="J140" s="10"/>
      <c r="K140" s="10"/>
      <c r="L140" s="10"/>
      <c r="M140" s="10"/>
      <c r="N140" s="10"/>
      <c r="O140" s="10"/>
      <c r="P140" s="10"/>
      <c r="Q140" s="10"/>
      <c r="R140" s="10"/>
      <c r="S140" s="10"/>
      <c r="T140" s="10"/>
      <c r="U140" s="10"/>
      <c r="V140" s="10"/>
      <c r="W140" s="10"/>
      <c r="X140" s="10"/>
      <c r="Y140" s="10"/>
      <c r="Z140" s="10"/>
      <c r="AA140" s="10"/>
    </row>
    <row r="141">
      <c r="A141" s="9" t="s">
        <v>348</v>
      </c>
      <c r="B141" s="9" t="s">
        <v>209</v>
      </c>
      <c r="C141" s="9" t="s">
        <v>21</v>
      </c>
      <c r="D141" s="11">
        <v>45495.0</v>
      </c>
      <c r="E141" s="9">
        <v>7.0</v>
      </c>
      <c r="F141" s="9">
        <v>90.0</v>
      </c>
      <c r="G141" s="10"/>
      <c r="H141" s="10"/>
      <c r="I141" s="10"/>
      <c r="J141" s="10"/>
      <c r="K141" s="10"/>
      <c r="L141" s="10"/>
      <c r="M141" s="10"/>
      <c r="N141" s="10"/>
      <c r="O141" s="10"/>
      <c r="P141" s="10"/>
      <c r="Q141" s="10"/>
      <c r="R141" s="10"/>
      <c r="S141" s="10"/>
      <c r="T141" s="10"/>
      <c r="U141" s="10"/>
      <c r="V141" s="10"/>
      <c r="W141" s="10"/>
      <c r="X141" s="10"/>
      <c r="Y141" s="10"/>
      <c r="Z141" s="10"/>
      <c r="AA141" s="10"/>
    </row>
    <row r="142">
      <c r="A142" s="9" t="s">
        <v>349</v>
      </c>
      <c r="B142" s="9" t="s">
        <v>209</v>
      </c>
      <c r="C142" s="9" t="s">
        <v>23</v>
      </c>
      <c r="D142" s="11">
        <v>45495.0</v>
      </c>
      <c r="E142" s="9">
        <v>7.0</v>
      </c>
      <c r="F142" s="9">
        <v>78.0</v>
      </c>
      <c r="G142" s="10"/>
      <c r="H142" s="10"/>
      <c r="I142" s="10"/>
      <c r="J142" s="10"/>
      <c r="K142" s="10"/>
      <c r="L142" s="10"/>
      <c r="M142" s="10"/>
      <c r="N142" s="10"/>
      <c r="O142" s="10"/>
      <c r="P142" s="10"/>
      <c r="Q142" s="10"/>
      <c r="R142" s="10"/>
      <c r="S142" s="10"/>
      <c r="T142" s="10"/>
      <c r="U142" s="10"/>
      <c r="V142" s="10"/>
      <c r="W142" s="10"/>
      <c r="X142" s="10"/>
      <c r="Y142" s="10"/>
      <c r="Z142" s="10"/>
      <c r="AA142" s="10"/>
    </row>
    <row r="143">
      <c r="A143" s="9" t="s">
        <v>350</v>
      </c>
      <c r="B143" s="9" t="s">
        <v>209</v>
      </c>
      <c r="C143" s="9" t="s">
        <v>25</v>
      </c>
      <c r="D143" s="11">
        <v>45496.0</v>
      </c>
      <c r="E143" s="9">
        <v>2.0</v>
      </c>
      <c r="F143" s="9">
        <v>170.0</v>
      </c>
      <c r="G143" s="10"/>
      <c r="H143" s="10"/>
      <c r="I143" s="10"/>
      <c r="J143" s="10"/>
      <c r="K143" s="10"/>
      <c r="L143" s="10"/>
      <c r="M143" s="10"/>
      <c r="N143" s="10"/>
      <c r="O143" s="10"/>
      <c r="P143" s="10"/>
      <c r="Q143" s="10"/>
      <c r="R143" s="10"/>
      <c r="S143" s="10"/>
      <c r="T143" s="10"/>
      <c r="U143" s="10"/>
      <c r="V143" s="10"/>
      <c r="W143" s="10"/>
      <c r="X143" s="10"/>
      <c r="Y143" s="10"/>
      <c r="Z143" s="10"/>
      <c r="AA143" s="10"/>
    </row>
    <row r="144">
      <c r="A144" s="9" t="s">
        <v>351</v>
      </c>
      <c r="B144" s="9" t="s">
        <v>209</v>
      </c>
      <c r="C144" s="9" t="s">
        <v>27</v>
      </c>
      <c r="D144" s="11">
        <v>45496.0</v>
      </c>
      <c r="E144" s="9">
        <v>1.0</v>
      </c>
      <c r="F144" s="9">
        <v>65.0</v>
      </c>
      <c r="G144" s="10"/>
      <c r="H144" s="10"/>
      <c r="I144" s="10"/>
      <c r="J144" s="10"/>
      <c r="K144" s="10"/>
      <c r="L144" s="10"/>
      <c r="M144" s="10"/>
      <c r="N144" s="10"/>
      <c r="O144" s="10"/>
      <c r="P144" s="10"/>
      <c r="Q144" s="10"/>
      <c r="R144" s="10"/>
      <c r="S144" s="10"/>
      <c r="T144" s="10"/>
      <c r="U144" s="10"/>
      <c r="V144" s="10"/>
      <c r="W144" s="10"/>
      <c r="X144" s="10"/>
      <c r="Y144" s="10"/>
      <c r="Z144" s="10"/>
      <c r="AA144" s="10"/>
    </row>
    <row r="145">
      <c r="A145" s="9" t="s">
        <v>352</v>
      </c>
      <c r="B145" s="9" t="s">
        <v>209</v>
      </c>
      <c r="C145" s="9" t="s">
        <v>17</v>
      </c>
      <c r="D145" s="11">
        <v>45496.0</v>
      </c>
      <c r="E145" s="9">
        <v>30.0</v>
      </c>
      <c r="F145" s="9">
        <v>80.0</v>
      </c>
      <c r="G145" s="10"/>
      <c r="H145" s="10"/>
      <c r="I145" s="10"/>
      <c r="J145" s="10"/>
      <c r="K145" s="10"/>
      <c r="L145" s="10"/>
      <c r="M145" s="10"/>
      <c r="N145" s="10"/>
      <c r="O145" s="10"/>
      <c r="P145" s="10"/>
      <c r="Q145" s="10"/>
      <c r="R145" s="10"/>
      <c r="S145" s="10"/>
      <c r="T145" s="10"/>
      <c r="U145" s="10"/>
      <c r="V145" s="10"/>
      <c r="W145" s="10"/>
      <c r="X145" s="10"/>
      <c r="Y145" s="10"/>
      <c r="Z145" s="10"/>
      <c r="AA145" s="10"/>
    </row>
    <row r="146">
      <c r="A146" s="9" t="s">
        <v>353</v>
      </c>
      <c r="B146" s="9" t="s">
        <v>209</v>
      </c>
      <c r="C146" s="9" t="s">
        <v>19</v>
      </c>
      <c r="D146" s="11">
        <v>45497.0</v>
      </c>
      <c r="E146" s="9">
        <v>22.0</v>
      </c>
      <c r="F146" s="9">
        <v>82.0</v>
      </c>
      <c r="G146" s="10"/>
      <c r="H146" s="10"/>
      <c r="I146" s="10"/>
      <c r="J146" s="10"/>
      <c r="K146" s="10"/>
      <c r="L146" s="10"/>
      <c r="M146" s="10"/>
      <c r="N146" s="10"/>
      <c r="O146" s="10"/>
      <c r="P146" s="10"/>
      <c r="Q146" s="10"/>
      <c r="R146" s="10"/>
      <c r="S146" s="10"/>
      <c r="T146" s="10"/>
      <c r="U146" s="10"/>
      <c r="V146" s="10"/>
      <c r="W146" s="10"/>
      <c r="X146" s="10"/>
      <c r="Y146" s="10"/>
      <c r="Z146" s="10"/>
      <c r="AA146" s="10"/>
    </row>
    <row r="147">
      <c r="A147" s="9" t="s">
        <v>354</v>
      </c>
      <c r="B147" s="9" t="s">
        <v>209</v>
      </c>
      <c r="C147" s="9" t="s">
        <v>21</v>
      </c>
      <c r="D147" s="11">
        <v>45497.0</v>
      </c>
      <c r="E147" s="9">
        <v>9.0</v>
      </c>
      <c r="F147" s="9">
        <v>90.0</v>
      </c>
      <c r="G147" s="10"/>
      <c r="H147" s="10"/>
      <c r="I147" s="10"/>
      <c r="J147" s="10"/>
      <c r="K147" s="10"/>
      <c r="L147" s="10"/>
      <c r="M147" s="10"/>
      <c r="N147" s="10"/>
      <c r="O147" s="10"/>
      <c r="P147" s="10"/>
      <c r="Q147" s="10"/>
      <c r="R147" s="10"/>
      <c r="S147" s="10"/>
      <c r="T147" s="10"/>
      <c r="U147" s="10"/>
      <c r="V147" s="10"/>
      <c r="W147" s="10"/>
      <c r="X147" s="10"/>
      <c r="Y147" s="10"/>
      <c r="Z147" s="10"/>
      <c r="AA147" s="10"/>
    </row>
    <row r="148">
      <c r="A148" s="9" t="s">
        <v>355</v>
      </c>
      <c r="B148" s="9" t="s">
        <v>209</v>
      </c>
      <c r="C148" s="9" t="s">
        <v>23</v>
      </c>
      <c r="D148" s="11">
        <v>45497.0</v>
      </c>
      <c r="E148" s="9">
        <v>3.0</v>
      </c>
      <c r="F148" s="9">
        <v>78.0</v>
      </c>
      <c r="G148" s="10"/>
      <c r="H148" s="10"/>
      <c r="I148" s="10"/>
      <c r="J148" s="10"/>
      <c r="K148" s="10"/>
      <c r="L148" s="10"/>
      <c r="M148" s="10"/>
      <c r="N148" s="10"/>
      <c r="O148" s="10"/>
      <c r="P148" s="10"/>
      <c r="Q148" s="10"/>
      <c r="R148" s="10"/>
      <c r="S148" s="10"/>
      <c r="T148" s="10"/>
      <c r="U148" s="10"/>
      <c r="V148" s="10"/>
      <c r="W148" s="10"/>
      <c r="X148" s="10"/>
      <c r="Y148" s="10"/>
      <c r="Z148" s="10"/>
      <c r="AA148" s="10"/>
    </row>
    <row r="149">
      <c r="A149" s="9" t="s">
        <v>356</v>
      </c>
      <c r="B149" s="9" t="s">
        <v>209</v>
      </c>
      <c r="C149" s="9" t="s">
        <v>25</v>
      </c>
      <c r="D149" s="11">
        <v>45498.0</v>
      </c>
      <c r="E149" s="9">
        <v>5.0</v>
      </c>
      <c r="F149" s="9">
        <v>170.0</v>
      </c>
      <c r="G149" s="10"/>
      <c r="H149" s="10"/>
      <c r="I149" s="10"/>
      <c r="J149" s="10"/>
      <c r="K149" s="10"/>
      <c r="L149" s="10"/>
      <c r="M149" s="10"/>
      <c r="N149" s="10"/>
      <c r="O149" s="10"/>
      <c r="P149" s="10"/>
      <c r="Q149" s="10"/>
      <c r="R149" s="10"/>
      <c r="S149" s="10"/>
      <c r="T149" s="10"/>
      <c r="U149" s="10"/>
      <c r="V149" s="10"/>
      <c r="W149" s="10"/>
      <c r="X149" s="10"/>
      <c r="Y149" s="10"/>
      <c r="Z149" s="10"/>
      <c r="AA149" s="10"/>
    </row>
    <row r="150">
      <c r="A150" s="9" t="s">
        <v>357</v>
      </c>
      <c r="B150" s="9" t="s">
        <v>209</v>
      </c>
      <c r="C150" s="9" t="s">
        <v>27</v>
      </c>
      <c r="D150" s="11">
        <v>45498.0</v>
      </c>
      <c r="E150" s="9">
        <v>5.0</v>
      </c>
      <c r="F150" s="9">
        <v>65.0</v>
      </c>
      <c r="G150" s="10"/>
      <c r="H150" s="10"/>
      <c r="I150" s="10"/>
      <c r="J150" s="10"/>
      <c r="K150" s="10"/>
      <c r="L150" s="10"/>
      <c r="M150" s="10"/>
      <c r="N150" s="10"/>
      <c r="O150" s="10"/>
      <c r="P150" s="10"/>
      <c r="Q150" s="10"/>
      <c r="R150" s="10"/>
      <c r="S150" s="10"/>
      <c r="T150" s="10"/>
      <c r="U150" s="10"/>
      <c r="V150" s="10"/>
      <c r="W150" s="10"/>
      <c r="X150" s="10"/>
      <c r="Y150" s="10"/>
      <c r="Z150" s="10"/>
      <c r="AA150" s="10"/>
    </row>
    <row r="151">
      <c r="A151" s="9" t="s">
        <v>358</v>
      </c>
      <c r="B151" s="9" t="s">
        <v>209</v>
      </c>
      <c r="C151" s="9" t="s">
        <v>17</v>
      </c>
      <c r="D151" s="11">
        <v>45498.0</v>
      </c>
      <c r="E151" s="9">
        <v>15.0</v>
      </c>
      <c r="F151" s="9">
        <v>80.0</v>
      </c>
      <c r="G151" s="10"/>
      <c r="H151" s="10"/>
      <c r="I151" s="10"/>
      <c r="J151" s="10"/>
      <c r="K151" s="10"/>
      <c r="L151" s="10"/>
      <c r="M151" s="10"/>
      <c r="N151" s="10"/>
      <c r="O151" s="10"/>
      <c r="P151" s="10"/>
      <c r="Q151" s="10"/>
      <c r="R151" s="10"/>
      <c r="S151" s="10"/>
      <c r="T151" s="10"/>
      <c r="U151" s="10"/>
      <c r="V151" s="10"/>
      <c r="W151" s="10"/>
      <c r="X151" s="10"/>
      <c r="Y151" s="10"/>
      <c r="Z151" s="10"/>
      <c r="AA151" s="10"/>
    </row>
    <row r="152">
      <c r="A152" s="9" t="s">
        <v>359</v>
      </c>
      <c r="B152" s="9" t="s">
        <v>209</v>
      </c>
      <c r="C152" s="9" t="s">
        <v>19</v>
      </c>
      <c r="D152" s="11">
        <v>45498.0</v>
      </c>
      <c r="E152" s="9">
        <v>13.0</v>
      </c>
      <c r="F152" s="9">
        <v>82.0</v>
      </c>
      <c r="G152" s="10"/>
      <c r="H152" s="10"/>
      <c r="I152" s="10"/>
      <c r="J152" s="10"/>
      <c r="K152" s="10"/>
      <c r="L152" s="10"/>
      <c r="M152" s="10"/>
      <c r="N152" s="10"/>
      <c r="O152" s="10"/>
      <c r="P152" s="10"/>
      <c r="Q152" s="10"/>
      <c r="R152" s="10"/>
      <c r="S152" s="10"/>
      <c r="T152" s="10"/>
      <c r="U152" s="10"/>
      <c r="V152" s="10"/>
      <c r="W152" s="10"/>
      <c r="X152" s="10"/>
      <c r="Y152" s="10"/>
      <c r="Z152" s="10"/>
      <c r="AA152" s="10"/>
    </row>
    <row r="153">
      <c r="A153" s="9" t="s">
        <v>360</v>
      </c>
      <c r="B153" s="9" t="s">
        <v>209</v>
      </c>
      <c r="C153" s="9" t="s">
        <v>21</v>
      </c>
      <c r="D153" s="11">
        <v>45499.0</v>
      </c>
      <c r="E153" s="9">
        <v>6.0</v>
      </c>
      <c r="F153" s="9">
        <v>90.0</v>
      </c>
      <c r="G153" s="10"/>
      <c r="H153" s="10"/>
      <c r="I153" s="10"/>
      <c r="J153" s="10"/>
      <c r="K153" s="10"/>
      <c r="L153" s="10"/>
      <c r="M153" s="10"/>
      <c r="N153" s="10"/>
      <c r="O153" s="10"/>
      <c r="P153" s="10"/>
      <c r="Q153" s="10"/>
      <c r="R153" s="10"/>
      <c r="S153" s="10"/>
      <c r="T153" s="10"/>
      <c r="U153" s="10"/>
      <c r="V153" s="10"/>
      <c r="W153" s="10"/>
      <c r="X153" s="10"/>
      <c r="Y153" s="10"/>
      <c r="Z153" s="10"/>
      <c r="AA153" s="10"/>
    </row>
    <row r="154">
      <c r="A154" s="9" t="s">
        <v>361</v>
      </c>
      <c r="B154" s="9" t="s">
        <v>209</v>
      </c>
      <c r="C154" s="9" t="s">
        <v>23</v>
      </c>
      <c r="D154" s="11">
        <v>45500.0</v>
      </c>
      <c r="E154" s="9">
        <v>5.0</v>
      </c>
      <c r="F154" s="9">
        <v>78.0</v>
      </c>
      <c r="G154" s="10"/>
      <c r="H154" s="10"/>
      <c r="I154" s="10"/>
      <c r="J154" s="10"/>
      <c r="K154" s="10"/>
      <c r="L154" s="10"/>
      <c r="M154" s="10"/>
      <c r="N154" s="10"/>
      <c r="O154" s="10"/>
      <c r="P154" s="10"/>
      <c r="Q154" s="10"/>
      <c r="R154" s="10"/>
      <c r="S154" s="10"/>
      <c r="T154" s="10"/>
      <c r="U154" s="10"/>
      <c r="V154" s="10"/>
      <c r="W154" s="10"/>
      <c r="X154" s="10"/>
      <c r="Y154" s="10"/>
      <c r="Z154" s="10"/>
      <c r="AA154" s="10"/>
    </row>
    <row r="155">
      <c r="A155" s="9" t="s">
        <v>362</v>
      </c>
      <c r="B155" s="9" t="s">
        <v>209</v>
      </c>
      <c r="C155" s="9" t="s">
        <v>17</v>
      </c>
      <c r="D155" s="11">
        <v>45502.0</v>
      </c>
      <c r="E155" s="9">
        <v>27.0</v>
      </c>
      <c r="F155" s="9">
        <v>80.0</v>
      </c>
      <c r="G155" s="10"/>
      <c r="H155" s="10"/>
      <c r="I155" s="10"/>
      <c r="J155" s="10"/>
      <c r="K155" s="10"/>
      <c r="L155" s="10"/>
      <c r="M155" s="10"/>
      <c r="N155" s="10"/>
      <c r="O155" s="10"/>
      <c r="P155" s="10"/>
      <c r="Q155" s="10"/>
      <c r="R155" s="10"/>
      <c r="S155" s="10"/>
      <c r="T155" s="10"/>
      <c r="U155" s="10"/>
      <c r="V155" s="10"/>
      <c r="W155" s="10"/>
      <c r="X155" s="10"/>
      <c r="Y155" s="10"/>
      <c r="Z155" s="10"/>
      <c r="AA155" s="10"/>
    </row>
    <row r="156">
      <c r="A156" s="9" t="s">
        <v>363</v>
      </c>
      <c r="B156" s="9" t="s">
        <v>209</v>
      </c>
      <c r="C156" s="9" t="s">
        <v>19</v>
      </c>
      <c r="D156" s="11">
        <v>45502.0</v>
      </c>
      <c r="E156" s="9">
        <v>21.0</v>
      </c>
      <c r="F156" s="9">
        <v>82.0</v>
      </c>
      <c r="G156" s="10"/>
      <c r="H156" s="10"/>
      <c r="I156" s="10"/>
      <c r="J156" s="10"/>
      <c r="K156" s="10"/>
      <c r="L156" s="10"/>
      <c r="M156" s="10"/>
      <c r="N156" s="10"/>
      <c r="O156" s="10"/>
      <c r="P156" s="10"/>
      <c r="Q156" s="10"/>
      <c r="R156" s="10"/>
      <c r="S156" s="10"/>
      <c r="T156" s="10"/>
      <c r="U156" s="10"/>
      <c r="V156" s="10"/>
      <c r="W156" s="10"/>
      <c r="X156" s="10"/>
      <c r="Y156" s="10"/>
      <c r="Z156" s="10"/>
      <c r="AA156" s="10"/>
    </row>
    <row r="157">
      <c r="A157" s="9" t="s">
        <v>364</v>
      </c>
      <c r="B157" s="9" t="s">
        <v>209</v>
      </c>
      <c r="C157" s="9" t="s">
        <v>21</v>
      </c>
      <c r="D157" s="11">
        <v>45502.0</v>
      </c>
      <c r="E157" s="9">
        <v>12.0</v>
      </c>
      <c r="F157" s="9">
        <v>90.0</v>
      </c>
      <c r="G157" s="10"/>
      <c r="H157" s="10"/>
      <c r="I157" s="10"/>
      <c r="J157" s="10"/>
      <c r="K157" s="10"/>
      <c r="L157" s="10"/>
      <c r="M157" s="10"/>
      <c r="N157" s="10"/>
      <c r="O157" s="10"/>
      <c r="P157" s="10"/>
      <c r="Q157" s="10"/>
      <c r="R157" s="10"/>
      <c r="S157" s="10"/>
      <c r="T157" s="10"/>
      <c r="U157" s="10"/>
      <c r="V157" s="10"/>
      <c r="W157" s="10"/>
      <c r="X157" s="10"/>
      <c r="Y157" s="10"/>
      <c r="Z157" s="10"/>
      <c r="AA157" s="10"/>
    </row>
    <row r="158">
      <c r="A158" s="9" t="s">
        <v>365</v>
      </c>
      <c r="B158" s="9" t="s">
        <v>209</v>
      </c>
      <c r="C158" s="9" t="s">
        <v>23</v>
      </c>
      <c r="D158" s="11">
        <v>45502.0</v>
      </c>
      <c r="E158" s="9">
        <v>5.0</v>
      </c>
      <c r="F158" s="9">
        <v>78.0</v>
      </c>
      <c r="G158" s="10"/>
      <c r="H158" s="10"/>
      <c r="I158" s="10"/>
      <c r="J158" s="10"/>
      <c r="K158" s="10"/>
      <c r="L158" s="10"/>
      <c r="M158" s="10"/>
      <c r="N158" s="10"/>
      <c r="O158" s="10"/>
      <c r="P158" s="10"/>
      <c r="Q158" s="10"/>
      <c r="R158" s="10"/>
      <c r="S158" s="10"/>
      <c r="T158" s="10"/>
      <c r="U158" s="10"/>
      <c r="V158" s="10"/>
      <c r="W158" s="10"/>
      <c r="X158" s="10"/>
      <c r="Y158" s="10"/>
      <c r="Z158" s="10"/>
      <c r="AA158" s="10"/>
    </row>
    <row r="159">
      <c r="A159" s="9" t="s">
        <v>366</v>
      </c>
      <c r="B159" s="9" t="s">
        <v>209</v>
      </c>
      <c r="C159" s="9" t="s">
        <v>25</v>
      </c>
      <c r="D159" s="11">
        <v>45503.0</v>
      </c>
      <c r="E159" s="9">
        <v>7.0</v>
      </c>
      <c r="F159" s="9">
        <v>170.0</v>
      </c>
      <c r="G159" s="10"/>
      <c r="H159" s="10"/>
      <c r="I159" s="10"/>
      <c r="J159" s="10"/>
      <c r="K159" s="10"/>
      <c r="L159" s="10"/>
      <c r="M159" s="10"/>
      <c r="N159" s="10"/>
      <c r="O159" s="10"/>
      <c r="P159" s="10"/>
      <c r="Q159" s="10"/>
      <c r="R159" s="10"/>
      <c r="S159" s="10"/>
      <c r="T159" s="10"/>
      <c r="U159" s="10"/>
      <c r="V159" s="10"/>
      <c r="W159" s="10"/>
      <c r="X159" s="10"/>
      <c r="Y159" s="10"/>
      <c r="Z159" s="10"/>
      <c r="AA159" s="10"/>
    </row>
    <row r="160">
      <c r="A160" s="9" t="s">
        <v>367</v>
      </c>
      <c r="B160" s="9" t="s">
        <v>209</v>
      </c>
      <c r="C160" s="9" t="s">
        <v>27</v>
      </c>
      <c r="D160" s="11">
        <v>45503.0</v>
      </c>
      <c r="E160" s="9">
        <v>4.0</v>
      </c>
      <c r="F160" s="9">
        <v>65.0</v>
      </c>
      <c r="G160" s="10"/>
      <c r="H160" s="10"/>
      <c r="I160" s="10"/>
      <c r="J160" s="10"/>
      <c r="K160" s="10"/>
      <c r="L160" s="10"/>
      <c r="M160" s="10"/>
      <c r="N160" s="10"/>
      <c r="O160" s="10"/>
      <c r="P160" s="10"/>
      <c r="Q160" s="10"/>
      <c r="R160" s="10"/>
      <c r="S160" s="10"/>
      <c r="T160" s="10"/>
      <c r="U160" s="10"/>
      <c r="V160" s="10"/>
      <c r="W160" s="10"/>
      <c r="X160" s="10"/>
      <c r="Y160" s="10"/>
      <c r="Z160" s="10"/>
      <c r="AA160" s="10"/>
    </row>
    <row r="161">
      <c r="A161" s="9" t="s">
        <v>368</v>
      </c>
      <c r="B161" s="9" t="s">
        <v>209</v>
      </c>
      <c r="C161" s="9" t="s">
        <v>19</v>
      </c>
      <c r="D161" s="11">
        <v>45503.0</v>
      </c>
      <c r="E161" s="9">
        <v>15.0</v>
      </c>
      <c r="F161" s="9">
        <v>82.0</v>
      </c>
      <c r="G161" s="10"/>
      <c r="H161" s="10"/>
      <c r="I161" s="10"/>
      <c r="J161" s="10"/>
      <c r="K161" s="10"/>
      <c r="L161" s="10"/>
      <c r="M161" s="10"/>
      <c r="N161" s="10"/>
      <c r="O161" s="10"/>
      <c r="P161" s="10"/>
      <c r="Q161" s="10"/>
      <c r="R161" s="10"/>
      <c r="S161" s="10"/>
      <c r="T161" s="10"/>
      <c r="U161" s="10"/>
      <c r="V161" s="10"/>
      <c r="W161" s="10"/>
      <c r="X161" s="10"/>
      <c r="Y161" s="10"/>
      <c r="Z161" s="10"/>
      <c r="AA161" s="10"/>
    </row>
    <row r="162">
      <c r="A162" s="9" t="s">
        <v>369</v>
      </c>
      <c r="B162" s="9" t="s">
        <v>209</v>
      </c>
      <c r="C162" s="9" t="s">
        <v>21</v>
      </c>
      <c r="D162" s="11">
        <v>45503.0</v>
      </c>
      <c r="E162" s="9">
        <v>9.0</v>
      </c>
      <c r="F162" s="9">
        <v>90.0</v>
      </c>
      <c r="G162" s="10"/>
      <c r="H162" s="10"/>
      <c r="I162" s="10"/>
      <c r="J162" s="10"/>
      <c r="K162" s="10"/>
      <c r="L162" s="10"/>
      <c r="M162" s="10"/>
      <c r="N162" s="10"/>
      <c r="O162" s="10"/>
      <c r="P162" s="10"/>
      <c r="Q162" s="10"/>
      <c r="R162" s="10"/>
      <c r="S162" s="10"/>
      <c r="T162" s="10"/>
      <c r="U162" s="10"/>
      <c r="V162" s="10"/>
      <c r="W162" s="10"/>
      <c r="X162" s="10"/>
      <c r="Y162" s="10"/>
      <c r="Z162" s="10"/>
      <c r="AA162" s="10"/>
    </row>
    <row r="163">
      <c r="A163" s="9" t="s">
        <v>370</v>
      </c>
      <c r="B163" s="9" t="s">
        <v>209</v>
      </c>
      <c r="C163" s="9" t="s">
        <v>23</v>
      </c>
      <c r="D163" s="11">
        <v>45504.0</v>
      </c>
      <c r="E163" s="9">
        <v>3.0</v>
      </c>
      <c r="F163" s="9">
        <v>78.0</v>
      </c>
      <c r="G163" s="10"/>
      <c r="H163" s="10"/>
      <c r="I163" s="10"/>
      <c r="J163" s="10"/>
      <c r="K163" s="10"/>
      <c r="L163" s="10"/>
      <c r="M163" s="10"/>
      <c r="N163" s="10"/>
      <c r="O163" s="10"/>
      <c r="P163" s="10"/>
      <c r="Q163" s="10"/>
      <c r="R163" s="10"/>
      <c r="S163" s="10"/>
      <c r="T163" s="10"/>
      <c r="U163" s="10"/>
      <c r="V163" s="10"/>
      <c r="W163" s="10"/>
      <c r="X163" s="10"/>
      <c r="Y163" s="10"/>
      <c r="Z163" s="10"/>
      <c r="AA163" s="10"/>
    </row>
    <row r="164">
      <c r="A164" s="9" t="s">
        <v>371</v>
      </c>
      <c r="B164" s="9" t="s">
        <v>209</v>
      </c>
      <c r="C164" s="9" t="s">
        <v>25</v>
      </c>
      <c r="D164" s="11">
        <v>45504.0</v>
      </c>
      <c r="E164" s="9">
        <v>2.0</v>
      </c>
      <c r="F164" s="9">
        <v>170.0</v>
      </c>
      <c r="G164" s="10"/>
      <c r="H164" s="10"/>
      <c r="I164" s="10"/>
      <c r="J164" s="10"/>
      <c r="K164" s="10"/>
      <c r="L164" s="10"/>
      <c r="M164" s="10"/>
      <c r="N164" s="10"/>
      <c r="O164" s="10"/>
      <c r="P164" s="10"/>
      <c r="Q164" s="10"/>
      <c r="R164" s="10"/>
      <c r="S164" s="10"/>
      <c r="T164" s="10"/>
      <c r="U164" s="10"/>
      <c r="V164" s="10"/>
      <c r="W164" s="10"/>
      <c r="X164" s="10"/>
      <c r="Y164" s="10"/>
      <c r="Z164" s="10"/>
      <c r="AA164" s="10"/>
    </row>
    <row r="165">
      <c r="A165" s="9" t="s">
        <v>372</v>
      </c>
      <c r="B165" s="9" t="s">
        <v>209</v>
      </c>
      <c r="C165" s="9" t="s">
        <v>27</v>
      </c>
      <c r="D165" s="11">
        <v>45504.0</v>
      </c>
      <c r="E165" s="9">
        <v>3.0</v>
      </c>
      <c r="F165" s="9">
        <v>65.0</v>
      </c>
      <c r="G165" s="10"/>
      <c r="H165" s="10"/>
      <c r="I165" s="10"/>
      <c r="J165" s="10"/>
      <c r="K165" s="10"/>
      <c r="L165" s="10"/>
      <c r="M165" s="10"/>
      <c r="N165" s="10"/>
      <c r="O165" s="10"/>
      <c r="P165" s="10"/>
      <c r="Q165" s="10"/>
      <c r="R165" s="10"/>
      <c r="S165" s="10"/>
      <c r="T165" s="10"/>
      <c r="U165" s="10"/>
      <c r="V165" s="10"/>
      <c r="W165" s="10"/>
      <c r="X165" s="10"/>
      <c r="Y165" s="10"/>
      <c r="Z165" s="10"/>
      <c r="AA165" s="10"/>
    </row>
    <row r="166">
      <c r="A166" s="9" t="s">
        <v>373</v>
      </c>
      <c r="B166" s="9" t="s">
        <v>209</v>
      </c>
      <c r="C166" s="9" t="s">
        <v>17</v>
      </c>
      <c r="D166" s="11">
        <v>45504.0</v>
      </c>
      <c r="E166" s="9">
        <v>34.0</v>
      </c>
      <c r="F166" s="9">
        <v>80.0</v>
      </c>
      <c r="G166" s="10"/>
      <c r="H166" s="10"/>
      <c r="I166" s="10"/>
      <c r="J166" s="10"/>
      <c r="K166" s="10"/>
      <c r="L166" s="10"/>
      <c r="M166" s="10"/>
      <c r="N166" s="10"/>
      <c r="O166" s="10"/>
      <c r="P166" s="10"/>
      <c r="Q166" s="10"/>
      <c r="R166" s="10"/>
      <c r="S166" s="10"/>
      <c r="T166" s="10"/>
      <c r="U166" s="10"/>
      <c r="V166" s="10"/>
      <c r="W166" s="10"/>
      <c r="X166" s="10"/>
      <c r="Y166" s="10"/>
      <c r="Z166" s="10"/>
      <c r="AA166" s="10"/>
    </row>
    <row r="167">
      <c r="A167" s="9" t="s">
        <v>374</v>
      </c>
      <c r="B167" s="9" t="s">
        <v>209</v>
      </c>
      <c r="C167" s="9" t="s">
        <v>19</v>
      </c>
      <c r="D167" s="11">
        <v>45504.0</v>
      </c>
      <c r="E167" s="9">
        <v>11.0</v>
      </c>
      <c r="F167" s="9">
        <v>82.0</v>
      </c>
      <c r="G167" s="10"/>
      <c r="H167" s="10"/>
      <c r="I167" s="10"/>
      <c r="J167" s="10"/>
      <c r="K167" s="10"/>
      <c r="L167" s="10"/>
      <c r="M167" s="10"/>
      <c r="N167" s="10"/>
      <c r="O167" s="10"/>
      <c r="P167" s="10"/>
      <c r="Q167" s="10"/>
      <c r="R167" s="10"/>
      <c r="S167" s="10"/>
      <c r="T167" s="10"/>
      <c r="U167" s="10"/>
      <c r="V167" s="10"/>
      <c r="W167" s="10"/>
      <c r="X167" s="10"/>
      <c r="Y167" s="10"/>
      <c r="Z167" s="10"/>
      <c r="AA167" s="10"/>
    </row>
    <row r="168">
      <c r="A168" s="9" t="s">
        <v>375</v>
      </c>
      <c r="B168" s="9" t="s">
        <v>209</v>
      </c>
      <c r="C168" s="9" t="s">
        <v>21</v>
      </c>
      <c r="D168" s="11">
        <v>45504.0</v>
      </c>
      <c r="E168" s="9">
        <v>14.0</v>
      </c>
      <c r="F168" s="9">
        <v>90.0</v>
      </c>
      <c r="G168" s="10"/>
      <c r="H168" s="10"/>
      <c r="I168" s="10"/>
      <c r="J168" s="10"/>
      <c r="K168" s="10"/>
      <c r="L168" s="10"/>
      <c r="M168" s="10"/>
      <c r="N168" s="10"/>
      <c r="O168" s="10"/>
      <c r="P168" s="10"/>
      <c r="Q168" s="10"/>
      <c r="R168" s="10"/>
      <c r="S168" s="10"/>
      <c r="T168" s="10"/>
      <c r="U168" s="10"/>
      <c r="V168" s="10"/>
      <c r="W168" s="10"/>
      <c r="X168" s="10"/>
      <c r="Y168" s="10"/>
      <c r="Z168" s="10"/>
      <c r="AA168" s="10"/>
    </row>
    <row r="169">
      <c r="A169" s="9" t="str">
        <f>IFERROR(__xludf.DUMMYFUNCTION("Query(IMPORTRANGE(""https://docs.google.com/spreadsheets/d/10VQqlg26rVjvqMHK5r4QCDy36pkzC3IaPvDzNvvANkU/edit?gid=875914632#gid=875914632"",""Mandawa!A2:F""),""select * where Col1&lt;&gt;''"")"),"MA36965")</f>
        <v>MA36965</v>
      </c>
      <c r="B169" s="11" t="str">
        <f>IFERROR(__xludf.DUMMYFUNCTION("""COMPUTED_VALUE"""),"Mandawa")</f>
        <v>Mandawa</v>
      </c>
      <c r="C169" s="10" t="str">
        <f>IFERROR(__xludf.DUMMYFUNCTION("""COMPUTED_VALUE"""),"Besan")</f>
        <v>Besan</v>
      </c>
      <c r="D169" s="11">
        <f>IFERROR(__xludf.DUMMYFUNCTION("""COMPUTED_VALUE"""),45505.0)</f>
        <v>45505</v>
      </c>
      <c r="E169" s="10">
        <f>IFERROR(__xludf.DUMMYFUNCTION("""COMPUTED_VALUE"""),7.0)</f>
        <v>7</v>
      </c>
      <c r="F169" s="10">
        <f>IFERROR(__xludf.DUMMYFUNCTION("""COMPUTED_VALUE"""),170.0)</f>
        <v>170</v>
      </c>
      <c r="G169" s="10"/>
      <c r="H169" s="10"/>
      <c r="I169" s="10"/>
      <c r="J169" s="10"/>
      <c r="K169" s="10"/>
      <c r="L169" s="10"/>
      <c r="M169" s="10"/>
      <c r="N169" s="10"/>
      <c r="O169" s="10"/>
      <c r="P169" s="10"/>
      <c r="Q169" s="10"/>
      <c r="R169" s="10"/>
      <c r="S169" s="10"/>
      <c r="T169" s="10"/>
      <c r="U169" s="10"/>
      <c r="V169" s="10"/>
      <c r="W169" s="10"/>
      <c r="X169" s="10"/>
      <c r="Y169" s="10"/>
      <c r="Z169" s="10"/>
      <c r="AA169" s="10"/>
    </row>
    <row r="170">
      <c r="A170" s="10" t="str">
        <f>IFERROR(__xludf.DUMMYFUNCTION("""COMPUTED_VALUE"""),"MA55665")</f>
        <v>MA55665</v>
      </c>
      <c r="B170" s="11" t="str">
        <f>IFERROR(__xludf.DUMMYFUNCTION("""COMPUTED_VALUE"""),"Mandawa")</f>
        <v>Mandawa</v>
      </c>
      <c r="C170" s="10" t="str">
        <f>IFERROR(__xludf.DUMMYFUNCTION("""COMPUTED_VALUE"""),"Wheat Flour")</f>
        <v>Wheat Flour</v>
      </c>
      <c r="D170" s="11">
        <f>IFERROR(__xludf.DUMMYFUNCTION("""COMPUTED_VALUE"""),45505.0)</f>
        <v>45505</v>
      </c>
      <c r="E170" s="10">
        <f>IFERROR(__xludf.DUMMYFUNCTION("""COMPUTED_VALUE"""),10.0)</f>
        <v>10</v>
      </c>
      <c r="F170" s="10">
        <f>IFERROR(__xludf.DUMMYFUNCTION("""COMPUTED_VALUE"""),65.0)</f>
        <v>65</v>
      </c>
      <c r="G170" s="10"/>
      <c r="H170" s="10"/>
      <c r="I170" s="10"/>
      <c r="J170" s="10"/>
      <c r="K170" s="10"/>
      <c r="L170" s="10"/>
      <c r="M170" s="10"/>
      <c r="N170" s="10"/>
      <c r="O170" s="10"/>
      <c r="P170" s="10"/>
      <c r="Q170" s="10"/>
      <c r="R170" s="10"/>
      <c r="S170" s="10"/>
      <c r="T170" s="10"/>
      <c r="U170" s="10"/>
      <c r="V170" s="10"/>
      <c r="W170" s="10"/>
      <c r="X170" s="10"/>
      <c r="Y170" s="10"/>
      <c r="Z170" s="10"/>
      <c r="AA170" s="10"/>
    </row>
    <row r="171">
      <c r="A171" s="10" t="str">
        <f>IFERROR(__xludf.DUMMYFUNCTION("""COMPUTED_VALUE"""),"MA74365")</f>
        <v>MA74365</v>
      </c>
      <c r="B171" s="11" t="str">
        <f>IFERROR(__xludf.DUMMYFUNCTION("""COMPUTED_VALUE"""),"Mandawa")</f>
        <v>Mandawa</v>
      </c>
      <c r="C171" s="10" t="str">
        <f>IFERROR(__xludf.DUMMYFUNCTION("""COMPUTED_VALUE"""),"Rice Flour")</f>
        <v>Rice Flour</v>
      </c>
      <c r="D171" s="11">
        <f>IFERROR(__xludf.DUMMYFUNCTION("""COMPUTED_VALUE"""),45505.0)</f>
        <v>45505</v>
      </c>
      <c r="E171" s="10">
        <f>IFERROR(__xludf.DUMMYFUNCTION("""COMPUTED_VALUE"""),5.0)</f>
        <v>5</v>
      </c>
      <c r="F171" s="10">
        <f>IFERROR(__xludf.DUMMYFUNCTION("""COMPUTED_VALUE"""),78.0)</f>
        <v>78</v>
      </c>
      <c r="G171" s="10"/>
      <c r="H171" s="10"/>
      <c r="I171" s="10"/>
      <c r="J171" s="10"/>
      <c r="K171" s="10"/>
      <c r="L171" s="10"/>
      <c r="M171" s="10"/>
      <c r="N171" s="10"/>
      <c r="O171" s="10"/>
      <c r="P171" s="10"/>
      <c r="Q171" s="10"/>
      <c r="R171" s="10"/>
      <c r="S171" s="10"/>
      <c r="T171" s="10"/>
      <c r="U171" s="10"/>
      <c r="V171" s="10"/>
      <c r="W171" s="10"/>
      <c r="X171" s="10"/>
      <c r="Y171" s="10"/>
      <c r="Z171" s="10"/>
      <c r="AA171" s="10"/>
    </row>
    <row r="172">
      <c r="A172" s="10" t="str">
        <f>IFERROR(__xludf.DUMMYFUNCTION("""COMPUTED_VALUE"""),"MA93065")</f>
        <v>MA93065</v>
      </c>
      <c r="B172" s="11" t="str">
        <f>IFERROR(__xludf.DUMMYFUNCTION("""COMPUTED_VALUE"""),"Mandawa")</f>
        <v>Mandawa</v>
      </c>
      <c r="C172" s="10" t="str">
        <f>IFERROR(__xludf.DUMMYFUNCTION("""COMPUTED_VALUE"""),"Ragi Flour")</f>
        <v>Ragi Flour</v>
      </c>
      <c r="D172" s="11">
        <f>IFERROR(__xludf.DUMMYFUNCTION("""COMPUTED_VALUE"""),45505.0)</f>
        <v>45505</v>
      </c>
      <c r="E172" s="10">
        <f>IFERROR(__xludf.DUMMYFUNCTION("""COMPUTED_VALUE"""),8.0)</f>
        <v>8</v>
      </c>
      <c r="F172" s="10">
        <f>IFERROR(__xludf.DUMMYFUNCTION("""COMPUTED_VALUE"""),90.0)</f>
        <v>90</v>
      </c>
      <c r="G172" s="10"/>
      <c r="H172" s="10"/>
      <c r="I172" s="10"/>
      <c r="J172" s="10"/>
      <c r="K172" s="10"/>
      <c r="L172" s="10"/>
      <c r="M172" s="10"/>
      <c r="N172" s="10"/>
      <c r="O172" s="10"/>
      <c r="P172" s="10"/>
      <c r="Q172" s="10"/>
      <c r="R172" s="10"/>
      <c r="S172" s="10"/>
      <c r="T172" s="10"/>
      <c r="U172" s="10"/>
      <c r="V172" s="10"/>
      <c r="W172" s="10"/>
      <c r="X172" s="10"/>
      <c r="Y172" s="10"/>
      <c r="Z172" s="10"/>
      <c r="AA172" s="10"/>
    </row>
    <row r="173">
      <c r="A173" s="10" t="str">
        <f>IFERROR(__xludf.DUMMYFUNCTION("""COMPUTED_VALUE"""),"MA11765")</f>
        <v>MA11765</v>
      </c>
      <c r="B173" s="11" t="str">
        <f>IFERROR(__xludf.DUMMYFUNCTION("""COMPUTED_VALUE"""),"Mandawa")</f>
        <v>Mandawa</v>
      </c>
      <c r="C173" s="10" t="str">
        <f>IFERROR(__xludf.DUMMYFUNCTION("""COMPUTED_VALUE"""),"Jowar Flour")</f>
        <v>Jowar Flour</v>
      </c>
      <c r="D173" s="11">
        <f>IFERROR(__xludf.DUMMYFUNCTION("""COMPUTED_VALUE"""),45505.0)</f>
        <v>45505</v>
      </c>
      <c r="E173" s="10">
        <f>IFERROR(__xludf.DUMMYFUNCTION("""COMPUTED_VALUE"""),2.0)</f>
        <v>2</v>
      </c>
      <c r="F173" s="10">
        <f>IFERROR(__xludf.DUMMYFUNCTION("""COMPUTED_VALUE"""),80.0)</f>
        <v>80</v>
      </c>
      <c r="G173" s="10"/>
      <c r="H173" s="10"/>
      <c r="I173" s="10"/>
      <c r="J173" s="10"/>
      <c r="K173" s="10"/>
      <c r="L173" s="10"/>
      <c r="M173" s="10"/>
      <c r="N173" s="10"/>
      <c r="O173" s="10"/>
      <c r="P173" s="10"/>
      <c r="Q173" s="10"/>
      <c r="R173" s="10"/>
      <c r="S173" s="10"/>
      <c r="T173" s="10"/>
      <c r="U173" s="10"/>
      <c r="V173" s="10"/>
      <c r="W173" s="10"/>
      <c r="X173" s="10"/>
      <c r="Y173" s="10"/>
      <c r="Z173" s="10"/>
      <c r="AA173" s="10"/>
    </row>
    <row r="174">
      <c r="A174" s="10" t="str">
        <f>IFERROR(__xludf.DUMMYFUNCTION("""COMPUTED_VALUE"""),"MA13465")</f>
        <v>MA13465</v>
      </c>
      <c r="B174" s="11" t="str">
        <f>IFERROR(__xludf.DUMMYFUNCTION("""COMPUTED_VALUE"""),"Mandawa")</f>
        <v>Mandawa</v>
      </c>
      <c r="C174" s="10" t="str">
        <f>IFERROR(__xludf.DUMMYFUNCTION("""COMPUTED_VALUE"""),"Corn Flour")</f>
        <v>Corn Flour</v>
      </c>
      <c r="D174" s="11">
        <f>IFERROR(__xludf.DUMMYFUNCTION("""COMPUTED_VALUE"""),45505.0)</f>
        <v>45505</v>
      </c>
      <c r="E174" s="10">
        <f>IFERROR(__xludf.DUMMYFUNCTION("""COMPUTED_VALUE"""),4.0)</f>
        <v>4</v>
      </c>
      <c r="F174" s="10">
        <f>IFERROR(__xludf.DUMMYFUNCTION("""COMPUTED_VALUE"""),82.0)</f>
        <v>82</v>
      </c>
      <c r="G174" s="10"/>
      <c r="H174" s="10"/>
      <c r="I174" s="10"/>
      <c r="J174" s="10"/>
      <c r="K174" s="10"/>
      <c r="L174" s="10"/>
      <c r="M174" s="10"/>
      <c r="N174" s="10"/>
      <c r="O174" s="10"/>
      <c r="P174" s="10"/>
      <c r="Q174" s="10"/>
      <c r="R174" s="10"/>
      <c r="S174" s="10"/>
      <c r="T174" s="10"/>
      <c r="U174" s="10"/>
      <c r="V174" s="10"/>
      <c r="W174" s="10"/>
      <c r="X174" s="10"/>
      <c r="Y174" s="10"/>
      <c r="Z174" s="10"/>
      <c r="AA174" s="10"/>
    </row>
    <row r="175">
      <c r="A175" s="10" t="str">
        <f>IFERROR(__xludf.DUMMYFUNCTION("""COMPUTED_VALUE"""),"MA15165")</f>
        <v>MA15165</v>
      </c>
      <c r="B175" s="11" t="str">
        <f>IFERROR(__xludf.DUMMYFUNCTION("""COMPUTED_VALUE"""),"Mandawa")</f>
        <v>Mandawa</v>
      </c>
      <c r="C175" s="10" t="str">
        <f>IFERROR(__xludf.DUMMYFUNCTION("""COMPUTED_VALUE"""),"Besan")</f>
        <v>Besan</v>
      </c>
      <c r="D175" s="11">
        <f>IFERROR(__xludf.DUMMYFUNCTION("""COMPUTED_VALUE"""),45506.0)</f>
        <v>45506</v>
      </c>
      <c r="E175" s="10">
        <f>IFERROR(__xludf.DUMMYFUNCTION("""COMPUTED_VALUE"""),3.0)</f>
        <v>3</v>
      </c>
      <c r="F175" s="10">
        <f>IFERROR(__xludf.DUMMYFUNCTION("""COMPUTED_VALUE"""),170.0)</f>
        <v>170</v>
      </c>
      <c r="G175" s="10"/>
      <c r="H175" s="10"/>
      <c r="I175" s="10"/>
      <c r="J175" s="10"/>
      <c r="K175" s="10"/>
      <c r="L175" s="10"/>
      <c r="M175" s="10"/>
      <c r="N175" s="10"/>
      <c r="O175" s="10"/>
      <c r="P175" s="10"/>
      <c r="Q175" s="10"/>
      <c r="R175" s="10"/>
      <c r="S175" s="10"/>
      <c r="T175" s="10"/>
      <c r="U175" s="10"/>
      <c r="V175" s="10"/>
      <c r="W175" s="10"/>
      <c r="X175" s="10"/>
      <c r="Y175" s="10"/>
      <c r="Z175" s="10"/>
      <c r="AA175" s="10"/>
    </row>
    <row r="176">
      <c r="A176" s="10" t="str">
        <f>IFERROR(__xludf.DUMMYFUNCTION("""COMPUTED_VALUE"""),"MA16865")</f>
        <v>MA16865</v>
      </c>
      <c r="B176" s="11" t="str">
        <f>IFERROR(__xludf.DUMMYFUNCTION("""COMPUTED_VALUE"""),"Mandawa")</f>
        <v>Mandawa</v>
      </c>
      <c r="C176" s="10" t="str">
        <f>IFERROR(__xludf.DUMMYFUNCTION("""COMPUTED_VALUE"""),"Wheat Flour")</f>
        <v>Wheat Flour</v>
      </c>
      <c r="D176" s="11">
        <f>IFERROR(__xludf.DUMMYFUNCTION("""COMPUTED_VALUE"""),45506.0)</f>
        <v>45506</v>
      </c>
      <c r="E176" s="10">
        <f>IFERROR(__xludf.DUMMYFUNCTION("""COMPUTED_VALUE"""),38.0)</f>
        <v>38</v>
      </c>
      <c r="F176" s="10">
        <f>IFERROR(__xludf.DUMMYFUNCTION("""COMPUTED_VALUE"""),65.0)</f>
        <v>65</v>
      </c>
      <c r="G176" s="10"/>
      <c r="H176" s="10"/>
      <c r="I176" s="10"/>
      <c r="J176" s="10"/>
      <c r="K176" s="10"/>
      <c r="L176" s="10"/>
      <c r="M176" s="10"/>
      <c r="N176" s="10"/>
      <c r="O176" s="10"/>
      <c r="P176" s="10"/>
      <c r="Q176" s="10"/>
      <c r="R176" s="10"/>
      <c r="S176" s="10"/>
      <c r="T176" s="10"/>
      <c r="U176" s="10"/>
      <c r="V176" s="10"/>
      <c r="W176" s="10"/>
      <c r="X176" s="10"/>
      <c r="Y176" s="10"/>
      <c r="Z176" s="10"/>
      <c r="AA176" s="10"/>
    </row>
    <row r="177">
      <c r="A177" s="10" t="str">
        <f>IFERROR(__xludf.DUMMYFUNCTION("""COMPUTED_VALUE"""),"MA18565")</f>
        <v>MA18565</v>
      </c>
      <c r="B177" s="11" t="str">
        <f>IFERROR(__xludf.DUMMYFUNCTION("""COMPUTED_VALUE"""),"Mandawa")</f>
        <v>Mandawa</v>
      </c>
      <c r="C177" s="10" t="str">
        <f>IFERROR(__xludf.DUMMYFUNCTION("""COMPUTED_VALUE"""),"Rice Flour")</f>
        <v>Rice Flour</v>
      </c>
      <c r="D177" s="11">
        <f>IFERROR(__xludf.DUMMYFUNCTION("""COMPUTED_VALUE"""),45506.0)</f>
        <v>45506</v>
      </c>
      <c r="E177" s="10">
        <f>IFERROR(__xludf.DUMMYFUNCTION("""COMPUTED_VALUE"""),17.0)</f>
        <v>17</v>
      </c>
      <c r="F177" s="10">
        <f>IFERROR(__xludf.DUMMYFUNCTION("""COMPUTED_VALUE"""),78.0)</f>
        <v>78</v>
      </c>
      <c r="G177" s="10"/>
      <c r="H177" s="10"/>
      <c r="I177" s="10"/>
      <c r="J177" s="10"/>
      <c r="K177" s="10"/>
      <c r="L177" s="10"/>
      <c r="M177" s="10"/>
      <c r="N177" s="10"/>
      <c r="O177" s="10"/>
      <c r="P177" s="10"/>
      <c r="Q177" s="10"/>
      <c r="R177" s="10"/>
      <c r="S177" s="10"/>
      <c r="T177" s="10"/>
      <c r="U177" s="10"/>
      <c r="V177" s="10"/>
      <c r="W177" s="10"/>
      <c r="X177" s="10"/>
      <c r="Y177" s="10"/>
      <c r="Z177" s="10"/>
      <c r="AA177" s="10"/>
    </row>
    <row r="178">
      <c r="A178" s="10" t="str">
        <f>IFERROR(__xludf.DUMMYFUNCTION("""COMPUTED_VALUE"""),"MA20265")</f>
        <v>MA20265</v>
      </c>
      <c r="B178" s="11" t="str">
        <f>IFERROR(__xludf.DUMMYFUNCTION("""COMPUTED_VALUE"""),"Mandawa")</f>
        <v>Mandawa</v>
      </c>
      <c r="C178" s="10" t="str">
        <f>IFERROR(__xludf.DUMMYFUNCTION("""COMPUTED_VALUE"""),"Ragi Flour")</f>
        <v>Ragi Flour</v>
      </c>
      <c r="D178" s="11">
        <f>IFERROR(__xludf.DUMMYFUNCTION("""COMPUTED_VALUE"""),45506.0)</f>
        <v>45506</v>
      </c>
      <c r="E178" s="10">
        <f>IFERROR(__xludf.DUMMYFUNCTION("""COMPUTED_VALUE"""),7.0)</f>
        <v>7</v>
      </c>
      <c r="F178" s="10">
        <f>IFERROR(__xludf.DUMMYFUNCTION("""COMPUTED_VALUE"""),90.0)</f>
        <v>90</v>
      </c>
      <c r="G178" s="10"/>
      <c r="H178" s="10"/>
      <c r="I178" s="10"/>
      <c r="J178" s="10"/>
      <c r="K178" s="10"/>
      <c r="L178" s="10"/>
      <c r="M178" s="10"/>
      <c r="N178" s="10"/>
      <c r="O178" s="10"/>
      <c r="P178" s="10"/>
      <c r="Q178" s="10"/>
      <c r="R178" s="10"/>
      <c r="S178" s="10"/>
      <c r="T178" s="10"/>
      <c r="U178" s="10"/>
      <c r="V178" s="10"/>
      <c r="W178" s="10"/>
      <c r="X178" s="10"/>
      <c r="Y178" s="10"/>
      <c r="Z178" s="10"/>
      <c r="AA178" s="10"/>
    </row>
    <row r="179">
      <c r="A179" s="10" t="str">
        <f>IFERROR(__xludf.DUMMYFUNCTION("""COMPUTED_VALUE"""),"MA21965")</f>
        <v>MA21965</v>
      </c>
      <c r="B179" s="11" t="str">
        <f>IFERROR(__xludf.DUMMYFUNCTION("""COMPUTED_VALUE"""),"Mandawa")</f>
        <v>Mandawa</v>
      </c>
      <c r="C179" s="10" t="str">
        <f>IFERROR(__xludf.DUMMYFUNCTION("""COMPUTED_VALUE"""),"Jowar Flour")</f>
        <v>Jowar Flour</v>
      </c>
      <c r="D179" s="11">
        <f>IFERROR(__xludf.DUMMYFUNCTION("""COMPUTED_VALUE"""),45506.0)</f>
        <v>45506</v>
      </c>
      <c r="E179" s="10">
        <f>IFERROR(__xludf.DUMMYFUNCTION("""COMPUTED_VALUE"""),3.0)</f>
        <v>3</v>
      </c>
      <c r="F179" s="10">
        <f>IFERROR(__xludf.DUMMYFUNCTION("""COMPUTED_VALUE"""),80.0)</f>
        <v>80</v>
      </c>
      <c r="G179" s="10"/>
      <c r="H179" s="10"/>
      <c r="I179" s="10"/>
      <c r="J179" s="10"/>
      <c r="K179" s="10"/>
      <c r="L179" s="10"/>
      <c r="M179" s="10"/>
      <c r="N179" s="10"/>
      <c r="O179" s="10"/>
      <c r="P179" s="10"/>
      <c r="Q179" s="10"/>
      <c r="R179" s="10"/>
      <c r="S179" s="10"/>
      <c r="T179" s="10"/>
      <c r="U179" s="10"/>
      <c r="V179" s="10"/>
      <c r="W179" s="10"/>
      <c r="X179" s="10"/>
      <c r="Y179" s="10"/>
      <c r="Z179" s="10"/>
      <c r="AA179" s="10"/>
    </row>
    <row r="180">
      <c r="A180" s="10" t="str">
        <f>IFERROR(__xludf.DUMMYFUNCTION("""COMPUTED_VALUE"""),"MA23665")</f>
        <v>MA23665</v>
      </c>
      <c r="B180" s="11" t="str">
        <f>IFERROR(__xludf.DUMMYFUNCTION("""COMPUTED_VALUE"""),"Mandawa")</f>
        <v>Mandawa</v>
      </c>
      <c r="C180" s="10" t="str">
        <f>IFERROR(__xludf.DUMMYFUNCTION("""COMPUTED_VALUE"""),"Wheat Flour")</f>
        <v>Wheat Flour</v>
      </c>
      <c r="D180" s="11">
        <f>IFERROR(__xludf.DUMMYFUNCTION("""COMPUTED_VALUE"""),45507.0)</f>
        <v>45507</v>
      </c>
      <c r="E180" s="10">
        <f>IFERROR(__xludf.DUMMYFUNCTION("""COMPUTED_VALUE"""),25.0)</f>
        <v>25</v>
      </c>
      <c r="F180" s="10">
        <f>IFERROR(__xludf.DUMMYFUNCTION("""COMPUTED_VALUE"""),65.0)</f>
        <v>65</v>
      </c>
      <c r="G180" s="10"/>
      <c r="H180" s="10"/>
      <c r="I180" s="10"/>
      <c r="J180" s="10"/>
      <c r="K180" s="10"/>
      <c r="L180" s="10"/>
      <c r="M180" s="10"/>
      <c r="N180" s="10"/>
      <c r="O180" s="10"/>
      <c r="P180" s="10"/>
      <c r="Q180" s="10"/>
      <c r="R180" s="10"/>
      <c r="S180" s="10"/>
      <c r="T180" s="10"/>
      <c r="U180" s="10"/>
      <c r="V180" s="10"/>
      <c r="W180" s="10"/>
      <c r="X180" s="10"/>
      <c r="Y180" s="10"/>
      <c r="Z180" s="10"/>
      <c r="AA180" s="10"/>
    </row>
    <row r="181">
      <c r="A181" s="10" t="str">
        <f>IFERROR(__xludf.DUMMYFUNCTION("""COMPUTED_VALUE"""),"MA25365")</f>
        <v>MA25365</v>
      </c>
      <c r="B181" s="11" t="str">
        <f>IFERROR(__xludf.DUMMYFUNCTION("""COMPUTED_VALUE"""),"Mandawa")</f>
        <v>Mandawa</v>
      </c>
      <c r="C181" s="10" t="str">
        <f>IFERROR(__xludf.DUMMYFUNCTION("""COMPUTED_VALUE"""),"Rice Flour")</f>
        <v>Rice Flour</v>
      </c>
      <c r="D181" s="11">
        <f>IFERROR(__xludf.DUMMYFUNCTION("""COMPUTED_VALUE"""),45507.0)</f>
        <v>45507</v>
      </c>
      <c r="E181" s="10">
        <f>IFERROR(__xludf.DUMMYFUNCTION("""COMPUTED_VALUE"""),5.0)</f>
        <v>5</v>
      </c>
      <c r="F181" s="10">
        <f>IFERROR(__xludf.DUMMYFUNCTION("""COMPUTED_VALUE"""),78.0)</f>
        <v>78</v>
      </c>
      <c r="G181" s="10"/>
      <c r="H181" s="10"/>
      <c r="I181" s="10"/>
      <c r="J181" s="10"/>
      <c r="K181" s="10"/>
      <c r="L181" s="10"/>
      <c r="M181" s="10"/>
      <c r="N181" s="10"/>
      <c r="O181" s="10"/>
      <c r="P181" s="10"/>
      <c r="Q181" s="10"/>
      <c r="R181" s="10"/>
      <c r="S181" s="10"/>
      <c r="T181" s="10"/>
      <c r="U181" s="10"/>
      <c r="V181" s="10"/>
      <c r="W181" s="10"/>
      <c r="X181" s="10"/>
      <c r="Y181" s="10"/>
      <c r="Z181" s="10"/>
      <c r="AA181" s="10"/>
    </row>
    <row r="182">
      <c r="A182" s="10" t="str">
        <f>IFERROR(__xludf.DUMMYFUNCTION("""COMPUTED_VALUE"""),"MA27065")</f>
        <v>MA27065</v>
      </c>
      <c r="B182" s="11" t="str">
        <f>IFERROR(__xludf.DUMMYFUNCTION("""COMPUTED_VALUE"""),"Mandawa")</f>
        <v>Mandawa</v>
      </c>
      <c r="C182" s="10" t="str">
        <f>IFERROR(__xludf.DUMMYFUNCTION("""COMPUTED_VALUE"""),"Besan")</f>
        <v>Besan</v>
      </c>
      <c r="D182" s="11">
        <f>IFERROR(__xludf.DUMMYFUNCTION("""COMPUTED_VALUE"""),45508.0)</f>
        <v>45508</v>
      </c>
      <c r="E182" s="10">
        <f>IFERROR(__xludf.DUMMYFUNCTION("""COMPUTED_VALUE"""),3.0)</f>
        <v>3</v>
      </c>
      <c r="F182" s="10">
        <f>IFERROR(__xludf.DUMMYFUNCTION("""COMPUTED_VALUE"""),170.0)</f>
        <v>170</v>
      </c>
      <c r="G182" s="10"/>
      <c r="H182" s="10"/>
      <c r="I182" s="10"/>
      <c r="J182" s="10"/>
      <c r="K182" s="10"/>
      <c r="L182" s="10"/>
      <c r="M182" s="10"/>
      <c r="N182" s="10"/>
      <c r="O182" s="10"/>
      <c r="P182" s="10"/>
      <c r="Q182" s="10"/>
      <c r="R182" s="10"/>
      <c r="S182" s="10"/>
      <c r="T182" s="10"/>
      <c r="U182" s="10"/>
      <c r="V182" s="10"/>
      <c r="W182" s="10"/>
      <c r="X182" s="10"/>
      <c r="Y182" s="10"/>
      <c r="Z182" s="10"/>
      <c r="AA182" s="10"/>
    </row>
    <row r="183">
      <c r="A183" s="10" t="str">
        <f>IFERROR(__xludf.DUMMYFUNCTION("""COMPUTED_VALUE"""),"MA28765")</f>
        <v>MA28765</v>
      </c>
      <c r="B183" s="11" t="str">
        <f>IFERROR(__xludf.DUMMYFUNCTION("""COMPUTED_VALUE"""),"Mandawa")</f>
        <v>Mandawa</v>
      </c>
      <c r="C183" s="10" t="str">
        <f>IFERROR(__xludf.DUMMYFUNCTION("""COMPUTED_VALUE"""),"Ragi Flour")</f>
        <v>Ragi Flour</v>
      </c>
      <c r="D183" s="11">
        <f>IFERROR(__xludf.DUMMYFUNCTION("""COMPUTED_VALUE"""),45508.0)</f>
        <v>45508</v>
      </c>
      <c r="E183" s="10">
        <f>IFERROR(__xludf.DUMMYFUNCTION("""COMPUTED_VALUE"""),10.0)</f>
        <v>10</v>
      </c>
      <c r="F183" s="10">
        <f>IFERROR(__xludf.DUMMYFUNCTION("""COMPUTED_VALUE"""),90.0)</f>
        <v>90</v>
      </c>
      <c r="G183" s="10"/>
      <c r="H183" s="10"/>
      <c r="I183" s="10"/>
      <c r="J183" s="10"/>
      <c r="K183" s="10"/>
      <c r="L183" s="10"/>
      <c r="M183" s="10"/>
      <c r="N183" s="10"/>
      <c r="O183" s="10"/>
      <c r="P183" s="10"/>
      <c r="Q183" s="10"/>
      <c r="R183" s="10"/>
      <c r="S183" s="10"/>
      <c r="T183" s="10"/>
      <c r="U183" s="10"/>
      <c r="V183" s="10"/>
      <c r="W183" s="10"/>
      <c r="X183" s="10"/>
      <c r="Y183" s="10"/>
      <c r="Z183" s="10"/>
      <c r="AA183" s="10"/>
    </row>
    <row r="184">
      <c r="A184" s="10" t="str">
        <f>IFERROR(__xludf.DUMMYFUNCTION("""COMPUTED_VALUE"""),"MA30465")</f>
        <v>MA30465</v>
      </c>
      <c r="B184" s="11" t="str">
        <f>IFERROR(__xludf.DUMMYFUNCTION("""COMPUTED_VALUE"""),"Mandawa")</f>
        <v>Mandawa</v>
      </c>
      <c r="C184" s="10" t="str">
        <f>IFERROR(__xludf.DUMMYFUNCTION("""COMPUTED_VALUE"""),"Jowar Flour")</f>
        <v>Jowar Flour</v>
      </c>
      <c r="D184" s="11">
        <f>IFERROR(__xludf.DUMMYFUNCTION("""COMPUTED_VALUE"""),45508.0)</f>
        <v>45508</v>
      </c>
      <c r="E184" s="10">
        <f>IFERROR(__xludf.DUMMYFUNCTION("""COMPUTED_VALUE"""),7.0)</f>
        <v>7</v>
      </c>
      <c r="F184" s="10">
        <f>IFERROR(__xludf.DUMMYFUNCTION("""COMPUTED_VALUE"""),80.0)</f>
        <v>80</v>
      </c>
      <c r="G184" s="10"/>
      <c r="H184" s="10"/>
      <c r="I184" s="10"/>
      <c r="J184" s="10"/>
      <c r="K184" s="10"/>
      <c r="L184" s="10"/>
      <c r="M184" s="10"/>
      <c r="N184" s="10"/>
      <c r="O184" s="10"/>
      <c r="P184" s="10"/>
      <c r="Q184" s="10"/>
      <c r="R184" s="10"/>
      <c r="S184" s="10"/>
      <c r="T184" s="10"/>
      <c r="U184" s="10"/>
      <c r="V184" s="10"/>
      <c r="W184" s="10"/>
      <c r="X184" s="10"/>
      <c r="Y184" s="10"/>
      <c r="Z184" s="10"/>
      <c r="AA184" s="10"/>
    </row>
    <row r="185">
      <c r="A185" s="10" t="str">
        <f>IFERROR(__xludf.DUMMYFUNCTION("""COMPUTED_VALUE"""),"MA32165")</f>
        <v>MA32165</v>
      </c>
      <c r="B185" s="11" t="str">
        <f>IFERROR(__xludf.DUMMYFUNCTION("""COMPUTED_VALUE"""),"Mandawa")</f>
        <v>Mandawa</v>
      </c>
      <c r="C185" s="10" t="str">
        <f>IFERROR(__xludf.DUMMYFUNCTION("""COMPUTED_VALUE"""),"Corn Flour")</f>
        <v>Corn Flour</v>
      </c>
      <c r="D185" s="11">
        <f>IFERROR(__xludf.DUMMYFUNCTION("""COMPUTED_VALUE"""),45508.0)</f>
        <v>45508</v>
      </c>
      <c r="E185" s="10">
        <f>IFERROR(__xludf.DUMMYFUNCTION("""COMPUTED_VALUE"""),4.0)</f>
        <v>4</v>
      </c>
      <c r="F185" s="10">
        <f>IFERROR(__xludf.DUMMYFUNCTION("""COMPUTED_VALUE"""),82.0)</f>
        <v>82</v>
      </c>
      <c r="G185" s="10"/>
      <c r="H185" s="10"/>
      <c r="I185" s="10"/>
      <c r="J185" s="10"/>
      <c r="K185" s="10"/>
      <c r="L185" s="10"/>
      <c r="M185" s="10"/>
      <c r="N185" s="10"/>
      <c r="O185" s="10"/>
      <c r="P185" s="10"/>
      <c r="Q185" s="10"/>
      <c r="R185" s="10"/>
      <c r="S185" s="10"/>
      <c r="T185" s="10"/>
      <c r="U185" s="10"/>
      <c r="V185" s="10"/>
      <c r="W185" s="10"/>
      <c r="X185" s="10"/>
      <c r="Y185" s="10"/>
      <c r="Z185" s="10"/>
      <c r="AA185" s="10"/>
    </row>
    <row r="186">
      <c r="A186" s="10" t="str">
        <f>IFERROR(__xludf.DUMMYFUNCTION("""COMPUTED_VALUE"""),"MA33865")</f>
        <v>MA33865</v>
      </c>
      <c r="B186" s="11" t="str">
        <f>IFERROR(__xludf.DUMMYFUNCTION("""COMPUTED_VALUE"""),"Mandawa")</f>
        <v>Mandawa</v>
      </c>
      <c r="C186" s="10" t="str">
        <f>IFERROR(__xludf.DUMMYFUNCTION("""COMPUTED_VALUE"""),"Wheat Flour")</f>
        <v>Wheat Flour</v>
      </c>
      <c r="D186" s="11">
        <f>IFERROR(__xludf.DUMMYFUNCTION("""COMPUTED_VALUE"""),45508.0)</f>
        <v>45508</v>
      </c>
      <c r="E186" s="10">
        <f>IFERROR(__xludf.DUMMYFUNCTION("""COMPUTED_VALUE"""),7.0)</f>
        <v>7</v>
      </c>
      <c r="F186" s="10">
        <f>IFERROR(__xludf.DUMMYFUNCTION("""COMPUTED_VALUE"""),65.0)</f>
        <v>65</v>
      </c>
      <c r="G186" s="10"/>
      <c r="H186" s="10"/>
      <c r="I186" s="10"/>
      <c r="J186" s="10"/>
      <c r="K186" s="10"/>
      <c r="L186" s="10"/>
      <c r="M186" s="10"/>
      <c r="N186" s="10"/>
      <c r="O186" s="10"/>
      <c r="P186" s="10"/>
      <c r="Q186" s="10"/>
      <c r="R186" s="10"/>
      <c r="S186" s="10"/>
      <c r="T186" s="10"/>
      <c r="U186" s="10"/>
      <c r="V186" s="10"/>
      <c r="W186" s="10"/>
      <c r="X186" s="10"/>
      <c r="Y186" s="10"/>
      <c r="Z186" s="10"/>
      <c r="AA186" s="10"/>
    </row>
    <row r="187">
      <c r="A187" s="10" t="str">
        <f>IFERROR(__xludf.DUMMYFUNCTION("""COMPUTED_VALUE"""),"MA35565")</f>
        <v>MA35565</v>
      </c>
      <c r="B187" s="11" t="str">
        <f>IFERROR(__xludf.DUMMYFUNCTION("""COMPUTED_VALUE"""),"Mandawa")</f>
        <v>Mandawa</v>
      </c>
      <c r="C187" s="10" t="str">
        <f>IFERROR(__xludf.DUMMYFUNCTION("""COMPUTED_VALUE"""),"Rice Flour")</f>
        <v>Rice Flour</v>
      </c>
      <c r="D187" s="11">
        <f>IFERROR(__xludf.DUMMYFUNCTION("""COMPUTED_VALUE"""),45509.0)</f>
        <v>45509</v>
      </c>
      <c r="E187" s="10">
        <f>IFERROR(__xludf.DUMMYFUNCTION("""COMPUTED_VALUE"""),10.0)</f>
        <v>10</v>
      </c>
      <c r="F187" s="10">
        <f>IFERROR(__xludf.DUMMYFUNCTION("""COMPUTED_VALUE"""),78.0)</f>
        <v>78</v>
      </c>
      <c r="G187" s="10"/>
      <c r="H187" s="10"/>
      <c r="I187" s="10"/>
      <c r="J187" s="10"/>
      <c r="K187" s="10"/>
      <c r="L187" s="10"/>
      <c r="M187" s="10"/>
      <c r="N187" s="10"/>
      <c r="O187" s="10"/>
      <c r="P187" s="10"/>
      <c r="Q187" s="10"/>
      <c r="R187" s="10"/>
      <c r="S187" s="10"/>
      <c r="T187" s="10"/>
      <c r="U187" s="10"/>
      <c r="V187" s="10"/>
      <c r="W187" s="10"/>
      <c r="X187" s="10"/>
      <c r="Y187" s="10"/>
      <c r="Z187" s="10"/>
      <c r="AA187" s="10"/>
    </row>
    <row r="188">
      <c r="A188" s="10" t="str">
        <f>IFERROR(__xludf.DUMMYFUNCTION("""COMPUTED_VALUE"""),"MA37265")</f>
        <v>MA37265</v>
      </c>
      <c r="B188" s="11" t="str">
        <f>IFERROR(__xludf.DUMMYFUNCTION("""COMPUTED_VALUE"""),"Mandawa")</f>
        <v>Mandawa</v>
      </c>
      <c r="C188" s="10" t="str">
        <f>IFERROR(__xludf.DUMMYFUNCTION("""COMPUTED_VALUE"""),"Besan")</f>
        <v>Besan</v>
      </c>
      <c r="D188" s="11">
        <f>IFERROR(__xludf.DUMMYFUNCTION("""COMPUTED_VALUE"""),45509.0)</f>
        <v>45509</v>
      </c>
      <c r="E188" s="10">
        <f>IFERROR(__xludf.DUMMYFUNCTION("""COMPUTED_VALUE"""),7.0)</f>
        <v>7</v>
      </c>
      <c r="F188" s="10">
        <f>IFERROR(__xludf.DUMMYFUNCTION("""COMPUTED_VALUE"""),170.0)</f>
        <v>170</v>
      </c>
      <c r="G188" s="10"/>
      <c r="H188" s="10"/>
      <c r="I188" s="10"/>
      <c r="J188" s="10"/>
      <c r="K188" s="10"/>
      <c r="L188" s="10"/>
      <c r="M188" s="10"/>
      <c r="N188" s="10"/>
      <c r="O188" s="10"/>
      <c r="P188" s="10"/>
      <c r="Q188" s="10"/>
      <c r="R188" s="10"/>
      <c r="S188" s="10"/>
      <c r="T188" s="10"/>
      <c r="U188" s="10"/>
      <c r="V188" s="10"/>
      <c r="W188" s="10"/>
      <c r="X188" s="10"/>
      <c r="Y188" s="10"/>
      <c r="Z188" s="10"/>
      <c r="AA188" s="10"/>
    </row>
    <row r="189">
      <c r="A189" s="10" t="str">
        <f>IFERROR(__xludf.DUMMYFUNCTION("""COMPUTED_VALUE"""),"MA38965")</f>
        <v>MA38965</v>
      </c>
      <c r="B189" s="11" t="str">
        <f>IFERROR(__xludf.DUMMYFUNCTION("""COMPUTED_VALUE"""),"Mandawa")</f>
        <v>Mandawa</v>
      </c>
      <c r="C189" s="10" t="str">
        <f>IFERROR(__xludf.DUMMYFUNCTION("""COMPUTED_VALUE"""),"Wheat Flour")</f>
        <v>Wheat Flour</v>
      </c>
      <c r="D189" s="11">
        <f>IFERROR(__xludf.DUMMYFUNCTION("""COMPUTED_VALUE"""),45510.0)</f>
        <v>45510</v>
      </c>
      <c r="E189" s="10">
        <f>IFERROR(__xludf.DUMMYFUNCTION("""COMPUTED_VALUE"""),20.0)</f>
        <v>20</v>
      </c>
      <c r="F189" s="10">
        <f>IFERROR(__xludf.DUMMYFUNCTION("""COMPUTED_VALUE"""),65.0)</f>
        <v>65</v>
      </c>
      <c r="G189" s="10"/>
      <c r="H189" s="10"/>
      <c r="I189" s="10"/>
      <c r="J189" s="10"/>
      <c r="K189" s="10"/>
      <c r="L189" s="10"/>
      <c r="M189" s="10"/>
      <c r="N189" s="10"/>
      <c r="O189" s="10"/>
      <c r="P189" s="10"/>
      <c r="Q189" s="10"/>
      <c r="R189" s="10"/>
      <c r="S189" s="10"/>
      <c r="T189" s="10"/>
      <c r="U189" s="10"/>
      <c r="V189" s="10"/>
      <c r="W189" s="10"/>
      <c r="X189" s="10"/>
      <c r="Y189" s="10"/>
      <c r="Z189" s="10"/>
      <c r="AA189" s="10"/>
    </row>
    <row r="190">
      <c r="A190" s="10" t="str">
        <f>IFERROR(__xludf.DUMMYFUNCTION("""COMPUTED_VALUE"""),"MA40665")</f>
        <v>MA40665</v>
      </c>
      <c r="B190" s="11" t="str">
        <f>IFERROR(__xludf.DUMMYFUNCTION("""COMPUTED_VALUE"""),"Mandawa")</f>
        <v>Mandawa</v>
      </c>
      <c r="C190" s="10" t="str">
        <f>IFERROR(__xludf.DUMMYFUNCTION("""COMPUTED_VALUE"""),"Besan")</f>
        <v>Besan</v>
      </c>
      <c r="D190" s="11">
        <f>IFERROR(__xludf.DUMMYFUNCTION("""COMPUTED_VALUE"""),45510.0)</f>
        <v>45510</v>
      </c>
      <c r="E190" s="10">
        <f>IFERROR(__xludf.DUMMYFUNCTION("""COMPUTED_VALUE"""),8.0)</f>
        <v>8</v>
      </c>
      <c r="F190" s="10">
        <f>IFERROR(__xludf.DUMMYFUNCTION("""COMPUTED_VALUE"""),170.0)</f>
        <v>170</v>
      </c>
      <c r="G190" s="10"/>
      <c r="H190" s="10"/>
      <c r="I190" s="10"/>
      <c r="J190" s="10"/>
      <c r="K190" s="10"/>
      <c r="L190" s="10"/>
      <c r="M190" s="10"/>
      <c r="N190" s="10"/>
      <c r="O190" s="10"/>
      <c r="P190" s="10"/>
      <c r="Q190" s="10"/>
      <c r="R190" s="10"/>
      <c r="S190" s="10"/>
      <c r="T190" s="10"/>
      <c r="U190" s="10"/>
      <c r="V190" s="10"/>
      <c r="W190" s="10"/>
      <c r="X190" s="10"/>
      <c r="Y190" s="10"/>
      <c r="Z190" s="10"/>
      <c r="AA190" s="10"/>
    </row>
    <row r="191">
      <c r="A191" s="10" t="str">
        <f>IFERROR(__xludf.DUMMYFUNCTION("""COMPUTED_VALUE"""),"MA42365")</f>
        <v>MA42365</v>
      </c>
      <c r="B191" s="11" t="str">
        <f>IFERROR(__xludf.DUMMYFUNCTION("""COMPUTED_VALUE"""),"Mandawa")</f>
        <v>Mandawa</v>
      </c>
      <c r="C191" s="10" t="str">
        <f>IFERROR(__xludf.DUMMYFUNCTION("""COMPUTED_VALUE"""),"Rice Flour")</f>
        <v>Rice Flour</v>
      </c>
      <c r="D191" s="11">
        <f>IFERROR(__xludf.DUMMYFUNCTION("""COMPUTED_VALUE"""),45510.0)</f>
        <v>45510</v>
      </c>
      <c r="E191" s="10">
        <f>IFERROR(__xludf.DUMMYFUNCTION("""COMPUTED_VALUE"""),26.0)</f>
        <v>26</v>
      </c>
      <c r="F191" s="10">
        <f>IFERROR(__xludf.DUMMYFUNCTION("""COMPUTED_VALUE"""),78.0)</f>
        <v>78</v>
      </c>
      <c r="G191" s="10"/>
      <c r="H191" s="10"/>
      <c r="I191" s="10"/>
      <c r="J191" s="10"/>
      <c r="K191" s="10"/>
      <c r="L191" s="10"/>
      <c r="M191" s="10"/>
      <c r="N191" s="10"/>
      <c r="O191" s="10"/>
      <c r="P191" s="10"/>
      <c r="Q191" s="10"/>
      <c r="R191" s="10"/>
      <c r="S191" s="10"/>
      <c r="T191" s="10"/>
      <c r="U191" s="10"/>
      <c r="V191" s="10"/>
      <c r="W191" s="10"/>
      <c r="X191" s="10"/>
      <c r="Y191" s="10"/>
      <c r="Z191" s="10"/>
      <c r="AA191" s="10"/>
    </row>
    <row r="192">
      <c r="A192" s="10" t="str">
        <f>IFERROR(__xludf.DUMMYFUNCTION("""COMPUTED_VALUE"""),"MA44065")</f>
        <v>MA44065</v>
      </c>
      <c r="B192" s="11" t="str">
        <f>IFERROR(__xludf.DUMMYFUNCTION("""COMPUTED_VALUE"""),"Mandawa")</f>
        <v>Mandawa</v>
      </c>
      <c r="C192" s="10" t="str">
        <f>IFERROR(__xludf.DUMMYFUNCTION("""COMPUTED_VALUE"""),"Jowar Flour")</f>
        <v>Jowar Flour</v>
      </c>
      <c r="D192" s="11">
        <f>IFERROR(__xludf.DUMMYFUNCTION("""COMPUTED_VALUE"""),45510.0)</f>
        <v>45510</v>
      </c>
      <c r="E192" s="10">
        <f>IFERROR(__xludf.DUMMYFUNCTION("""COMPUTED_VALUE"""),6.0)</f>
        <v>6</v>
      </c>
      <c r="F192" s="10">
        <f>IFERROR(__xludf.DUMMYFUNCTION("""COMPUTED_VALUE"""),80.0)</f>
        <v>80</v>
      </c>
      <c r="G192" s="10"/>
      <c r="H192" s="10"/>
      <c r="I192" s="10"/>
      <c r="J192" s="10"/>
      <c r="K192" s="10"/>
      <c r="L192" s="10"/>
      <c r="M192" s="10"/>
      <c r="N192" s="10"/>
      <c r="O192" s="10"/>
      <c r="P192" s="10"/>
      <c r="Q192" s="10"/>
      <c r="R192" s="10"/>
      <c r="S192" s="10"/>
      <c r="T192" s="10"/>
      <c r="U192" s="10"/>
      <c r="V192" s="10"/>
      <c r="W192" s="10"/>
      <c r="X192" s="10"/>
      <c r="Y192" s="10"/>
      <c r="Z192" s="10"/>
      <c r="AA192" s="10"/>
    </row>
    <row r="193">
      <c r="A193" s="10" t="str">
        <f>IFERROR(__xludf.DUMMYFUNCTION("""COMPUTED_VALUE"""),"MA45765")</f>
        <v>MA45765</v>
      </c>
      <c r="B193" s="11" t="str">
        <f>IFERROR(__xludf.DUMMYFUNCTION("""COMPUTED_VALUE"""),"Mandawa")</f>
        <v>Mandawa</v>
      </c>
      <c r="C193" s="10" t="str">
        <f>IFERROR(__xludf.DUMMYFUNCTION("""COMPUTED_VALUE"""),"Corn Flour")</f>
        <v>Corn Flour</v>
      </c>
      <c r="D193" s="11">
        <f>IFERROR(__xludf.DUMMYFUNCTION("""COMPUTED_VALUE"""),45510.0)</f>
        <v>45510</v>
      </c>
      <c r="E193" s="10">
        <f>IFERROR(__xludf.DUMMYFUNCTION("""COMPUTED_VALUE"""),6.0)</f>
        <v>6</v>
      </c>
      <c r="F193" s="10">
        <f>IFERROR(__xludf.DUMMYFUNCTION("""COMPUTED_VALUE"""),82.0)</f>
        <v>82</v>
      </c>
      <c r="G193" s="10"/>
      <c r="H193" s="10"/>
      <c r="I193" s="10"/>
      <c r="J193" s="10"/>
      <c r="K193" s="10"/>
      <c r="L193" s="10"/>
      <c r="M193" s="10"/>
      <c r="N193" s="10"/>
      <c r="O193" s="10"/>
      <c r="P193" s="10"/>
      <c r="Q193" s="10"/>
      <c r="R193" s="10"/>
      <c r="S193" s="10"/>
      <c r="T193" s="10"/>
      <c r="U193" s="10"/>
      <c r="V193" s="10"/>
      <c r="W193" s="10"/>
      <c r="X193" s="10"/>
      <c r="Y193" s="10"/>
      <c r="Z193" s="10"/>
      <c r="AA193" s="10"/>
    </row>
    <row r="194">
      <c r="A194" s="10" t="str">
        <f>IFERROR(__xludf.DUMMYFUNCTION("""COMPUTED_VALUE"""),"MA47465")</f>
        <v>MA47465</v>
      </c>
      <c r="B194" s="11" t="str">
        <f>IFERROR(__xludf.DUMMYFUNCTION("""COMPUTED_VALUE"""),"Mandawa")</f>
        <v>Mandawa</v>
      </c>
      <c r="C194" s="10" t="str">
        <f>IFERROR(__xludf.DUMMYFUNCTION("""COMPUTED_VALUE"""),"Wheat Flour")</f>
        <v>Wheat Flour</v>
      </c>
      <c r="D194" s="11">
        <f>IFERROR(__xludf.DUMMYFUNCTION("""COMPUTED_VALUE"""),45511.0)</f>
        <v>45511</v>
      </c>
      <c r="E194" s="10">
        <f>IFERROR(__xludf.DUMMYFUNCTION("""COMPUTED_VALUE"""),31.0)</f>
        <v>31</v>
      </c>
      <c r="F194" s="10">
        <f>IFERROR(__xludf.DUMMYFUNCTION("""COMPUTED_VALUE"""),65.0)</f>
        <v>65</v>
      </c>
      <c r="G194" s="10"/>
      <c r="H194" s="10"/>
      <c r="I194" s="10"/>
      <c r="J194" s="10"/>
      <c r="K194" s="10"/>
      <c r="L194" s="10"/>
      <c r="M194" s="10"/>
      <c r="N194" s="10"/>
      <c r="O194" s="10"/>
      <c r="P194" s="10"/>
      <c r="Q194" s="10"/>
      <c r="R194" s="10"/>
      <c r="S194" s="10"/>
      <c r="T194" s="10"/>
      <c r="U194" s="10"/>
      <c r="V194" s="10"/>
      <c r="W194" s="10"/>
      <c r="X194" s="10"/>
      <c r="Y194" s="10"/>
      <c r="Z194" s="10"/>
      <c r="AA194" s="10"/>
    </row>
    <row r="195">
      <c r="A195" s="10" t="str">
        <f>IFERROR(__xludf.DUMMYFUNCTION("""COMPUTED_VALUE"""),"MA49165")</f>
        <v>MA49165</v>
      </c>
      <c r="B195" s="11" t="str">
        <f>IFERROR(__xludf.DUMMYFUNCTION("""COMPUTED_VALUE"""),"Mandawa")</f>
        <v>Mandawa</v>
      </c>
      <c r="C195" s="10" t="str">
        <f>IFERROR(__xludf.DUMMYFUNCTION("""COMPUTED_VALUE"""),"Rice Flour")</f>
        <v>Rice Flour</v>
      </c>
      <c r="D195" s="11">
        <f>IFERROR(__xludf.DUMMYFUNCTION("""COMPUTED_VALUE"""),45512.0)</f>
        <v>45512</v>
      </c>
      <c r="E195" s="10">
        <f>IFERROR(__xludf.DUMMYFUNCTION("""COMPUTED_VALUE"""),4.0)</f>
        <v>4</v>
      </c>
      <c r="F195" s="10">
        <f>IFERROR(__xludf.DUMMYFUNCTION("""COMPUTED_VALUE"""),78.0)</f>
        <v>78</v>
      </c>
      <c r="G195" s="10"/>
      <c r="H195" s="10"/>
      <c r="I195" s="10"/>
      <c r="J195" s="10"/>
      <c r="K195" s="10"/>
      <c r="L195" s="10"/>
      <c r="M195" s="10"/>
      <c r="N195" s="10"/>
      <c r="O195" s="10"/>
      <c r="P195" s="10"/>
      <c r="Q195" s="10"/>
      <c r="R195" s="10"/>
      <c r="S195" s="10"/>
      <c r="T195" s="10"/>
      <c r="U195" s="10"/>
      <c r="V195" s="10"/>
      <c r="W195" s="10"/>
      <c r="X195" s="10"/>
      <c r="Y195" s="10"/>
      <c r="Z195" s="10"/>
      <c r="AA195" s="10"/>
    </row>
    <row r="196">
      <c r="A196" s="10" t="str">
        <f>IFERROR(__xludf.DUMMYFUNCTION("""COMPUTED_VALUE"""),"MA50865")</f>
        <v>MA50865</v>
      </c>
      <c r="B196" s="11" t="str">
        <f>IFERROR(__xludf.DUMMYFUNCTION("""COMPUTED_VALUE"""),"Mandawa")</f>
        <v>Mandawa</v>
      </c>
      <c r="C196" s="10" t="str">
        <f>IFERROR(__xludf.DUMMYFUNCTION("""COMPUTED_VALUE"""),"Besan")</f>
        <v>Besan</v>
      </c>
      <c r="D196" s="11">
        <f>IFERROR(__xludf.DUMMYFUNCTION("""COMPUTED_VALUE"""),45512.0)</f>
        <v>45512</v>
      </c>
      <c r="E196" s="10">
        <f>IFERROR(__xludf.DUMMYFUNCTION("""COMPUTED_VALUE"""),5.0)</f>
        <v>5</v>
      </c>
      <c r="F196" s="10">
        <f>IFERROR(__xludf.DUMMYFUNCTION("""COMPUTED_VALUE"""),170.0)</f>
        <v>170</v>
      </c>
      <c r="G196" s="10"/>
      <c r="H196" s="10"/>
      <c r="I196" s="10"/>
      <c r="J196" s="10"/>
      <c r="K196" s="10"/>
      <c r="L196" s="10"/>
      <c r="M196" s="10"/>
      <c r="N196" s="10"/>
      <c r="O196" s="10"/>
      <c r="P196" s="10"/>
      <c r="Q196" s="10"/>
      <c r="R196" s="10"/>
      <c r="S196" s="10"/>
      <c r="T196" s="10"/>
      <c r="U196" s="10"/>
      <c r="V196" s="10"/>
      <c r="W196" s="10"/>
      <c r="X196" s="10"/>
      <c r="Y196" s="10"/>
      <c r="Z196" s="10"/>
      <c r="AA196" s="10"/>
    </row>
    <row r="197">
      <c r="A197" s="10" t="str">
        <f>IFERROR(__xludf.DUMMYFUNCTION("""COMPUTED_VALUE"""),"MA52565")</f>
        <v>MA52565</v>
      </c>
      <c r="B197" s="11" t="str">
        <f>IFERROR(__xludf.DUMMYFUNCTION("""COMPUTED_VALUE"""),"Mandawa")</f>
        <v>Mandawa</v>
      </c>
      <c r="C197" s="10" t="str">
        <f>IFERROR(__xludf.DUMMYFUNCTION("""COMPUTED_VALUE"""),"Jowar Flour")</f>
        <v>Jowar Flour</v>
      </c>
      <c r="D197" s="11">
        <f>IFERROR(__xludf.DUMMYFUNCTION("""COMPUTED_VALUE"""),45512.0)</f>
        <v>45512</v>
      </c>
      <c r="E197" s="10">
        <f>IFERROR(__xludf.DUMMYFUNCTION("""COMPUTED_VALUE"""),5.0)</f>
        <v>5</v>
      </c>
      <c r="F197" s="10">
        <f>IFERROR(__xludf.DUMMYFUNCTION("""COMPUTED_VALUE"""),80.0)</f>
        <v>80</v>
      </c>
      <c r="G197" s="10"/>
      <c r="H197" s="10"/>
      <c r="I197" s="10"/>
      <c r="J197" s="10"/>
      <c r="K197" s="10"/>
      <c r="L197" s="10"/>
      <c r="M197" s="10"/>
      <c r="N197" s="10"/>
      <c r="O197" s="10"/>
      <c r="P197" s="10"/>
      <c r="Q197" s="10"/>
      <c r="R197" s="10"/>
      <c r="S197" s="10"/>
      <c r="T197" s="10"/>
      <c r="U197" s="10"/>
      <c r="V197" s="10"/>
      <c r="W197" s="10"/>
      <c r="X197" s="10"/>
      <c r="Y197" s="10"/>
      <c r="Z197" s="10"/>
      <c r="AA197" s="10"/>
    </row>
    <row r="198">
      <c r="A198" s="10" t="str">
        <f>IFERROR(__xludf.DUMMYFUNCTION("""COMPUTED_VALUE"""),"MA54265")</f>
        <v>MA54265</v>
      </c>
      <c r="B198" s="11" t="str">
        <f>IFERROR(__xludf.DUMMYFUNCTION("""COMPUTED_VALUE"""),"Mandawa")</f>
        <v>Mandawa</v>
      </c>
      <c r="C198" s="10" t="str">
        <f>IFERROR(__xludf.DUMMYFUNCTION("""COMPUTED_VALUE"""),"Corn Flour")</f>
        <v>Corn Flour</v>
      </c>
      <c r="D198" s="11">
        <f>IFERROR(__xludf.DUMMYFUNCTION("""COMPUTED_VALUE"""),45512.0)</f>
        <v>45512</v>
      </c>
      <c r="E198" s="10">
        <f>IFERROR(__xludf.DUMMYFUNCTION("""COMPUTED_VALUE"""),6.0)</f>
        <v>6</v>
      </c>
      <c r="F198" s="10">
        <f>IFERROR(__xludf.DUMMYFUNCTION("""COMPUTED_VALUE"""),82.0)</f>
        <v>82</v>
      </c>
      <c r="G198" s="10"/>
      <c r="H198" s="10"/>
      <c r="I198" s="10"/>
      <c r="J198" s="10"/>
      <c r="K198" s="10"/>
      <c r="L198" s="10"/>
      <c r="M198" s="10"/>
      <c r="N198" s="10"/>
      <c r="O198" s="10"/>
      <c r="P198" s="10"/>
      <c r="Q198" s="10"/>
      <c r="R198" s="10"/>
      <c r="S198" s="10"/>
      <c r="T198" s="10"/>
      <c r="U198" s="10"/>
      <c r="V198" s="10"/>
      <c r="W198" s="10"/>
      <c r="X198" s="10"/>
      <c r="Y198" s="10"/>
      <c r="Z198" s="10"/>
      <c r="AA198" s="10"/>
    </row>
    <row r="199">
      <c r="A199" s="10" t="str">
        <f>IFERROR(__xludf.DUMMYFUNCTION("""COMPUTED_VALUE"""),"MA55965")</f>
        <v>MA55965</v>
      </c>
      <c r="B199" s="11" t="str">
        <f>IFERROR(__xludf.DUMMYFUNCTION("""COMPUTED_VALUE"""),"Mandawa")</f>
        <v>Mandawa</v>
      </c>
      <c r="C199" s="10" t="str">
        <f>IFERROR(__xludf.DUMMYFUNCTION("""COMPUTED_VALUE"""),"Wheat Flour")</f>
        <v>Wheat Flour</v>
      </c>
      <c r="D199" s="11">
        <f>IFERROR(__xludf.DUMMYFUNCTION("""COMPUTED_VALUE"""),45512.0)</f>
        <v>45512</v>
      </c>
      <c r="E199" s="10">
        <f>IFERROR(__xludf.DUMMYFUNCTION("""COMPUTED_VALUE"""),22.0)</f>
        <v>22</v>
      </c>
      <c r="F199" s="10">
        <f>IFERROR(__xludf.DUMMYFUNCTION("""COMPUTED_VALUE"""),65.0)</f>
        <v>65</v>
      </c>
      <c r="G199" s="10"/>
      <c r="H199" s="10"/>
      <c r="I199" s="10"/>
      <c r="J199" s="10"/>
      <c r="K199" s="10"/>
      <c r="L199" s="10"/>
      <c r="M199" s="10"/>
      <c r="N199" s="10"/>
      <c r="O199" s="10"/>
      <c r="P199" s="10"/>
      <c r="Q199" s="10"/>
      <c r="R199" s="10"/>
      <c r="S199" s="10"/>
      <c r="T199" s="10"/>
      <c r="U199" s="10"/>
      <c r="V199" s="10"/>
      <c r="W199" s="10"/>
      <c r="X199" s="10"/>
      <c r="Y199" s="10"/>
      <c r="Z199" s="10"/>
      <c r="AA199" s="10"/>
    </row>
    <row r="200">
      <c r="A200" s="10" t="str">
        <f>IFERROR(__xludf.DUMMYFUNCTION("""COMPUTED_VALUE"""),"MA57665")</f>
        <v>MA57665</v>
      </c>
      <c r="B200" s="11" t="str">
        <f>IFERROR(__xludf.DUMMYFUNCTION("""COMPUTED_VALUE"""),"Mandawa")</f>
        <v>Mandawa</v>
      </c>
      <c r="C200" s="10" t="str">
        <f>IFERROR(__xludf.DUMMYFUNCTION("""COMPUTED_VALUE"""),"Wheat Flour")</f>
        <v>Wheat Flour</v>
      </c>
      <c r="D200" s="11">
        <f>IFERROR(__xludf.DUMMYFUNCTION("""COMPUTED_VALUE"""),45513.0)</f>
        <v>45513</v>
      </c>
      <c r="E200" s="10">
        <f>IFERROR(__xludf.DUMMYFUNCTION("""COMPUTED_VALUE"""),12.0)</f>
        <v>12</v>
      </c>
      <c r="F200" s="10">
        <f>IFERROR(__xludf.DUMMYFUNCTION("""COMPUTED_VALUE"""),65.0)</f>
        <v>65</v>
      </c>
      <c r="G200" s="10"/>
      <c r="H200" s="10"/>
      <c r="I200" s="10"/>
      <c r="J200" s="10"/>
      <c r="K200" s="10"/>
      <c r="L200" s="10"/>
      <c r="M200" s="10"/>
      <c r="N200" s="10"/>
      <c r="O200" s="10"/>
      <c r="P200" s="10"/>
      <c r="Q200" s="10"/>
      <c r="R200" s="10"/>
      <c r="S200" s="10"/>
      <c r="T200" s="10"/>
      <c r="U200" s="10"/>
      <c r="V200" s="10"/>
      <c r="W200" s="10"/>
      <c r="X200" s="10"/>
      <c r="Y200" s="10"/>
      <c r="Z200" s="10"/>
      <c r="AA200" s="10"/>
    </row>
    <row r="201">
      <c r="A201" s="10" t="str">
        <f>IFERROR(__xludf.DUMMYFUNCTION("""COMPUTED_VALUE"""),"MA59365")</f>
        <v>MA59365</v>
      </c>
      <c r="B201" s="11" t="str">
        <f>IFERROR(__xludf.DUMMYFUNCTION("""COMPUTED_VALUE"""),"Mandawa")</f>
        <v>Mandawa</v>
      </c>
      <c r="C201" s="10" t="str">
        <f>IFERROR(__xludf.DUMMYFUNCTION("""COMPUTED_VALUE"""),"Rice Flour")</f>
        <v>Rice Flour</v>
      </c>
      <c r="D201" s="11">
        <f>IFERROR(__xludf.DUMMYFUNCTION("""COMPUTED_VALUE"""),45513.0)</f>
        <v>45513</v>
      </c>
      <c r="E201" s="10">
        <f>IFERROR(__xludf.DUMMYFUNCTION("""COMPUTED_VALUE"""),10.0)</f>
        <v>10</v>
      </c>
      <c r="F201" s="10">
        <f>IFERROR(__xludf.DUMMYFUNCTION("""COMPUTED_VALUE"""),78.0)</f>
        <v>78</v>
      </c>
      <c r="G201" s="10"/>
      <c r="H201" s="10"/>
      <c r="I201" s="10"/>
      <c r="J201" s="10"/>
      <c r="K201" s="10"/>
      <c r="L201" s="10"/>
      <c r="M201" s="10"/>
      <c r="N201" s="10"/>
      <c r="O201" s="10"/>
      <c r="P201" s="10"/>
      <c r="Q201" s="10"/>
      <c r="R201" s="10"/>
      <c r="S201" s="10"/>
      <c r="T201" s="10"/>
      <c r="U201" s="10"/>
      <c r="V201" s="10"/>
      <c r="W201" s="10"/>
      <c r="X201" s="10"/>
      <c r="Y201" s="10"/>
      <c r="Z201" s="10"/>
      <c r="AA201" s="10"/>
    </row>
    <row r="202">
      <c r="A202" s="10" t="str">
        <f>IFERROR(__xludf.DUMMYFUNCTION("""COMPUTED_VALUE"""),"MA61065")</f>
        <v>MA61065</v>
      </c>
      <c r="B202" s="11" t="str">
        <f>IFERROR(__xludf.DUMMYFUNCTION("""COMPUTED_VALUE"""),"Mandawa")</f>
        <v>Mandawa</v>
      </c>
      <c r="C202" s="10" t="str">
        <f>IFERROR(__xludf.DUMMYFUNCTION("""COMPUTED_VALUE"""),"Ragi Flour")</f>
        <v>Ragi Flour</v>
      </c>
      <c r="D202" s="11">
        <f>IFERROR(__xludf.DUMMYFUNCTION("""COMPUTED_VALUE"""),45513.0)</f>
        <v>45513</v>
      </c>
      <c r="E202" s="10">
        <f>IFERROR(__xludf.DUMMYFUNCTION("""COMPUTED_VALUE"""),3.0)</f>
        <v>3</v>
      </c>
      <c r="F202" s="10">
        <f>IFERROR(__xludf.DUMMYFUNCTION("""COMPUTED_VALUE"""),90.0)</f>
        <v>90</v>
      </c>
      <c r="G202" s="10"/>
      <c r="H202" s="10"/>
      <c r="I202" s="10"/>
      <c r="J202" s="10"/>
      <c r="K202" s="10"/>
      <c r="L202" s="10"/>
      <c r="M202" s="10"/>
      <c r="N202" s="10"/>
      <c r="O202" s="10"/>
      <c r="P202" s="10"/>
      <c r="Q202" s="10"/>
      <c r="R202" s="10"/>
      <c r="S202" s="10"/>
      <c r="T202" s="10"/>
      <c r="U202" s="10"/>
      <c r="V202" s="10"/>
      <c r="W202" s="10"/>
      <c r="X202" s="10"/>
      <c r="Y202" s="10"/>
      <c r="Z202" s="10"/>
      <c r="AA202" s="10"/>
    </row>
    <row r="203">
      <c r="A203" s="10" t="str">
        <f>IFERROR(__xludf.DUMMYFUNCTION("""COMPUTED_VALUE"""),"MA62765")</f>
        <v>MA62765</v>
      </c>
      <c r="B203" s="11" t="str">
        <f>IFERROR(__xludf.DUMMYFUNCTION("""COMPUTED_VALUE"""),"Mandawa")</f>
        <v>Mandawa</v>
      </c>
      <c r="C203" s="10" t="str">
        <f>IFERROR(__xludf.DUMMYFUNCTION("""COMPUTED_VALUE"""),"Wheat Flour")</f>
        <v>Wheat Flour</v>
      </c>
      <c r="D203" s="11">
        <f>IFERROR(__xludf.DUMMYFUNCTION("""COMPUTED_VALUE"""),45513.0)</f>
        <v>45513</v>
      </c>
      <c r="E203" s="10">
        <f>IFERROR(__xludf.DUMMYFUNCTION("""COMPUTED_VALUE"""),23.0)</f>
        <v>23</v>
      </c>
      <c r="F203" s="10">
        <f>IFERROR(__xludf.DUMMYFUNCTION("""COMPUTED_VALUE"""),65.0)</f>
        <v>65</v>
      </c>
      <c r="G203" s="10"/>
      <c r="H203" s="10"/>
      <c r="I203" s="10"/>
      <c r="J203" s="10"/>
      <c r="K203" s="10"/>
      <c r="L203" s="10"/>
      <c r="M203" s="10"/>
      <c r="N203" s="10"/>
      <c r="O203" s="10"/>
      <c r="P203" s="10"/>
      <c r="Q203" s="10"/>
      <c r="R203" s="10"/>
      <c r="S203" s="10"/>
      <c r="T203" s="10"/>
      <c r="U203" s="10"/>
      <c r="V203" s="10"/>
      <c r="W203" s="10"/>
      <c r="X203" s="10"/>
      <c r="Y203" s="10"/>
      <c r="Z203" s="10"/>
      <c r="AA203" s="10"/>
    </row>
    <row r="204">
      <c r="A204" s="10" t="str">
        <f>IFERROR(__xludf.DUMMYFUNCTION("""COMPUTED_VALUE"""),"MA64465")</f>
        <v>MA64465</v>
      </c>
      <c r="B204" s="11" t="str">
        <f>IFERROR(__xludf.DUMMYFUNCTION("""COMPUTED_VALUE"""),"Mandawa")</f>
        <v>Mandawa</v>
      </c>
      <c r="C204" s="10" t="str">
        <f>IFERROR(__xludf.DUMMYFUNCTION("""COMPUTED_VALUE"""),"Besan")</f>
        <v>Besan</v>
      </c>
      <c r="D204" s="11">
        <f>IFERROR(__xludf.DUMMYFUNCTION("""COMPUTED_VALUE"""),45513.0)</f>
        <v>45513</v>
      </c>
      <c r="E204" s="10">
        <f>IFERROR(__xludf.DUMMYFUNCTION("""COMPUTED_VALUE"""),8.0)</f>
        <v>8</v>
      </c>
      <c r="F204" s="10">
        <f>IFERROR(__xludf.DUMMYFUNCTION("""COMPUTED_VALUE"""),170.0)</f>
        <v>170</v>
      </c>
      <c r="G204" s="10"/>
      <c r="H204" s="10"/>
      <c r="I204" s="10"/>
      <c r="J204" s="10"/>
      <c r="K204" s="10"/>
      <c r="L204" s="10"/>
      <c r="M204" s="10"/>
      <c r="N204" s="10"/>
      <c r="O204" s="10"/>
      <c r="P204" s="10"/>
      <c r="Q204" s="10"/>
      <c r="R204" s="10"/>
      <c r="S204" s="10"/>
      <c r="T204" s="10"/>
      <c r="U204" s="10"/>
      <c r="V204" s="10"/>
      <c r="W204" s="10"/>
      <c r="X204" s="10"/>
      <c r="Y204" s="10"/>
      <c r="Z204" s="10"/>
      <c r="AA204" s="10"/>
    </row>
    <row r="205">
      <c r="A205" s="10" t="str">
        <f>IFERROR(__xludf.DUMMYFUNCTION("""COMPUTED_VALUE"""),"MA66165")</f>
        <v>MA66165</v>
      </c>
      <c r="B205" s="11" t="str">
        <f>IFERROR(__xludf.DUMMYFUNCTION("""COMPUTED_VALUE"""),"Mandawa")</f>
        <v>Mandawa</v>
      </c>
      <c r="C205" s="10" t="str">
        <f>IFERROR(__xludf.DUMMYFUNCTION("""COMPUTED_VALUE"""),"Wheat Flour")</f>
        <v>Wheat Flour</v>
      </c>
      <c r="D205" s="11">
        <f>IFERROR(__xludf.DUMMYFUNCTION("""COMPUTED_VALUE"""),45514.0)</f>
        <v>45514</v>
      </c>
      <c r="E205" s="10">
        <f>IFERROR(__xludf.DUMMYFUNCTION("""COMPUTED_VALUE"""),27.0)</f>
        <v>27</v>
      </c>
      <c r="F205" s="10">
        <f>IFERROR(__xludf.DUMMYFUNCTION("""COMPUTED_VALUE"""),65.0)</f>
        <v>65</v>
      </c>
      <c r="G205" s="10"/>
      <c r="H205" s="10"/>
      <c r="I205" s="10"/>
      <c r="J205" s="10"/>
      <c r="K205" s="10"/>
      <c r="L205" s="10"/>
      <c r="M205" s="10"/>
      <c r="N205" s="10"/>
      <c r="O205" s="10"/>
      <c r="P205" s="10"/>
      <c r="Q205" s="10"/>
      <c r="R205" s="10"/>
      <c r="S205" s="10"/>
      <c r="T205" s="10"/>
      <c r="U205" s="10"/>
      <c r="V205" s="10"/>
      <c r="W205" s="10"/>
      <c r="X205" s="10"/>
      <c r="Y205" s="10"/>
      <c r="Z205" s="10"/>
      <c r="AA205" s="10"/>
    </row>
    <row r="206">
      <c r="A206" s="10" t="str">
        <f>IFERROR(__xludf.DUMMYFUNCTION("""COMPUTED_VALUE"""),"MA67865")</f>
        <v>MA67865</v>
      </c>
      <c r="B206" s="11" t="str">
        <f>IFERROR(__xludf.DUMMYFUNCTION("""COMPUTED_VALUE"""),"Mandawa")</f>
        <v>Mandawa</v>
      </c>
      <c r="C206" s="10" t="str">
        <f>IFERROR(__xludf.DUMMYFUNCTION("""COMPUTED_VALUE"""),"Rice Flour")</f>
        <v>Rice Flour</v>
      </c>
      <c r="D206" s="11">
        <f>IFERROR(__xludf.DUMMYFUNCTION("""COMPUTED_VALUE"""),45514.0)</f>
        <v>45514</v>
      </c>
      <c r="E206" s="10">
        <f>IFERROR(__xludf.DUMMYFUNCTION("""COMPUTED_VALUE"""),17.0)</f>
        <v>17</v>
      </c>
      <c r="F206" s="10">
        <f>IFERROR(__xludf.DUMMYFUNCTION("""COMPUTED_VALUE"""),78.0)</f>
        <v>78</v>
      </c>
      <c r="G206" s="10"/>
      <c r="H206" s="10"/>
      <c r="I206" s="10"/>
      <c r="J206" s="10"/>
      <c r="K206" s="10"/>
      <c r="L206" s="10"/>
      <c r="M206" s="10"/>
      <c r="N206" s="10"/>
      <c r="O206" s="10"/>
      <c r="P206" s="10"/>
      <c r="Q206" s="10"/>
      <c r="R206" s="10"/>
      <c r="S206" s="10"/>
      <c r="T206" s="10"/>
      <c r="U206" s="10"/>
      <c r="V206" s="10"/>
      <c r="W206" s="10"/>
      <c r="X206" s="10"/>
      <c r="Y206" s="10"/>
      <c r="Z206" s="10"/>
      <c r="AA206" s="10"/>
    </row>
    <row r="207">
      <c r="A207" s="10" t="str">
        <f>IFERROR(__xludf.DUMMYFUNCTION("""COMPUTED_VALUE"""),"MA69565")</f>
        <v>MA69565</v>
      </c>
      <c r="B207" s="11" t="str">
        <f>IFERROR(__xludf.DUMMYFUNCTION("""COMPUTED_VALUE"""),"Mandawa")</f>
        <v>Mandawa</v>
      </c>
      <c r="C207" s="10" t="str">
        <f>IFERROR(__xludf.DUMMYFUNCTION("""COMPUTED_VALUE"""),"Besan")</f>
        <v>Besan</v>
      </c>
      <c r="D207" s="11">
        <f>IFERROR(__xludf.DUMMYFUNCTION("""COMPUTED_VALUE"""),45514.0)</f>
        <v>45514</v>
      </c>
      <c r="E207" s="10">
        <f>IFERROR(__xludf.DUMMYFUNCTION("""COMPUTED_VALUE"""),7.0)</f>
        <v>7</v>
      </c>
      <c r="F207" s="10">
        <f>IFERROR(__xludf.DUMMYFUNCTION("""COMPUTED_VALUE"""),170.0)</f>
        <v>170</v>
      </c>
      <c r="G207" s="10"/>
      <c r="H207" s="10"/>
      <c r="I207" s="10"/>
      <c r="J207" s="10"/>
      <c r="K207" s="10"/>
      <c r="L207" s="10"/>
      <c r="M207" s="10"/>
      <c r="N207" s="10"/>
      <c r="O207" s="10"/>
      <c r="P207" s="10"/>
      <c r="Q207" s="10"/>
      <c r="R207" s="10"/>
      <c r="S207" s="10"/>
      <c r="T207" s="10"/>
      <c r="U207" s="10"/>
      <c r="V207" s="10"/>
      <c r="W207" s="10"/>
      <c r="X207" s="10"/>
      <c r="Y207" s="10"/>
      <c r="Z207" s="10"/>
      <c r="AA207" s="10"/>
    </row>
    <row r="208">
      <c r="A208" s="10" t="str">
        <f>IFERROR(__xludf.DUMMYFUNCTION("""COMPUTED_VALUE"""),"MA71265")</f>
        <v>MA71265</v>
      </c>
      <c r="B208" s="11" t="str">
        <f>IFERROR(__xludf.DUMMYFUNCTION("""COMPUTED_VALUE"""),"Mandawa")</f>
        <v>Mandawa</v>
      </c>
      <c r="C208" s="10" t="str">
        <f>IFERROR(__xludf.DUMMYFUNCTION("""COMPUTED_VALUE"""),"Corn Flour")</f>
        <v>Corn Flour</v>
      </c>
      <c r="D208" s="11">
        <f>IFERROR(__xludf.DUMMYFUNCTION("""COMPUTED_VALUE"""),45515.0)</f>
        <v>45515</v>
      </c>
      <c r="E208" s="10">
        <f>IFERROR(__xludf.DUMMYFUNCTION("""COMPUTED_VALUE"""),6.0)</f>
        <v>6</v>
      </c>
      <c r="F208" s="10">
        <f>IFERROR(__xludf.DUMMYFUNCTION("""COMPUTED_VALUE"""),82.0)</f>
        <v>82</v>
      </c>
      <c r="G208" s="10"/>
      <c r="H208" s="10"/>
      <c r="I208" s="10"/>
      <c r="J208" s="10"/>
      <c r="K208" s="10"/>
      <c r="L208" s="10"/>
      <c r="M208" s="10"/>
      <c r="N208" s="10"/>
      <c r="O208" s="10"/>
      <c r="P208" s="10"/>
      <c r="Q208" s="10"/>
      <c r="R208" s="10"/>
      <c r="S208" s="10"/>
      <c r="T208" s="10"/>
      <c r="U208" s="10"/>
      <c r="V208" s="10"/>
      <c r="W208" s="10"/>
      <c r="X208" s="10"/>
      <c r="Y208" s="10"/>
      <c r="Z208" s="10"/>
      <c r="AA208" s="10"/>
    </row>
    <row r="209">
      <c r="A209" s="10" t="str">
        <f>IFERROR(__xludf.DUMMYFUNCTION("""COMPUTED_VALUE"""),"MA72965")</f>
        <v>MA72965</v>
      </c>
      <c r="B209" s="11" t="str">
        <f>IFERROR(__xludf.DUMMYFUNCTION("""COMPUTED_VALUE"""),"Mandawa")</f>
        <v>Mandawa</v>
      </c>
      <c r="C209" s="10" t="str">
        <f>IFERROR(__xludf.DUMMYFUNCTION("""COMPUTED_VALUE"""),"Rice Flour")</f>
        <v>Rice Flour</v>
      </c>
      <c r="D209" s="11">
        <f>IFERROR(__xludf.DUMMYFUNCTION("""COMPUTED_VALUE"""),45515.0)</f>
        <v>45515</v>
      </c>
      <c r="E209" s="10">
        <f>IFERROR(__xludf.DUMMYFUNCTION("""COMPUTED_VALUE"""),28.0)</f>
        <v>28</v>
      </c>
      <c r="F209" s="10">
        <f>IFERROR(__xludf.DUMMYFUNCTION("""COMPUTED_VALUE"""),78.0)</f>
        <v>78</v>
      </c>
      <c r="G209" s="10"/>
      <c r="H209" s="10"/>
      <c r="I209" s="10"/>
      <c r="J209" s="10"/>
      <c r="K209" s="10"/>
      <c r="L209" s="10"/>
      <c r="M209" s="10"/>
      <c r="N209" s="10"/>
      <c r="O209" s="10"/>
      <c r="P209" s="10"/>
      <c r="Q209" s="10"/>
      <c r="R209" s="10"/>
      <c r="S209" s="10"/>
      <c r="T209" s="10"/>
      <c r="U209" s="10"/>
      <c r="V209" s="10"/>
      <c r="W209" s="10"/>
      <c r="X209" s="10"/>
      <c r="Y209" s="10"/>
      <c r="Z209" s="10"/>
      <c r="AA209" s="10"/>
    </row>
    <row r="210">
      <c r="A210" s="10" t="str">
        <f>IFERROR(__xludf.DUMMYFUNCTION("""COMPUTED_VALUE"""),"MA74665")</f>
        <v>MA74665</v>
      </c>
      <c r="B210" s="11" t="str">
        <f>IFERROR(__xludf.DUMMYFUNCTION("""COMPUTED_VALUE"""),"Mandawa")</f>
        <v>Mandawa</v>
      </c>
      <c r="C210" s="10" t="str">
        <f>IFERROR(__xludf.DUMMYFUNCTION("""COMPUTED_VALUE"""),"Ragi Flour")</f>
        <v>Ragi Flour</v>
      </c>
      <c r="D210" s="11">
        <f>IFERROR(__xludf.DUMMYFUNCTION("""COMPUTED_VALUE"""),45515.0)</f>
        <v>45515</v>
      </c>
      <c r="E210" s="10">
        <f>IFERROR(__xludf.DUMMYFUNCTION("""COMPUTED_VALUE"""),6.0)</f>
        <v>6</v>
      </c>
      <c r="F210" s="10">
        <f>IFERROR(__xludf.DUMMYFUNCTION("""COMPUTED_VALUE"""),90.0)</f>
        <v>90</v>
      </c>
      <c r="G210" s="10"/>
      <c r="H210" s="10"/>
      <c r="I210" s="10"/>
      <c r="J210" s="10"/>
      <c r="K210" s="10"/>
      <c r="L210" s="10"/>
      <c r="M210" s="10"/>
      <c r="N210" s="10"/>
      <c r="O210" s="10"/>
      <c r="P210" s="10"/>
      <c r="Q210" s="10"/>
      <c r="R210" s="10"/>
      <c r="S210" s="10"/>
      <c r="T210" s="10"/>
      <c r="U210" s="10"/>
      <c r="V210" s="10"/>
      <c r="W210" s="10"/>
      <c r="X210" s="10"/>
      <c r="Y210" s="10"/>
      <c r="Z210" s="10"/>
      <c r="AA210" s="10"/>
    </row>
    <row r="211">
      <c r="A211" s="10" t="str">
        <f>IFERROR(__xludf.DUMMYFUNCTION("""COMPUTED_VALUE"""),"MA76365")</f>
        <v>MA76365</v>
      </c>
      <c r="B211" s="11" t="str">
        <f>IFERROR(__xludf.DUMMYFUNCTION("""COMPUTED_VALUE"""),"Mandawa")</f>
        <v>Mandawa</v>
      </c>
      <c r="C211" s="10" t="str">
        <f>IFERROR(__xludf.DUMMYFUNCTION("""COMPUTED_VALUE"""),"Jowar Flour")</f>
        <v>Jowar Flour</v>
      </c>
      <c r="D211" s="11">
        <f>IFERROR(__xludf.DUMMYFUNCTION("""COMPUTED_VALUE"""),45516.0)</f>
        <v>45516</v>
      </c>
      <c r="E211" s="10">
        <f>IFERROR(__xludf.DUMMYFUNCTION("""COMPUTED_VALUE"""),3.0)</f>
        <v>3</v>
      </c>
      <c r="F211" s="10">
        <f>IFERROR(__xludf.DUMMYFUNCTION("""COMPUTED_VALUE"""),80.0)</f>
        <v>80</v>
      </c>
      <c r="G211" s="10"/>
      <c r="H211" s="10"/>
      <c r="I211" s="10"/>
      <c r="J211" s="10"/>
      <c r="K211" s="10"/>
      <c r="L211" s="10"/>
      <c r="M211" s="10"/>
      <c r="N211" s="10"/>
      <c r="O211" s="10"/>
      <c r="P211" s="10"/>
      <c r="Q211" s="10"/>
      <c r="R211" s="10"/>
      <c r="S211" s="10"/>
      <c r="T211" s="10"/>
      <c r="U211" s="10"/>
      <c r="V211" s="10"/>
      <c r="W211" s="10"/>
      <c r="X211" s="10"/>
      <c r="Y211" s="10"/>
      <c r="Z211" s="10"/>
      <c r="AA211" s="10"/>
    </row>
    <row r="212">
      <c r="A212" s="10" t="str">
        <f>IFERROR(__xludf.DUMMYFUNCTION("""COMPUTED_VALUE"""),"MA78065")</f>
        <v>MA78065</v>
      </c>
      <c r="B212" s="11" t="str">
        <f>IFERROR(__xludf.DUMMYFUNCTION("""COMPUTED_VALUE"""),"Mandawa")</f>
        <v>Mandawa</v>
      </c>
      <c r="C212" s="10" t="str">
        <f>IFERROR(__xludf.DUMMYFUNCTION("""COMPUTED_VALUE"""),"Corn Flour")</f>
        <v>Corn Flour</v>
      </c>
      <c r="D212" s="11">
        <f>IFERROR(__xludf.DUMMYFUNCTION("""COMPUTED_VALUE"""),45516.0)</f>
        <v>45516</v>
      </c>
      <c r="E212" s="10">
        <f>IFERROR(__xludf.DUMMYFUNCTION("""COMPUTED_VALUE"""),7.0)</f>
        <v>7</v>
      </c>
      <c r="F212" s="10">
        <f>IFERROR(__xludf.DUMMYFUNCTION("""COMPUTED_VALUE"""),82.0)</f>
        <v>82</v>
      </c>
      <c r="G212" s="10"/>
      <c r="H212" s="10"/>
      <c r="I212" s="10"/>
      <c r="J212" s="10"/>
      <c r="K212" s="10"/>
      <c r="L212" s="10"/>
      <c r="M212" s="10"/>
      <c r="N212" s="10"/>
      <c r="O212" s="10"/>
      <c r="P212" s="10"/>
      <c r="Q212" s="10"/>
      <c r="R212" s="10"/>
      <c r="S212" s="10"/>
      <c r="T212" s="10"/>
      <c r="U212" s="10"/>
      <c r="V212" s="10"/>
      <c r="W212" s="10"/>
      <c r="X212" s="10"/>
      <c r="Y212" s="10"/>
      <c r="Z212" s="10"/>
      <c r="AA212" s="10"/>
    </row>
    <row r="213">
      <c r="A213" s="10" t="str">
        <f>IFERROR(__xludf.DUMMYFUNCTION("""COMPUTED_VALUE"""),"MA79765")</f>
        <v>MA79765</v>
      </c>
      <c r="B213" s="11" t="str">
        <f>IFERROR(__xludf.DUMMYFUNCTION("""COMPUTED_VALUE"""),"Mandawa")</f>
        <v>Mandawa</v>
      </c>
      <c r="C213" s="10" t="str">
        <f>IFERROR(__xludf.DUMMYFUNCTION("""COMPUTED_VALUE"""),"Wheat Flour")</f>
        <v>Wheat Flour</v>
      </c>
      <c r="D213" s="11">
        <f>IFERROR(__xludf.DUMMYFUNCTION("""COMPUTED_VALUE"""),45516.0)</f>
        <v>45516</v>
      </c>
      <c r="E213" s="10">
        <f>IFERROR(__xludf.DUMMYFUNCTION("""COMPUTED_VALUE"""),25.0)</f>
        <v>25</v>
      </c>
      <c r="F213" s="10">
        <f>IFERROR(__xludf.DUMMYFUNCTION("""COMPUTED_VALUE"""),65.0)</f>
        <v>65</v>
      </c>
      <c r="G213" s="10"/>
      <c r="H213" s="10"/>
      <c r="I213" s="10"/>
      <c r="J213" s="10"/>
      <c r="K213" s="10"/>
      <c r="L213" s="10"/>
      <c r="M213" s="10"/>
      <c r="N213" s="10"/>
      <c r="O213" s="10"/>
      <c r="P213" s="10"/>
      <c r="Q213" s="10"/>
      <c r="R213" s="10"/>
      <c r="S213" s="10"/>
      <c r="T213" s="10"/>
      <c r="U213" s="10"/>
      <c r="V213" s="10"/>
      <c r="W213" s="10"/>
      <c r="X213" s="10"/>
      <c r="Y213" s="10"/>
      <c r="Z213" s="10"/>
      <c r="AA213" s="10"/>
    </row>
    <row r="214">
      <c r="A214" s="10" t="str">
        <f>IFERROR(__xludf.DUMMYFUNCTION("""COMPUTED_VALUE"""),"MA81465")</f>
        <v>MA81465</v>
      </c>
      <c r="B214" s="11" t="str">
        <f>IFERROR(__xludf.DUMMYFUNCTION("""COMPUTED_VALUE"""),"Mandawa")</f>
        <v>Mandawa</v>
      </c>
      <c r="C214" s="10" t="str">
        <f>IFERROR(__xludf.DUMMYFUNCTION("""COMPUTED_VALUE"""),"Rice Flour")</f>
        <v>Rice Flour</v>
      </c>
      <c r="D214" s="11">
        <f>IFERROR(__xludf.DUMMYFUNCTION("""COMPUTED_VALUE"""),45516.0)</f>
        <v>45516</v>
      </c>
      <c r="E214" s="10">
        <f>IFERROR(__xludf.DUMMYFUNCTION("""COMPUTED_VALUE"""),18.0)</f>
        <v>18</v>
      </c>
      <c r="F214" s="10">
        <f>IFERROR(__xludf.DUMMYFUNCTION("""COMPUTED_VALUE"""),78.0)</f>
        <v>78</v>
      </c>
      <c r="G214" s="10"/>
      <c r="H214" s="10"/>
      <c r="I214" s="10"/>
      <c r="J214" s="10"/>
      <c r="K214" s="10"/>
      <c r="L214" s="10"/>
      <c r="M214" s="10"/>
      <c r="N214" s="10"/>
      <c r="O214" s="10"/>
      <c r="P214" s="10"/>
      <c r="Q214" s="10"/>
      <c r="R214" s="10"/>
      <c r="S214" s="10"/>
      <c r="T214" s="10"/>
      <c r="U214" s="10"/>
      <c r="V214" s="10"/>
      <c r="W214" s="10"/>
      <c r="X214" s="10"/>
      <c r="Y214" s="10"/>
      <c r="Z214" s="10"/>
      <c r="AA214" s="10"/>
    </row>
    <row r="215">
      <c r="A215" s="10" t="str">
        <f>IFERROR(__xludf.DUMMYFUNCTION("""COMPUTED_VALUE"""),"MA83165")</f>
        <v>MA83165</v>
      </c>
      <c r="B215" s="11" t="str">
        <f>IFERROR(__xludf.DUMMYFUNCTION("""COMPUTED_VALUE"""),"Mandawa")</f>
        <v>Mandawa</v>
      </c>
      <c r="C215" s="10" t="str">
        <f>IFERROR(__xludf.DUMMYFUNCTION("""COMPUTED_VALUE"""),"Besan")</f>
        <v>Besan</v>
      </c>
      <c r="D215" s="11">
        <f>IFERROR(__xludf.DUMMYFUNCTION("""COMPUTED_VALUE"""),45518.0)</f>
        <v>45518</v>
      </c>
      <c r="E215" s="10">
        <f>IFERROR(__xludf.DUMMYFUNCTION("""COMPUTED_VALUE"""),5.0)</f>
        <v>5</v>
      </c>
      <c r="F215" s="10">
        <f>IFERROR(__xludf.DUMMYFUNCTION("""COMPUTED_VALUE"""),170.0)</f>
        <v>170</v>
      </c>
      <c r="G215" s="10"/>
      <c r="H215" s="10"/>
      <c r="I215" s="10"/>
      <c r="J215" s="10"/>
      <c r="K215" s="10"/>
      <c r="L215" s="10"/>
      <c r="M215" s="10"/>
      <c r="N215" s="10"/>
      <c r="O215" s="10"/>
      <c r="P215" s="10"/>
      <c r="Q215" s="10"/>
      <c r="R215" s="10"/>
      <c r="S215" s="10"/>
      <c r="T215" s="10"/>
      <c r="U215" s="10"/>
      <c r="V215" s="10"/>
      <c r="W215" s="10"/>
      <c r="X215" s="10"/>
      <c r="Y215" s="10"/>
      <c r="Z215" s="10"/>
      <c r="AA215" s="10"/>
    </row>
    <row r="216">
      <c r="A216" s="10" t="str">
        <f>IFERROR(__xludf.DUMMYFUNCTION("""COMPUTED_VALUE"""),"MA84865")</f>
        <v>MA84865</v>
      </c>
      <c r="B216" s="11" t="str">
        <f>IFERROR(__xludf.DUMMYFUNCTION("""COMPUTED_VALUE"""),"Mandawa")</f>
        <v>Mandawa</v>
      </c>
      <c r="C216" s="10" t="str">
        <f>IFERROR(__xludf.DUMMYFUNCTION("""COMPUTED_VALUE"""),"Ragi Flour")</f>
        <v>Ragi Flour</v>
      </c>
      <c r="D216" s="11">
        <f>IFERROR(__xludf.DUMMYFUNCTION("""COMPUTED_VALUE"""),45519.0)</f>
        <v>45519</v>
      </c>
      <c r="E216" s="10">
        <f>IFERROR(__xludf.DUMMYFUNCTION("""COMPUTED_VALUE"""),3.0)</f>
        <v>3</v>
      </c>
      <c r="F216" s="10">
        <f>IFERROR(__xludf.DUMMYFUNCTION("""COMPUTED_VALUE"""),90.0)</f>
        <v>90</v>
      </c>
      <c r="G216" s="10"/>
      <c r="H216" s="10"/>
      <c r="I216" s="10"/>
      <c r="J216" s="10"/>
      <c r="K216" s="10"/>
      <c r="L216" s="10"/>
      <c r="M216" s="10"/>
      <c r="N216" s="10"/>
      <c r="O216" s="10"/>
      <c r="P216" s="10"/>
      <c r="Q216" s="10"/>
      <c r="R216" s="10"/>
      <c r="S216" s="10"/>
      <c r="T216" s="10"/>
      <c r="U216" s="10"/>
      <c r="V216" s="10"/>
      <c r="W216" s="10"/>
      <c r="X216" s="10"/>
      <c r="Y216" s="10"/>
      <c r="Z216" s="10"/>
      <c r="AA216" s="10"/>
    </row>
    <row r="217">
      <c r="A217" s="10" t="str">
        <f>IFERROR(__xludf.DUMMYFUNCTION("""COMPUTED_VALUE"""),"MA86565")</f>
        <v>MA86565</v>
      </c>
      <c r="B217" s="11" t="str">
        <f>IFERROR(__xludf.DUMMYFUNCTION("""COMPUTED_VALUE"""),"Mandawa")</f>
        <v>Mandawa</v>
      </c>
      <c r="C217" s="10" t="str">
        <f>IFERROR(__xludf.DUMMYFUNCTION("""COMPUTED_VALUE"""),"Wheat Flour")</f>
        <v>Wheat Flour</v>
      </c>
      <c r="D217" s="11">
        <f>IFERROR(__xludf.DUMMYFUNCTION("""COMPUTED_VALUE"""),45519.0)</f>
        <v>45519</v>
      </c>
      <c r="E217" s="10">
        <f>IFERROR(__xludf.DUMMYFUNCTION("""COMPUTED_VALUE"""),16.0)</f>
        <v>16</v>
      </c>
      <c r="F217" s="10">
        <f>IFERROR(__xludf.DUMMYFUNCTION("""COMPUTED_VALUE"""),65.0)</f>
        <v>65</v>
      </c>
      <c r="G217" s="10"/>
      <c r="H217" s="10"/>
      <c r="I217" s="10"/>
      <c r="J217" s="10"/>
      <c r="K217" s="10"/>
      <c r="L217" s="10"/>
      <c r="M217" s="10"/>
      <c r="N217" s="10"/>
      <c r="O217" s="10"/>
      <c r="P217" s="10"/>
      <c r="Q217" s="10"/>
      <c r="R217" s="10"/>
      <c r="S217" s="10"/>
      <c r="T217" s="10"/>
      <c r="U217" s="10"/>
      <c r="V217" s="10"/>
      <c r="W217" s="10"/>
      <c r="X217" s="10"/>
      <c r="Y217" s="10"/>
      <c r="Z217" s="10"/>
      <c r="AA217" s="10"/>
    </row>
    <row r="218">
      <c r="A218" s="10" t="str">
        <f>IFERROR(__xludf.DUMMYFUNCTION("""COMPUTED_VALUE"""),"MA88265")</f>
        <v>MA88265</v>
      </c>
      <c r="B218" s="11" t="str">
        <f>IFERROR(__xludf.DUMMYFUNCTION("""COMPUTED_VALUE"""),"Mandawa")</f>
        <v>Mandawa</v>
      </c>
      <c r="C218" s="10" t="str">
        <f>IFERROR(__xludf.DUMMYFUNCTION("""COMPUTED_VALUE"""),"Rice Flour")</f>
        <v>Rice Flour</v>
      </c>
      <c r="D218" s="11">
        <f>IFERROR(__xludf.DUMMYFUNCTION("""COMPUTED_VALUE"""),45519.0)</f>
        <v>45519</v>
      </c>
      <c r="E218" s="10">
        <f>IFERROR(__xludf.DUMMYFUNCTION("""COMPUTED_VALUE"""),23.0)</f>
        <v>23</v>
      </c>
      <c r="F218" s="10">
        <f>IFERROR(__xludf.DUMMYFUNCTION("""COMPUTED_VALUE"""),78.0)</f>
        <v>78</v>
      </c>
      <c r="G218" s="10"/>
      <c r="H218" s="10"/>
      <c r="I218" s="10"/>
      <c r="J218" s="10"/>
      <c r="K218" s="10"/>
      <c r="L218" s="10"/>
      <c r="M218" s="10"/>
      <c r="N218" s="10"/>
      <c r="O218" s="10"/>
      <c r="P218" s="10"/>
      <c r="Q218" s="10"/>
      <c r="R218" s="10"/>
      <c r="S218" s="10"/>
      <c r="T218" s="10"/>
      <c r="U218" s="10"/>
      <c r="V218" s="10"/>
      <c r="W218" s="10"/>
      <c r="X218" s="10"/>
      <c r="Y218" s="10"/>
      <c r="Z218" s="10"/>
      <c r="AA218" s="10"/>
    </row>
    <row r="219">
      <c r="A219" s="10" t="str">
        <f>IFERROR(__xludf.DUMMYFUNCTION("""COMPUTED_VALUE"""),"MA89965")</f>
        <v>MA89965</v>
      </c>
      <c r="B219" s="11" t="str">
        <f>IFERROR(__xludf.DUMMYFUNCTION("""COMPUTED_VALUE"""),"Mandawa")</f>
        <v>Mandawa</v>
      </c>
      <c r="C219" s="10" t="str">
        <f>IFERROR(__xludf.DUMMYFUNCTION("""COMPUTED_VALUE"""),"Besan")</f>
        <v>Besan</v>
      </c>
      <c r="D219" s="11">
        <f>IFERROR(__xludf.DUMMYFUNCTION("""COMPUTED_VALUE"""),45519.0)</f>
        <v>45519</v>
      </c>
      <c r="E219" s="10">
        <f>IFERROR(__xludf.DUMMYFUNCTION("""COMPUTED_VALUE"""),10.0)</f>
        <v>10</v>
      </c>
      <c r="F219" s="10">
        <f>IFERROR(__xludf.DUMMYFUNCTION("""COMPUTED_VALUE"""),170.0)</f>
        <v>170</v>
      </c>
      <c r="G219" s="10"/>
      <c r="H219" s="10"/>
      <c r="I219" s="10"/>
      <c r="J219" s="10"/>
      <c r="K219" s="10"/>
      <c r="L219" s="10"/>
      <c r="M219" s="10"/>
      <c r="N219" s="10"/>
      <c r="O219" s="10"/>
      <c r="P219" s="10"/>
      <c r="Q219" s="10"/>
      <c r="R219" s="10"/>
      <c r="S219" s="10"/>
      <c r="T219" s="10"/>
      <c r="U219" s="10"/>
      <c r="V219" s="10"/>
      <c r="W219" s="10"/>
      <c r="X219" s="10"/>
      <c r="Y219" s="10"/>
      <c r="Z219" s="10"/>
      <c r="AA219" s="10"/>
    </row>
    <row r="220">
      <c r="A220" s="10" t="str">
        <f>IFERROR(__xludf.DUMMYFUNCTION("""COMPUTED_VALUE"""),"MA91665")</f>
        <v>MA91665</v>
      </c>
      <c r="B220" s="11" t="str">
        <f>IFERROR(__xludf.DUMMYFUNCTION("""COMPUTED_VALUE"""),"Mandawa")</f>
        <v>Mandawa</v>
      </c>
      <c r="C220" s="10" t="str">
        <f>IFERROR(__xludf.DUMMYFUNCTION("""COMPUTED_VALUE"""),"Jowar Flour")</f>
        <v>Jowar Flour</v>
      </c>
      <c r="D220" s="11">
        <f>IFERROR(__xludf.DUMMYFUNCTION("""COMPUTED_VALUE"""),45519.0)</f>
        <v>45519</v>
      </c>
      <c r="E220" s="10">
        <f>IFERROR(__xludf.DUMMYFUNCTION("""COMPUTED_VALUE"""),2.0)</f>
        <v>2</v>
      </c>
      <c r="F220" s="10">
        <f>IFERROR(__xludf.DUMMYFUNCTION("""COMPUTED_VALUE"""),80.0)</f>
        <v>80</v>
      </c>
      <c r="G220" s="10"/>
      <c r="H220" s="10"/>
      <c r="I220" s="10"/>
      <c r="J220" s="10"/>
      <c r="K220" s="10"/>
      <c r="L220" s="10"/>
      <c r="M220" s="10"/>
      <c r="N220" s="10"/>
      <c r="O220" s="10"/>
      <c r="P220" s="10"/>
      <c r="Q220" s="10"/>
      <c r="R220" s="10"/>
      <c r="S220" s="10"/>
      <c r="T220" s="10"/>
      <c r="U220" s="10"/>
      <c r="V220" s="10"/>
      <c r="W220" s="10"/>
      <c r="X220" s="10"/>
      <c r="Y220" s="10"/>
      <c r="Z220" s="10"/>
      <c r="AA220" s="10"/>
    </row>
    <row r="221">
      <c r="A221" s="10" t="str">
        <f>IFERROR(__xludf.DUMMYFUNCTION("""COMPUTED_VALUE"""),"MA93365")</f>
        <v>MA93365</v>
      </c>
      <c r="B221" s="11" t="str">
        <f>IFERROR(__xludf.DUMMYFUNCTION("""COMPUTED_VALUE"""),"Mandawa")</f>
        <v>Mandawa</v>
      </c>
      <c r="C221" s="10" t="str">
        <f>IFERROR(__xludf.DUMMYFUNCTION("""COMPUTED_VALUE"""),"Besan")</f>
        <v>Besan</v>
      </c>
      <c r="D221" s="11">
        <f>IFERROR(__xludf.DUMMYFUNCTION("""COMPUTED_VALUE"""),45520.0)</f>
        <v>45520</v>
      </c>
      <c r="E221" s="10">
        <f>IFERROR(__xludf.DUMMYFUNCTION("""COMPUTED_VALUE"""),3.0)</f>
        <v>3</v>
      </c>
      <c r="F221" s="10">
        <f>IFERROR(__xludf.DUMMYFUNCTION("""COMPUTED_VALUE"""),170.0)</f>
        <v>170</v>
      </c>
      <c r="G221" s="10"/>
      <c r="H221" s="10"/>
      <c r="I221" s="10"/>
      <c r="J221" s="10"/>
      <c r="K221" s="10"/>
      <c r="L221" s="10"/>
      <c r="M221" s="10"/>
      <c r="N221" s="10"/>
      <c r="O221" s="10"/>
      <c r="P221" s="10"/>
      <c r="Q221" s="10"/>
      <c r="R221" s="10"/>
      <c r="S221" s="10"/>
      <c r="T221" s="10"/>
      <c r="U221" s="10"/>
      <c r="V221" s="10"/>
      <c r="W221" s="10"/>
      <c r="X221" s="10"/>
      <c r="Y221" s="10"/>
      <c r="Z221" s="10"/>
      <c r="AA221" s="10"/>
    </row>
    <row r="222">
      <c r="A222" s="10" t="str">
        <f>IFERROR(__xludf.DUMMYFUNCTION("""COMPUTED_VALUE"""),"MA95065")</f>
        <v>MA95065</v>
      </c>
      <c r="B222" s="11" t="str">
        <f>IFERROR(__xludf.DUMMYFUNCTION("""COMPUTED_VALUE"""),"Mandawa")</f>
        <v>Mandawa</v>
      </c>
      <c r="C222" s="10" t="str">
        <f>IFERROR(__xludf.DUMMYFUNCTION("""COMPUTED_VALUE"""),"Ragi Flour")</f>
        <v>Ragi Flour</v>
      </c>
      <c r="D222" s="11">
        <f>IFERROR(__xludf.DUMMYFUNCTION("""COMPUTED_VALUE"""),45521.0)</f>
        <v>45521</v>
      </c>
      <c r="E222" s="10">
        <f>IFERROR(__xludf.DUMMYFUNCTION("""COMPUTED_VALUE"""),3.0)</f>
        <v>3</v>
      </c>
      <c r="F222" s="10">
        <f>IFERROR(__xludf.DUMMYFUNCTION("""COMPUTED_VALUE"""),90.0)</f>
        <v>90</v>
      </c>
      <c r="G222" s="10"/>
      <c r="H222" s="10"/>
      <c r="I222" s="10"/>
      <c r="J222" s="10"/>
      <c r="K222" s="10"/>
      <c r="L222" s="10"/>
      <c r="M222" s="10"/>
      <c r="N222" s="10"/>
      <c r="O222" s="10"/>
      <c r="P222" s="10"/>
      <c r="Q222" s="10"/>
      <c r="R222" s="10"/>
      <c r="S222" s="10"/>
      <c r="T222" s="10"/>
      <c r="U222" s="10"/>
      <c r="V222" s="10"/>
      <c r="W222" s="10"/>
      <c r="X222" s="10"/>
      <c r="Y222" s="10"/>
      <c r="Z222" s="10"/>
      <c r="AA222" s="10"/>
    </row>
    <row r="223">
      <c r="A223" s="10" t="str">
        <f>IFERROR(__xludf.DUMMYFUNCTION("""COMPUTED_VALUE"""),"MA96765")</f>
        <v>MA96765</v>
      </c>
      <c r="B223" s="11" t="str">
        <f>IFERROR(__xludf.DUMMYFUNCTION("""COMPUTED_VALUE"""),"Mandawa")</f>
        <v>Mandawa</v>
      </c>
      <c r="C223" s="10" t="str">
        <f>IFERROR(__xludf.DUMMYFUNCTION("""COMPUTED_VALUE"""),"Wheat Flour")</f>
        <v>Wheat Flour</v>
      </c>
      <c r="D223" s="11">
        <f>IFERROR(__xludf.DUMMYFUNCTION("""COMPUTED_VALUE"""),45521.0)</f>
        <v>45521</v>
      </c>
      <c r="E223" s="10">
        <f>IFERROR(__xludf.DUMMYFUNCTION("""COMPUTED_VALUE"""),46.0)</f>
        <v>46</v>
      </c>
      <c r="F223" s="10">
        <f>IFERROR(__xludf.DUMMYFUNCTION("""COMPUTED_VALUE"""),65.0)</f>
        <v>65</v>
      </c>
      <c r="G223" s="10"/>
      <c r="H223" s="10"/>
      <c r="I223" s="10"/>
      <c r="J223" s="10"/>
      <c r="K223" s="10"/>
      <c r="L223" s="10"/>
      <c r="M223" s="10"/>
      <c r="N223" s="10"/>
      <c r="O223" s="10"/>
      <c r="P223" s="10"/>
      <c r="Q223" s="10"/>
      <c r="R223" s="10"/>
      <c r="S223" s="10"/>
      <c r="T223" s="10"/>
      <c r="U223" s="10"/>
      <c r="V223" s="10"/>
      <c r="W223" s="10"/>
      <c r="X223" s="10"/>
      <c r="Y223" s="10"/>
      <c r="Z223" s="10"/>
      <c r="AA223" s="10"/>
    </row>
    <row r="224">
      <c r="A224" s="10" t="str">
        <f>IFERROR(__xludf.DUMMYFUNCTION("""COMPUTED_VALUE"""),"MA98465")</f>
        <v>MA98465</v>
      </c>
      <c r="B224" s="11" t="str">
        <f>IFERROR(__xludf.DUMMYFUNCTION("""COMPUTED_VALUE"""),"Mandawa")</f>
        <v>Mandawa</v>
      </c>
      <c r="C224" s="10" t="str">
        <f>IFERROR(__xludf.DUMMYFUNCTION("""COMPUTED_VALUE"""),"Rice Flour")</f>
        <v>Rice Flour</v>
      </c>
      <c r="D224" s="11">
        <f>IFERROR(__xludf.DUMMYFUNCTION("""COMPUTED_VALUE"""),45521.0)</f>
        <v>45521</v>
      </c>
      <c r="E224" s="10">
        <f>IFERROR(__xludf.DUMMYFUNCTION("""COMPUTED_VALUE"""),5.0)</f>
        <v>5</v>
      </c>
      <c r="F224" s="10">
        <f>IFERROR(__xludf.DUMMYFUNCTION("""COMPUTED_VALUE"""),78.0)</f>
        <v>78</v>
      </c>
      <c r="G224" s="10"/>
      <c r="H224" s="10"/>
      <c r="I224" s="10"/>
      <c r="J224" s="10"/>
      <c r="K224" s="10"/>
      <c r="L224" s="10"/>
      <c r="M224" s="10"/>
      <c r="N224" s="10"/>
      <c r="O224" s="10"/>
      <c r="P224" s="10"/>
      <c r="Q224" s="10"/>
      <c r="R224" s="10"/>
      <c r="S224" s="10"/>
      <c r="T224" s="10"/>
      <c r="U224" s="10"/>
      <c r="V224" s="10"/>
      <c r="W224" s="10"/>
      <c r="X224" s="10"/>
      <c r="Y224" s="10"/>
      <c r="Z224" s="10"/>
      <c r="AA224" s="10"/>
    </row>
    <row r="225">
      <c r="A225" s="10" t="str">
        <f>IFERROR(__xludf.DUMMYFUNCTION("""COMPUTED_VALUE"""),"MA10165")</f>
        <v>MA10165</v>
      </c>
      <c r="B225" s="11" t="str">
        <f>IFERROR(__xludf.DUMMYFUNCTION("""COMPUTED_VALUE"""),"Mandawa")</f>
        <v>Mandawa</v>
      </c>
      <c r="C225" s="10" t="str">
        <f>IFERROR(__xludf.DUMMYFUNCTION("""COMPUTED_VALUE"""),"Wheat Flour")</f>
        <v>Wheat Flour</v>
      </c>
      <c r="D225" s="11">
        <f>IFERROR(__xludf.DUMMYFUNCTION("""COMPUTED_VALUE"""),45522.0)</f>
        <v>45522</v>
      </c>
      <c r="E225" s="10">
        <f>IFERROR(__xludf.DUMMYFUNCTION("""COMPUTED_VALUE"""),18.0)</f>
        <v>18</v>
      </c>
      <c r="F225" s="10">
        <f>IFERROR(__xludf.DUMMYFUNCTION("""COMPUTED_VALUE"""),65.0)</f>
        <v>65</v>
      </c>
      <c r="G225" s="10"/>
      <c r="H225" s="10"/>
      <c r="I225" s="10"/>
      <c r="J225" s="10"/>
      <c r="K225" s="10"/>
      <c r="L225" s="10"/>
      <c r="M225" s="10"/>
      <c r="N225" s="10"/>
      <c r="O225" s="10"/>
      <c r="P225" s="10"/>
      <c r="Q225" s="10"/>
      <c r="R225" s="10"/>
      <c r="S225" s="10"/>
      <c r="T225" s="10"/>
      <c r="U225" s="10"/>
      <c r="V225" s="10"/>
      <c r="W225" s="10"/>
      <c r="X225" s="10"/>
      <c r="Y225" s="10"/>
      <c r="Z225" s="10"/>
      <c r="AA225" s="10"/>
    </row>
    <row r="226">
      <c r="A226" s="10" t="str">
        <f>IFERROR(__xludf.DUMMYFUNCTION("""COMPUTED_VALUE"""),"MA11865")</f>
        <v>MA11865</v>
      </c>
      <c r="B226" s="11" t="str">
        <f>IFERROR(__xludf.DUMMYFUNCTION("""COMPUTED_VALUE"""),"Mandawa")</f>
        <v>Mandawa</v>
      </c>
      <c r="C226" s="10" t="str">
        <f>IFERROR(__xludf.DUMMYFUNCTION("""COMPUTED_VALUE"""),"Rice Flour")</f>
        <v>Rice Flour</v>
      </c>
      <c r="D226" s="11">
        <f>IFERROR(__xludf.DUMMYFUNCTION("""COMPUTED_VALUE"""),45522.0)</f>
        <v>45522</v>
      </c>
      <c r="E226" s="10">
        <f>IFERROR(__xludf.DUMMYFUNCTION("""COMPUTED_VALUE"""),16.0)</f>
        <v>16</v>
      </c>
      <c r="F226" s="10">
        <f>IFERROR(__xludf.DUMMYFUNCTION("""COMPUTED_VALUE"""),78.0)</f>
        <v>78</v>
      </c>
      <c r="G226" s="10"/>
      <c r="H226" s="10"/>
      <c r="I226" s="10"/>
      <c r="J226" s="10"/>
      <c r="K226" s="10"/>
      <c r="L226" s="10"/>
      <c r="M226" s="10"/>
      <c r="N226" s="10"/>
      <c r="O226" s="10"/>
      <c r="P226" s="10"/>
      <c r="Q226" s="10"/>
      <c r="R226" s="10"/>
      <c r="S226" s="10"/>
      <c r="T226" s="10"/>
      <c r="U226" s="10"/>
      <c r="V226" s="10"/>
      <c r="W226" s="10"/>
      <c r="X226" s="10"/>
      <c r="Y226" s="10"/>
      <c r="Z226" s="10"/>
      <c r="AA226" s="10"/>
    </row>
    <row r="227">
      <c r="A227" s="10" t="str">
        <f>IFERROR(__xludf.DUMMYFUNCTION("""COMPUTED_VALUE"""),"MA13565")</f>
        <v>MA13565</v>
      </c>
      <c r="B227" s="11" t="str">
        <f>IFERROR(__xludf.DUMMYFUNCTION("""COMPUTED_VALUE"""),"Mandawa")</f>
        <v>Mandawa</v>
      </c>
      <c r="C227" s="10" t="str">
        <f>IFERROR(__xludf.DUMMYFUNCTION("""COMPUTED_VALUE"""),"Besan")</f>
        <v>Besan</v>
      </c>
      <c r="D227" s="11">
        <f>IFERROR(__xludf.DUMMYFUNCTION("""COMPUTED_VALUE"""),45522.0)</f>
        <v>45522</v>
      </c>
      <c r="E227" s="10">
        <f>IFERROR(__xludf.DUMMYFUNCTION("""COMPUTED_VALUE"""),6.0)</f>
        <v>6</v>
      </c>
      <c r="F227" s="10">
        <f>IFERROR(__xludf.DUMMYFUNCTION("""COMPUTED_VALUE"""),170.0)</f>
        <v>170</v>
      </c>
      <c r="G227" s="10"/>
      <c r="H227" s="10"/>
      <c r="I227" s="10"/>
      <c r="J227" s="10"/>
      <c r="K227" s="10"/>
      <c r="L227" s="10"/>
      <c r="M227" s="10"/>
      <c r="N227" s="10"/>
      <c r="O227" s="10"/>
      <c r="P227" s="10"/>
      <c r="Q227" s="10"/>
      <c r="R227" s="10"/>
      <c r="S227" s="10"/>
      <c r="T227" s="10"/>
      <c r="U227" s="10"/>
      <c r="V227" s="10"/>
      <c r="W227" s="10"/>
      <c r="X227" s="10"/>
      <c r="Y227" s="10"/>
      <c r="Z227" s="10"/>
      <c r="AA227" s="10"/>
    </row>
    <row r="228">
      <c r="A228" s="10" t="str">
        <f>IFERROR(__xludf.DUMMYFUNCTION("""COMPUTED_VALUE"""),"MA15265")</f>
        <v>MA15265</v>
      </c>
      <c r="B228" s="11" t="str">
        <f>IFERROR(__xludf.DUMMYFUNCTION("""COMPUTED_VALUE"""),"Mandawa")</f>
        <v>Mandawa</v>
      </c>
      <c r="C228" s="10" t="str">
        <f>IFERROR(__xludf.DUMMYFUNCTION("""COMPUTED_VALUE"""),"Ragi Flour")</f>
        <v>Ragi Flour</v>
      </c>
      <c r="D228" s="11">
        <f>IFERROR(__xludf.DUMMYFUNCTION("""COMPUTED_VALUE"""),45523.0)</f>
        <v>45523</v>
      </c>
      <c r="E228" s="10">
        <f>IFERROR(__xludf.DUMMYFUNCTION("""COMPUTED_VALUE"""),9.0)</f>
        <v>9</v>
      </c>
      <c r="F228" s="10">
        <f>IFERROR(__xludf.DUMMYFUNCTION("""COMPUTED_VALUE"""),90.0)</f>
        <v>90</v>
      </c>
      <c r="G228" s="10"/>
      <c r="H228" s="10"/>
      <c r="I228" s="10"/>
      <c r="J228" s="10"/>
      <c r="K228" s="10"/>
      <c r="L228" s="10"/>
      <c r="M228" s="10"/>
      <c r="N228" s="10"/>
      <c r="O228" s="10"/>
      <c r="P228" s="10"/>
      <c r="Q228" s="10"/>
      <c r="R228" s="10"/>
      <c r="S228" s="10"/>
      <c r="T228" s="10"/>
      <c r="U228" s="10"/>
      <c r="V228" s="10"/>
      <c r="W228" s="10"/>
      <c r="X228" s="10"/>
      <c r="Y228" s="10"/>
      <c r="Z228" s="10"/>
      <c r="AA228" s="10"/>
    </row>
    <row r="229">
      <c r="A229" s="10" t="str">
        <f>IFERROR(__xludf.DUMMYFUNCTION("""COMPUTED_VALUE"""),"MA16965")</f>
        <v>MA16965</v>
      </c>
      <c r="B229" s="11" t="str">
        <f>IFERROR(__xludf.DUMMYFUNCTION("""COMPUTED_VALUE"""),"Mandawa")</f>
        <v>Mandawa</v>
      </c>
      <c r="C229" s="10" t="str">
        <f>IFERROR(__xludf.DUMMYFUNCTION("""COMPUTED_VALUE"""),"Jowar Flour")</f>
        <v>Jowar Flour</v>
      </c>
      <c r="D229" s="11">
        <f>IFERROR(__xludf.DUMMYFUNCTION("""COMPUTED_VALUE"""),45523.0)</f>
        <v>45523</v>
      </c>
      <c r="E229" s="10">
        <f>IFERROR(__xludf.DUMMYFUNCTION("""COMPUTED_VALUE"""),5.0)</f>
        <v>5</v>
      </c>
      <c r="F229" s="10">
        <f>IFERROR(__xludf.DUMMYFUNCTION("""COMPUTED_VALUE"""),80.0)</f>
        <v>80</v>
      </c>
      <c r="G229" s="10"/>
      <c r="H229" s="10"/>
      <c r="I229" s="10"/>
      <c r="J229" s="10"/>
      <c r="K229" s="10"/>
      <c r="L229" s="10"/>
      <c r="M229" s="10"/>
      <c r="N229" s="10"/>
      <c r="O229" s="10"/>
      <c r="P229" s="10"/>
      <c r="Q229" s="10"/>
      <c r="R229" s="10"/>
      <c r="S229" s="10"/>
      <c r="T229" s="10"/>
      <c r="U229" s="10"/>
      <c r="V229" s="10"/>
      <c r="W229" s="10"/>
      <c r="X229" s="10"/>
      <c r="Y229" s="10"/>
      <c r="Z229" s="10"/>
      <c r="AA229" s="10"/>
    </row>
    <row r="230">
      <c r="A230" s="10" t="str">
        <f>IFERROR(__xludf.DUMMYFUNCTION("""COMPUTED_VALUE"""),"MA18665")</f>
        <v>MA18665</v>
      </c>
      <c r="B230" s="11" t="str">
        <f>IFERROR(__xludf.DUMMYFUNCTION("""COMPUTED_VALUE"""),"Mandawa")</f>
        <v>Mandawa</v>
      </c>
      <c r="C230" s="10" t="str">
        <f>IFERROR(__xludf.DUMMYFUNCTION("""COMPUTED_VALUE"""),"Wheat Flour")</f>
        <v>Wheat Flour</v>
      </c>
      <c r="D230" s="11">
        <f>IFERROR(__xludf.DUMMYFUNCTION("""COMPUTED_VALUE"""),45523.0)</f>
        <v>45523</v>
      </c>
      <c r="E230" s="10">
        <f>IFERROR(__xludf.DUMMYFUNCTION("""COMPUTED_VALUE"""),18.0)</f>
        <v>18</v>
      </c>
      <c r="F230" s="10">
        <f>IFERROR(__xludf.DUMMYFUNCTION("""COMPUTED_VALUE"""),65.0)</f>
        <v>65</v>
      </c>
      <c r="G230" s="10"/>
      <c r="H230" s="10"/>
      <c r="I230" s="10"/>
      <c r="J230" s="10"/>
      <c r="K230" s="10"/>
      <c r="L230" s="10"/>
      <c r="M230" s="10"/>
      <c r="N230" s="10"/>
      <c r="O230" s="10"/>
      <c r="P230" s="10"/>
      <c r="Q230" s="10"/>
      <c r="R230" s="10"/>
      <c r="S230" s="10"/>
      <c r="T230" s="10"/>
      <c r="U230" s="10"/>
      <c r="V230" s="10"/>
      <c r="W230" s="10"/>
      <c r="X230" s="10"/>
      <c r="Y230" s="10"/>
      <c r="Z230" s="10"/>
      <c r="AA230" s="10"/>
    </row>
    <row r="231">
      <c r="A231" s="10" t="str">
        <f>IFERROR(__xludf.DUMMYFUNCTION("""COMPUTED_VALUE"""),"MA20365")</f>
        <v>MA20365</v>
      </c>
      <c r="B231" s="11" t="str">
        <f>IFERROR(__xludf.DUMMYFUNCTION("""COMPUTED_VALUE"""),"Mandawa")</f>
        <v>Mandawa</v>
      </c>
      <c r="C231" s="10" t="str">
        <f>IFERROR(__xludf.DUMMYFUNCTION("""COMPUTED_VALUE"""),"Rice Flour")</f>
        <v>Rice Flour</v>
      </c>
      <c r="D231" s="11">
        <f>IFERROR(__xludf.DUMMYFUNCTION("""COMPUTED_VALUE"""),45524.0)</f>
        <v>45524</v>
      </c>
      <c r="E231" s="10">
        <f>IFERROR(__xludf.DUMMYFUNCTION("""COMPUTED_VALUE"""),20.0)</f>
        <v>20</v>
      </c>
      <c r="F231" s="10">
        <f>IFERROR(__xludf.DUMMYFUNCTION("""COMPUTED_VALUE"""),78.0)</f>
        <v>78</v>
      </c>
      <c r="G231" s="10"/>
      <c r="H231" s="10"/>
      <c r="I231" s="10"/>
      <c r="J231" s="10"/>
      <c r="K231" s="10"/>
      <c r="L231" s="10"/>
      <c r="M231" s="10"/>
      <c r="N231" s="10"/>
      <c r="O231" s="10"/>
      <c r="P231" s="10"/>
      <c r="Q231" s="10"/>
      <c r="R231" s="10"/>
      <c r="S231" s="10"/>
      <c r="T231" s="10"/>
      <c r="U231" s="10"/>
      <c r="V231" s="10"/>
      <c r="W231" s="10"/>
      <c r="X231" s="10"/>
      <c r="Y231" s="10"/>
      <c r="Z231" s="10"/>
      <c r="AA231" s="10"/>
    </row>
    <row r="232">
      <c r="A232" s="10" t="str">
        <f>IFERROR(__xludf.DUMMYFUNCTION("""COMPUTED_VALUE"""),"MA22065")</f>
        <v>MA22065</v>
      </c>
      <c r="B232" s="11" t="str">
        <f>IFERROR(__xludf.DUMMYFUNCTION("""COMPUTED_VALUE"""),"Mandawa")</f>
        <v>Mandawa</v>
      </c>
      <c r="C232" s="10" t="str">
        <f>IFERROR(__xludf.DUMMYFUNCTION("""COMPUTED_VALUE"""),"Besan")</f>
        <v>Besan</v>
      </c>
      <c r="D232" s="11">
        <f>IFERROR(__xludf.DUMMYFUNCTION("""COMPUTED_VALUE"""),45525.0)</f>
        <v>45525</v>
      </c>
      <c r="E232" s="10">
        <f>IFERROR(__xludf.DUMMYFUNCTION("""COMPUTED_VALUE"""),5.0)</f>
        <v>5</v>
      </c>
      <c r="F232" s="10">
        <f>IFERROR(__xludf.DUMMYFUNCTION("""COMPUTED_VALUE"""),170.0)</f>
        <v>170</v>
      </c>
      <c r="G232" s="10"/>
      <c r="H232" s="10"/>
      <c r="I232" s="10"/>
      <c r="J232" s="10"/>
      <c r="K232" s="10"/>
      <c r="L232" s="10"/>
      <c r="M232" s="10"/>
      <c r="N232" s="10"/>
      <c r="O232" s="10"/>
      <c r="P232" s="10"/>
      <c r="Q232" s="10"/>
      <c r="R232" s="10"/>
      <c r="S232" s="10"/>
      <c r="T232" s="10"/>
      <c r="U232" s="10"/>
      <c r="V232" s="10"/>
      <c r="W232" s="10"/>
      <c r="X232" s="10"/>
      <c r="Y232" s="10"/>
      <c r="Z232" s="10"/>
      <c r="AA232" s="10"/>
    </row>
    <row r="233">
      <c r="A233" s="10" t="str">
        <f>IFERROR(__xludf.DUMMYFUNCTION("""COMPUTED_VALUE"""),"MA23765")</f>
        <v>MA23765</v>
      </c>
      <c r="B233" s="11" t="str">
        <f>IFERROR(__xludf.DUMMYFUNCTION("""COMPUTED_VALUE"""),"Mandawa")</f>
        <v>Mandawa</v>
      </c>
      <c r="C233" s="10" t="str">
        <f>IFERROR(__xludf.DUMMYFUNCTION("""COMPUTED_VALUE"""),"Wheat Flour")</f>
        <v>Wheat Flour</v>
      </c>
      <c r="D233" s="11">
        <f>IFERROR(__xludf.DUMMYFUNCTION("""COMPUTED_VALUE"""),45526.0)</f>
        <v>45526</v>
      </c>
      <c r="E233" s="10">
        <f>IFERROR(__xludf.DUMMYFUNCTION("""COMPUTED_VALUE"""),20.0)</f>
        <v>20</v>
      </c>
      <c r="F233" s="10">
        <f>IFERROR(__xludf.DUMMYFUNCTION("""COMPUTED_VALUE"""),65.0)</f>
        <v>65</v>
      </c>
      <c r="G233" s="10"/>
      <c r="H233" s="10"/>
      <c r="I233" s="10"/>
      <c r="J233" s="10"/>
      <c r="K233" s="10"/>
      <c r="L233" s="10"/>
      <c r="M233" s="10"/>
      <c r="N233" s="10"/>
      <c r="O233" s="10"/>
      <c r="P233" s="10"/>
      <c r="Q233" s="10"/>
      <c r="R233" s="10"/>
      <c r="S233" s="10"/>
      <c r="T233" s="10"/>
      <c r="U233" s="10"/>
      <c r="V233" s="10"/>
      <c r="W233" s="10"/>
      <c r="X233" s="10"/>
      <c r="Y233" s="10"/>
      <c r="Z233" s="10"/>
      <c r="AA233" s="10"/>
    </row>
    <row r="234">
      <c r="A234" s="10" t="str">
        <f>IFERROR(__xludf.DUMMYFUNCTION("""COMPUTED_VALUE"""),"MA25465")</f>
        <v>MA25465</v>
      </c>
      <c r="B234" s="11" t="str">
        <f>IFERROR(__xludf.DUMMYFUNCTION("""COMPUTED_VALUE"""),"Mandawa")</f>
        <v>Mandawa</v>
      </c>
      <c r="C234" s="10" t="str">
        <f>IFERROR(__xludf.DUMMYFUNCTION("""COMPUTED_VALUE"""),"Rice Flour")</f>
        <v>Rice Flour</v>
      </c>
      <c r="D234" s="11">
        <f>IFERROR(__xludf.DUMMYFUNCTION("""COMPUTED_VALUE"""),45527.0)</f>
        <v>45527</v>
      </c>
      <c r="E234" s="10">
        <f>IFERROR(__xludf.DUMMYFUNCTION("""COMPUTED_VALUE"""),26.0)</f>
        <v>26</v>
      </c>
      <c r="F234" s="10">
        <f>IFERROR(__xludf.DUMMYFUNCTION("""COMPUTED_VALUE"""),78.0)</f>
        <v>78</v>
      </c>
      <c r="G234" s="10"/>
      <c r="H234" s="10"/>
      <c r="I234" s="10"/>
      <c r="J234" s="10"/>
      <c r="K234" s="10"/>
      <c r="L234" s="10"/>
      <c r="M234" s="10"/>
      <c r="N234" s="10"/>
      <c r="O234" s="10"/>
      <c r="P234" s="10"/>
      <c r="Q234" s="10"/>
      <c r="R234" s="10"/>
      <c r="S234" s="10"/>
      <c r="T234" s="10"/>
      <c r="U234" s="10"/>
      <c r="V234" s="10"/>
      <c r="W234" s="10"/>
      <c r="X234" s="10"/>
      <c r="Y234" s="10"/>
      <c r="Z234" s="10"/>
      <c r="AA234" s="10"/>
    </row>
    <row r="235">
      <c r="A235" s="10" t="str">
        <f>IFERROR(__xludf.DUMMYFUNCTION("""COMPUTED_VALUE"""),"MA27165")</f>
        <v>MA27165</v>
      </c>
      <c r="B235" s="11" t="str">
        <f>IFERROR(__xludf.DUMMYFUNCTION("""COMPUTED_VALUE"""),"Mandawa")</f>
        <v>Mandawa</v>
      </c>
      <c r="C235" s="10" t="str">
        <f>IFERROR(__xludf.DUMMYFUNCTION("""COMPUTED_VALUE"""),"Besan")</f>
        <v>Besan</v>
      </c>
      <c r="D235" s="11">
        <f>IFERROR(__xludf.DUMMYFUNCTION("""COMPUTED_VALUE"""),45527.0)</f>
        <v>45527</v>
      </c>
      <c r="E235" s="10">
        <f>IFERROR(__xludf.DUMMYFUNCTION("""COMPUTED_VALUE"""),9.0)</f>
        <v>9</v>
      </c>
      <c r="F235" s="10">
        <f>IFERROR(__xludf.DUMMYFUNCTION("""COMPUTED_VALUE"""),170.0)</f>
        <v>170</v>
      </c>
      <c r="G235" s="10"/>
      <c r="H235" s="10"/>
      <c r="I235" s="10"/>
      <c r="J235" s="10"/>
      <c r="K235" s="10"/>
      <c r="L235" s="10"/>
      <c r="M235" s="10"/>
      <c r="N235" s="10"/>
      <c r="O235" s="10"/>
      <c r="P235" s="10"/>
      <c r="Q235" s="10"/>
      <c r="R235" s="10"/>
      <c r="S235" s="10"/>
      <c r="T235" s="10"/>
      <c r="U235" s="10"/>
      <c r="V235" s="10"/>
      <c r="W235" s="10"/>
      <c r="X235" s="10"/>
      <c r="Y235" s="10"/>
      <c r="Z235" s="10"/>
      <c r="AA235" s="10"/>
    </row>
    <row r="236">
      <c r="A236" s="10" t="str">
        <f>IFERROR(__xludf.DUMMYFUNCTION("""COMPUTED_VALUE"""),"MA28865")</f>
        <v>MA28865</v>
      </c>
      <c r="B236" s="11" t="str">
        <f>IFERROR(__xludf.DUMMYFUNCTION("""COMPUTED_VALUE"""),"Mandawa")</f>
        <v>Mandawa</v>
      </c>
      <c r="C236" s="10" t="str">
        <f>IFERROR(__xludf.DUMMYFUNCTION("""COMPUTED_VALUE"""),"Wheat Flour")</f>
        <v>Wheat Flour</v>
      </c>
      <c r="D236" s="11">
        <f>IFERROR(__xludf.DUMMYFUNCTION("""COMPUTED_VALUE"""),45527.0)</f>
        <v>45527</v>
      </c>
      <c r="E236" s="10">
        <f>IFERROR(__xludf.DUMMYFUNCTION("""COMPUTED_VALUE"""),37.0)</f>
        <v>37</v>
      </c>
      <c r="F236" s="10">
        <f>IFERROR(__xludf.DUMMYFUNCTION("""COMPUTED_VALUE"""),65.0)</f>
        <v>65</v>
      </c>
      <c r="G236" s="10"/>
      <c r="H236" s="10"/>
      <c r="I236" s="10"/>
      <c r="J236" s="10"/>
      <c r="K236" s="10"/>
      <c r="L236" s="10"/>
      <c r="M236" s="10"/>
      <c r="N236" s="10"/>
      <c r="O236" s="10"/>
      <c r="P236" s="10"/>
      <c r="Q236" s="10"/>
      <c r="R236" s="10"/>
      <c r="S236" s="10"/>
      <c r="T236" s="10"/>
      <c r="U236" s="10"/>
      <c r="V236" s="10"/>
      <c r="W236" s="10"/>
      <c r="X236" s="10"/>
      <c r="Y236" s="10"/>
      <c r="Z236" s="10"/>
      <c r="AA236" s="10"/>
    </row>
    <row r="237">
      <c r="A237" s="10" t="str">
        <f>IFERROR(__xludf.DUMMYFUNCTION("""COMPUTED_VALUE"""),"MA30565")</f>
        <v>MA30565</v>
      </c>
      <c r="B237" s="11" t="str">
        <f>IFERROR(__xludf.DUMMYFUNCTION("""COMPUTED_VALUE"""),"Mandawa")</f>
        <v>Mandawa</v>
      </c>
      <c r="C237" s="10" t="str">
        <f>IFERROR(__xludf.DUMMYFUNCTION("""COMPUTED_VALUE"""),"Corn Flour")</f>
        <v>Corn Flour</v>
      </c>
      <c r="D237" s="11">
        <f>IFERROR(__xludf.DUMMYFUNCTION("""COMPUTED_VALUE"""),45527.0)</f>
        <v>45527</v>
      </c>
      <c r="E237" s="10">
        <f>IFERROR(__xludf.DUMMYFUNCTION("""COMPUTED_VALUE"""),7.0)</f>
        <v>7</v>
      </c>
      <c r="F237" s="10">
        <f>IFERROR(__xludf.DUMMYFUNCTION("""COMPUTED_VALUE"""),82.0)</f>
        <v>82</v>
      </c>
      <c r="G237" s="10"/>
      <c r="H237" s="10"/>
      <c r="I237" s="10"/>
      <c r="J237" s="10"/>
      <c r="K237" s="10"/>
      <c r="L237" s="10"/>
      <c r="M237" s="10"/>
      <c r="N237" s="10"/>
      <c r="O237" s="10"/>
      <c r="P237" s="10"/>
      <c r="Q237" s="10"/>
      <c r="R237" s="10"/>
      <c r="S237" s="10"/>
      <c r="T237" s="10"/>
      <c r="U237" s="10"/>
      <c r="V237" s="10"/>
      <c r="W237" s="10"/>
      <c r="X237" s="10"/>
      <c r="Y237" s="10"/>
      <c r="Z237" s="10"/>
      <c r="AA237" s="10"/>
    </row>
    <row r="238">
      <c r="A238" s="10" t="str">
        <f>IFERROR(__xludf.DUMMYFUNCTION("""COMPUTED_VALUE"""),"MA32265")</f>
        <v>MA32265</v>
      </c>
      <c r="B238" s="11" t="str">
        <f>IFERROR(__xludf.DUMMYFUNCTION("""COMPUTED_VALUE"""),"Mandawa")</f>
        <v>Mandawa</v>
      </c>
      <c r="C238" s="10" t="str">
        <f>IFERROR(__xludf.DUMMYFUNCTION("""COMPUTED_VALUE"""),"Jowar Flour")</f>
        <v>Jowar Flour</v>
      </c>
      <c r="D238" s="11">
        <f>IFERROR(__xludf.DUMMYFUNCTION("""COMPUTED_VALUE"""),45527.0)</f>
        <v>45527</v>
      </c>
      <c r="E238" s="10">
        <f>IFERROR(__xludf.DUMMYFUNCTION("""COMPUTED_VALUE"""),4.0)</f>
        <v>4</v>
      </c>
      <c r="F238" s="10">
        <f>IFERROR(__xludf.DUMMYFUNCTION("""COMPUTED_VALUE"""),80.0)</f>
        <v>80</v>
      </c>
      <c r="G238" s="10"/>
      <c r="H238" s="10"/>
      <c r="I238" s="10"/>
      <c r="J238" s="10"/>
      <c r="K238" s="10"/>
      <c r="L238" s="10"/>
      <c r="M238" s="10"/>
      <c r="N238" s="10"/>
      <c r="O238" s="10"/>
      <c r="P238" s="10"/>
      <c r="Q238" s="10"/>
      <c r="R238" s="10"/>
      <c r="S238" s="10"/>
      <c r="T238" s="10"/>
      <c r="U238" s="10"/>
      <c r="V238" s="10"/>
      <c r="W238" s="10"/>
      <c r="X238" s="10"/>
      <c r="Y238" s="10"/>
      <c r="Z238" s="10"/>
      <c r="AA238" s="10"/>
    </row>
    <row r="239">
      <c r="A239" s="10" t="str">
        <f>IFERROR(__xludf.DUMMYFUNCTION("""COMPUTED_VALUE"""),"MA33965")</f>
        <v>MA33965</v>
      </c>
      <c r="B239" s="11" t="str">
        <f>IFERROR(__xludf.DUMMYFUNCTION("""COMPUTED_VALUE"""),"Mandawa")</f>
        <v>Mandawa</v>
      </c>
      <c r="C239" s="10" t="str">
        <f>IFERROR(__xludf.DUMMYFUNCTION("""COMPUTED_VALUE"""),"Rice Flour")</f>
        <v>Rice Flour</v>
      </c>
      <c r="D239" s="11">
        <f>IFERROR(__xludf.DUMMYFUNCTION("""COMPUTED_VALUE"""),45528.0)</f>
        <v>45528</v>
      </c>
      <c r="E239" s="10">
        <f>IFERROR(__xludf.DUMMYFUNCTION("""COMPUTED_VALUE"""),9.0)</f>
        <v>9</v>
      </c>
      <c r="F239" s="10">
        <f>IFERROR(__xludf.DUMMYFUNCTION("""COMPUTED_VALUE"""),78.0)</f>
        <v>78</v>
      </c>
      <c r="G239" s="10"/>
      <c r="H239" s="10"/>
      <c r="I239" s="10"/>
      <c r="J239" s="10"/>
      <c r="K239" s="10"/>
      <c r="L239" s="10"/>
      <c r="M239" s="10"/>
      <c r="N239" s="10"/>
      <c r="O239" s="10"/>
      <c r="P239" s="10"/>
      <c r="Q239" s="10"/>
      <c r="R239" s="10"/>
      <c r="S239" s="10"/>
      <c r="T239" s="10"/>
      <c r="U239" s="10"/>
      <c r="V239" s="10"/>
      <c r="W239" s="10"/>
      <c r="X239" s="10"/>
      <c r="Y239" s="10"/>
      <c r="Z239" s="10"/>
      <c r="AA239" s="10"/>
    </row>
    <row r="240">
      <c r="A240" s="10" t="str">
        <f>IFERROR(__xludf.DUMMYFUNCTION("""COMPUTED_VALUE"""),"MA35665")</f>
        <v>MA35665</v>
      </c>
      <c r="B240" s="11" t="str">
        <f>IFERROR(__xludf.DUMMYFUNCTION("""COMPUTED_VALUE"""),"Mandawa")</f>
        <v>Mandawa</v>
      </c>
      <c r="C240" s="10" t="str">
        <f>IFERROR(__xludf.DUMMYFUNCTION("""COMPUTED_VALUE"""),"Ragi Flour")</f>
        <v>Ragi Flour</v>
      </c>
      <c r="D240" s="11">
        <f>IFERROR(__xludf.DUMMYFUNCTION("""COMPUTED_VALUE"""),45528.0)</f>
        <v>45528</v>
      </c>
      <c r="E240" s="10">
        <f>IFERROR(__xludf.DUMMYFUNCTION("""COMPUTED_VALUE"""),8.0)</f>
        <v>8</v>
      </c>
      <c r="F240" s="10">
        <f>IFERROR(__xludf.DUMMYFUNCTION("""COMPUTED_VALUE"""),90.0)</f>
        <v>90</v>
      </c>
      <c r="G240" s="10"/>
      <c r="H240" s="10"/>
      <c r="I240" s="10"/>
      <c r="J240" s="10"/>
      <c r="K240" s="10"/>
      <c r="L240" s="10"/>
      <c r="M240" s="10"/>
      <c r="N240" s="10"/>
      <c r="O240" s="10"/>
      <c r="P240" s="10"/>
      <c r="Q240" s="10"/>
      <c r="R240" s="10"/>
      <c r="S240" s="10"/>
      <c r="T240" s="10"/>
      <c r="U240" s="10"/>
      <c r="V240" s="10"/>
      <c r="W240" s="10"/>
      <c r="X240" s="10"/>
      <c r="Y240" s="10"/>
      <c r="Z240" s="10"/>
      <c r="AA240" s="10"/>
    </row>
    <row r="241">
      <c r="A241" s="10" t="str">
        <f>IFERROR(__xludf.DUMMYFUNCTION("""COMPUTED_VALUE"""),"MA37365")</f>
        <v>MA37365</v>
      </c>
      <c r="B241" s="11" t="str">
        <f>IFERROR(__xludf.DUMMYFUNCTION("""COMPUTED_VALUE"""),"Mandawa")</f>
        <v>Mandawa</v>
      </c>
      <c r="C241" s="10" t="str">
        <f>IFERROR(__xludf.DUMMYFUNCTION("""COMPUTED_VALUE"""),"Jowar Flour")</f>
        <v>Jowar Flour</v>
      </c>
      <c r="D241" s="11">
        <f>IFERROR(__xludf.DUMMYFUNCTION("""COMPUTED_VALUE"""),45529.0)</f>
        <v>45529</v>
      </c>
      <c r="E241" s="10">
        <f>IFERROR(__xludf.DUMMYFUNCTION("""COMPUTED_VALUE"""),6.0)</f>
        <v>6</v>
      </c>
      <c r="F241" s="10">
        <f>IFERROR(__xludf.DUMMYFUNCTION("""COMPUTED_VALUE"""),80.0)</f>
        <v>80</v>
      </c>
      <c r="G241" s="10"/>
      <c r="H241" s="10"/>
      <c r="I241" s="10"/>
      <c r="J241" s="10"/>
      <c r="K241" s="10"/>
      <c r="L241" s="10"/>
      <c r="M241" s="10"/>
      <c r="N241" s="10"/>
      <c r="O241" s="10"/>
      <c r="P241" s="10"/>
      <c r="Q241" s="10"/>
      <c r="R241" s="10"/>
      <c r="S241" s="10"/>
      <c r="T241" s="10"/>
      <c r="U241" s="10"/>
      <c r="V241" s="10"/>
      <c r="W241" s="10"/>
      <c r="X241" s="10"/>
      <c r="Y241" s="10"/>
      <c r="Z241" s="10"/>
      <c r="AA241" s="10"/>
    </row>
    <row r="242">
      <c r="A242" s="10" t="str">
        <f>IFERROR(__xludf.DUMMYFUNCTION("""COMPUTED_VALUE"""),"MA39065")</f>
        <v>MA39065</v>
      </c>
      <c r="B242" s="11" t="str">
        <f>IFERROR(__xludf.DUMMYFUNCTION("""COMPUTED_VALUE"""),"Mandawa")</f>
        <v>Mandawa</v>
      </c>
      <c r="C242" s="10" t="str">
        <f>IFERROR(__xludf.DUMMYFUNCTION("""COMPUTED_VALUE"""),"Corn Flour")</f>
        <v>Corn Flour</v>
      </c>
      <c r="D242" s="11">
        <f>IFERROR(__xludf.DUMMYFUNCTION("""COMPUTED_VALUE"""),45529.0)</f>
        <v>45529</v>
      </c>
      <c r="E242" s="10">
        <f>IFERROR(__xludf.DUMMYFUNCTION("""COMPUTED_VALUE"""),4.0)</f>
        <v>4</v>
      </c>
      <c r="F242" s="10">
        <f>IFERROR(__xludf.DUMMYFUNCTION("""COMPUTED_VALUE"""),82.0)</f>
        <v>82</v>
      </c>
      <c r="G242" s="10"/>
      <c r="H242" s="10"/>
      <c r="I242" s="10"/>
      <c r="J242" s="10"/>
      <c r="K242" s="10"/>
      <c r="L242" s="10"/>
      <c r="M242" s="10"/>
      <c r="N242" s="10"/>
      <c r="O242" s="10"/>
      <c r="P242" s="10"/>
      <c r="Q242" s="10"/>
      <c r="R242" s="10"/>
      <c r="S242" s="10"/>
      <c r="T242" s="10"/>
      <c r="U242" s="10"/>
      <c r="V242" s="10"/>
      <c r="W242" s="10"/>
      <c r="X242" s="10"/>
      <c r="Y242" s="10"/>
      <c r="Z242" s="10"/>
      <c r="AA242" s="10"/>
    </row>
    <row r="243">
      <c r="A243" s="10" t="str">
        <f>IFERROR(__xludf.DUMMYFUNCTION("""COMPUTED_VALUE"""),"MA40765")</f>
        <v>MA40765</v>
      </c>
      <c r="B243" s="11" t="str">
        <f>IFERROR(__xludf.DUMMYFUNCTION("""COMPUTED_VALUE"""),"Mandawa")</f>
        <v>Mandawa</v>
      </c>
      <c r="C243" s="10" t="str">
        <f>IFERROR(__xludf.DUMMYFUNCTION("""COMPUTED_VALUE"""),"Wheat Flour")</f>
        <v>Wheat Flour</v>
      </c>
      <c r="D243" s="11">
        <f>IFERROR(__xludf.DUMMYFUNCTION("""COMPUTED_VALUE"""),45530.0)</f>
        <v>45530</v>
      </c>
      <c r="E243" s="10">
        <f>IFERROR(__xludf.DUMMYFUNCTION("""COMPUTED_VALUE"""),43.0)</f>
        <v>43</v>
      </c>
      <c r="F243" s="10">
        <f>IFERROR(__xludf.DUMMYFUNCTION("""COMPUTED_VALUE"""),65.0)</f>
        <v>65</v>
      </c>
      <c r="G243" s="10"/>
      <c r="H243" s="10"/>
      <c r="I243" s="10"/>
      <c r="J243" s="10"/>
      <c r="K243" s="10"/>
      <c r="L243" s="10"/>
      <c r="M243" s="10"/>
      <c r="N243" s="10"/>
      <c r="O243" s="10"/>
      <c r="P243" s="10"/>
      <c r="Q243" s="10"/>
      <c r="R243" s="10"/>
      <c r="S243" s="10"/>
      <c r="T243" s="10"/>
      <c r="U243" s="10"/>
      <c r="V243" s="10"/>
      <c r="W243" s="10"/>
      <c r="X243" s="10"/>
      <c r="Y243" s="10"/>
      <c r="Z243" s="10"/>
      <c r="AA243" s="10"/>
    </row>
    <row r="244">
      <c r="A244" s="10" t="str">
        <f>IFERROR(__xludf.DUMMYFUNCTION("""COMPUTED_VALUE"""),"MA42465")</f>
        <v>MA42465</v>
      </c>
      <c r="B244" s="11" t="str">
        <f>IFERROR(__xludf.DUMMYFUNCTION("""COMPUTED_VALUE"""),"Mandawa")</f>
        <v>Mandawa</v>
      </c>
      <c r="C244" s="10" t="str">
        <f>IFERROR(__xludf.DUMMYFUNCTION("""COMPUTED_VALUE"""),"Rice Flour")</f>
        <v>Rice Flour</v>
      </c>
      <c r="D244" s="11">
        <f>IFERROR(__xludf.DUMMYFUNCTION("""COMPUTED_VALUE"""),45531.0)</f>
        <v>45531</v>
      </c>
      <c r="E244" s="10">
        <f>IFERROR(__xludf.DUMMYFUNCTION("""COMPUTED_VALUE"""),26.0)</f>
        <v>26</v>
      </c>
      <c r="F244" s="10">
        <f>IFERROR(__xludf.DUMMYFUNCTION("""COMPUTED_VALUE"""),78.0)</f>
        <v>78</v>
      </c>
      <c r="G244" s="10"/>
      <c r="H244" s="10"/>
      <c r="I244" s="10"/>
      <c r="J244" s="10"/>
      <c r="K244" s="10"/>
      <c r="L244" s="10"/>
      <c r="M244" s="10"/>
      <c r="N244" s="10"/>
      <c r="O244" s="10"/>
      <c r="P244" s="10"/>
      <c r="Q244" s="10"/>
      <c r="R244" s="10"/>
      <c r="S244" s="10"/>
      <c r="T244" s="10"/>
      <c r="U244" s="10"/>
      <c r="V244" s="10"/>
      <c r="W244" s="10"/>
      <c r="X244" s="10"/>
      <c r="Y244" s="10"/>
      <c r="Z244" s="10"/>
      <c r="AA244" s="10"/>
    </row>
    <row r="245">
      <c r="A245" s="10" t="str">
        <f>IFERROR(__xludf.DUMMYFUNCTION("""COMPUTED_VALUE"""),"MA44165")</f>
        <v>MA44165</v>
      </c>
      <c r="B245" s="11" t="str">
        <f>IFERROR(__xludf.DUMMYFUNCTION("""COMPUTED_VALUE"""),"Mandawa")</f>
        <v>Mandawa</v>
      </c>
      <c r="C245" s="10" t="str">
        <f>IFERROR(__xludf.DUMMYFUNCTION("""COMPUTED_VALUE"""),"Besan")</f>
        <v>Besan</v>
      </c>
      <c r="D245" s="11">
        <f>IFERROR(__xludf.DUMMYFUNCTION("""COMPUTED_VALUE"""),45532.0)</f>
        <v>45532</v>
      </c>
      <c r="E245" s="10">
        <f>IFERROR(__xludf.DUMMYFUNCTION("""COMPUTED_VALUE"""),5.0)</f>
        <v>5</v>
      </c>
      <c r="F245" s="10">
        <f>IFERROR(__xludf.DUMMYFUNCTION("""COMPUTED_VALUE"""),170.0)</f>
        <v>170</v>
      </c>
      <c r="G245" s="10"/>
      <c r="H245" s="10"/>
      <c r="I245" s="10"/>
      <c r="J245" s="10"/>
      <c r="K245" s="10"/>
      <c r="L245" s="10"/>
      <c r="M245" s="10"/>
      <c r="N245" s="10"/>
      <c r="O245" s="10"/>
      <c r="P245" s="10"/>
      <c r="Q245" s="10"/>
      <c r="R245" s="10"/>
      <c r="S245" s="10"/>
      <c r="T245" s="10"/>
      <c r="U245" s="10"/>
      <c r="V245" s="10"/>
      <c r="W245" s="10"/>
      <c r="X245" s="10"/>
      <c r="Y245" s="10"/>
      <c r="Z245" s="10"/>
      <c r="AA245" s="10"/>
    </row>
    <row r="246">
      <c r="A246" s="10" t="str">
        <f>IFERROR(__xludf.DUMMYFUNCTION("""COMPUTED_VALUE"""),"MA45865")</f>
        <v>MA45865</v>
      </c>
      <c r="B246" s="11" t="str">
        <f>IFERROR(__xludf.DUMMYFUNCTION("""COMPUTED_VALUE"""),"Mandawa")</f>
        <v>Mandawa</v>
      </c>
      <c r="C246" s="10" t="str">
        <f>IFERROR(__xludf.DUMMYFUNCTION("""COMPUTED_VALUE"""),"Ragi Flour")</f>
        <v>Ragi Flour</v>
      </c>
      <c r="D246" s="11">
        <f>IFERROR(__xludf.DUMMYFUNCTION("""COMPUTED_VALUE"""),45533.0)</f>
        <v>45533</v>
      </c>
      <c r="E246" s="10">
        <f>IFERROR(__xludf.DUMMYFUNCTION("""COMPUTED_VALUE"""),9.0)</f>
        <v>9</v>
      </c>
      <c r="F246" s="10">
        <f>IFERROR(__xludf.DUMMYFUNCTION("""COMPUTED_VALUE"""),90.0)</f>
        <v>90</v>
      </c>
      <c r="G246" s="10"/>
      <c r="H246" s="10"/>
      <c r="I246" s="10"/>
      <c r="J246" s="10"/>
      <c r="K246" s="10"/>
      <c r="L246" s="10"/>
      <c r="M246" s="10"/>
      <c r="N246" s="10"/>
      <c r="O246" s="10"/>
      <c r="P246" s="10"/>
      <c r="Q246" s="10"/>
      <c r="R246" s="10"/>
      <c r="S246" s="10"/>
      <c r="T246" s="10"/>
      <c r="U246" s="10"/>
      <c r="V246" s="10"/>
      <c r="W246" s="10"/>
      <c r="X246" s="10"/>
      <c r="Y246" s="10"/>
      <c r="Z246" s="10"/>
      <c r="AA246" s="10"/>
    </row>
    <row r="247">
      <c r="A247" s="10" t="str">
        <f>IFERROR(__xludf.DUMMYFUNCTION("""COMPUTED_VALUE"""),"MA47565")</f>
        <v>MA47565</v>
      </c>
      <c r="B247" s="11" t="str">
        <f>IFERROR(__xludf.DUMMYFUNCTION("""COMPUTED_VALUE"""),"Mandawa")</f>
        <v>Mandawa</v>
      </c>
      <c r="C247" s="10" t="str">
        <f>IFERROR(__xludf.DUMMYFUNCTION("""COMPUTED_VALUE"""),"Jowar Flour")</f>
        <v>Jowar Flour</v>
      </c>
      <c r="D247" s="11">
        <f>IFERROR(__xludf.DUMMYFUNCTION("""COMPUTED_VALUE"""),45533.0)</f>
        <v>45533</v>
      </c>
      <c r="E247" s="10">
        <f>IFERROR(__xludf.DUMMYFUNCTION("""COMPUTED_VALUE"""),6.0)</f>
        <v>6</v>
      </c>
      <c r="F247" s="10">
        <f>IFERROR(__xludf.DUMMYFUNCTION("""COMPUTED_VALUE"""),80.0)</f>
        <v>80</v>
      </c>
      <c r="G247" s="10"/>
      <c r="H247" s="10"/>
      <c r="I247" s="10"/>
      <c r="J247" s="10"/>
      <c r="K247" s="10"/>
      <c r="L247" s="10"/>
      <c r="M247" s="10"/>
      <c r="N247" s="10"/>
      <c r="O247" s="10"/>
      <c r="P247" s="10"/>
      <c r="Q247" s="10"/>
      <c r="R247" s="10"/>
      <c r="S247" s="10"/>
      <c r="T247" s="10"/>
      <c r="U247" s="10"/>
      <c r="V247" s="10"/>
      <c r="W247" s="10"/>
      <c r="X247" s="10"/>
      <c r="Y247" s="10"/>
      <c r="Z247" s="10"/>
      <c r="AA247" s="10"/>
    </row>
    <row r="248">
      <c r="A248" s="10" t="str">
        <f>IFERROR(__xludf.DUMMYFUNCTION("""COMPUTED_VALUE"""),"MA49265")</f>
        <v>MA49265</v>
      </c>
      <c r="B248" s="11" t="str">
        <f>IFERROR(__xludf.DUMMYFUNCTION("""COMPUTED_VALUE"""),"Mandawa")</f>
        <v>Mandawa</v>
      </c>
      <c r="C248" s="10" t="str">
        <f>IFERROR(__xludf.DUMMYFUNCTION("""COMPUTED_VALUE"""),"Corn Flour")</f>
        <v>Corn Flour</v>
      </c>
      <c r="D248" s="11">
        <f>IFERROR(__xludf.DUMMYFUNCTION("""COMPUTED_VALUE"""),45533.0)</f>
        <v>45533</v>
      </c>
      <c r="E248" s="10">
        <f>IFERROR(__xludf.DUMMYFUNCTION("""COMPUTED_VALUE"""),6.0)</f>
        <v>6</v>
      </c>
      <c r="F248" s="10">
        <f>IFERROR(__xludf.DUMMYFUNCTION("""COMPUTED_VALUE"""),82.0)</f>
        <v>82</v>
      </c>
      <c r="G248" s="10"/>
      <c r="H248" s="10"/>
      <c r="I248" s="10"/>
      <c r="J248" s="10"/>
      <c r="K248" s="10"/>
      <c r="L248" s="10"/>
      <c r="M248" s="10"/>
      <c r="N248" s="10"/>
      <c r="O248" s="10"/>
      <c r="P248" s="10"/>
      <c r="Q248" s="10"/>
      <c r="R248" s="10"/>
      <c r="S248" s="10"/>
      <c r="T248" s="10"/>
      <c r="U248" s="10"/>
      <c r="V248" s="10"/>
      <c r="W248" s="10"/>
      <c r="X248" s="10"/>
      <c r="Y248" s="10"/>
      <c r="Z248" s="10"/>
      <c r="AA248" s="10"/>
    </row>
    <row r="249">
      <c r="A249" s="10" t="str">
        <f>IFERROR(__xludf.DUMMYFUNCTION("""COMPUTED_VALUE"""),"MA50965")</f>
        <v>MA50965</v>
      </c>
      <c r="B249" s="11" t="str">
        <f>IFERROR(__xludf.DUMMYFUNCTION("""COMPUTED_VALUE"""),"Mandawa")</f>
        <v>Mandawa</v>
      </c>
      <c r="C249" s="10" t="str">
        <f>IFERROR(__xludf.DUMMYFUNCTION("""COMPUTED_VALUE"""),"Wheat Flour")</f>
        <v>Wheat Flour</v>
      </c>
      <c r="D249" s="11">
        <f>IFERROR(__xludf.DUMMYFUNCTION("""COMPUTED_VALUE"""),45533.0)</f>
        <v>45533</v>
      </c>
      <c r="E249" s="10">
        <f>IFERROR(__xludf.DUMMYFUNCTION("""COMPUTED_VALUE"""),14.0)</f>
        <v>14</v>
      </c>
      <c r="F249" s="10">
        <f>IFERROR(__xludf.DUMMYFUNCTION("""COMPUTED_VALUE"""),65.0)</f>
        <v>65</v>
      </c>
      <c r="G249" s="10"/>
      <c r="H249" s="10"/>
      <c r="I249" s="10"/>
      <c r="J249" s="10"/>
      <c r="K249" s="10"/>
      <c r="L249" s="10"/>
      <c r="M249" s="10"/>
      <c r="N249" s="10"/>
      <c r="O249" s="10"/>
      <c r="P249" s="10"/>
      <c r="Q249" s="10"/>
      <c r="R249" s="10"/>
      <c r="S249" s="10"/>
      <c r="T249" s="10"/>
      <c r="U249" s="10"/>
      <c r="V249" s="10"/>
      <c r="W249" s="10"/>
      <c r="X249" s="10"/>
      <c r="Y249" s="10"/>
      <c r="Z249" s="10"/>
      <c r="AA249" s="10"/>
    </row>
    <row r="250">
      <c r="A250" s="10" t="str">
        <f>IFERROR(__xludf.DUMMYFUNCTION("""COMPUTED_VALUE"""),"MA52665")</f>
        <v>MA52665</v>
      </c>
      <c r="B250" s="11" t="str">
        <f>IFERROR(__xludf.DUMMYFUNCTION("""COMPUTED_VALUE"""),"Mandawa")</f>
        <v>Mandawa</v>
      </c>
      <c r="C250" s="10" t="str">
        <f>IFERROR(__xludf.DUMMYFUNCTION("""COMPUTED_VALUE"""),"Rice Flour")</f>
        <v>Rice Flour</v>
      </c>
      <c r="D250" s="11">
        <f>IFERROR(__xludf.DUMMYFUNCTION("""COMPUTED_VALUE"""),45534.0)</f>
        <v>45534</v>
      </c>
      <c r="E250" s="10">
        <f>IFERROR(__xludf.DUMMYFUNCTION("""COMPUTED_VALUE"""),21.0)</f>
        <v>21</v>
      </c>
      <c r="F250" s="10">
        <f>IFERROR(__xludf.DUMMYFUNCTION("""COMPUTED_VALUE"""),78.0)</f>
        <v>78</v>
      </c>
      <c r="G250" s="10"/>
      <c r="H250" s="10"/>
      <c r="I250" s="10"/>
      <c r="J250" s="10"/>
      <c r="K250" s="10"/>
      <c r="L250" s="10"/>
      <c r="M250" s="10"/>
      <c r="N250" s="10"/>
      <c r="O250" s="10"/>
      <c r="P250" s="10"/>
      <c r="Q250" s="10"/>
      <c r="R250" s="10"/>
      <c r="S250" s="10"/>
      <c r="T250" s="10"/>
      <c r="U250" s="10"/>
      <c r="V250" s="10"/>
      <c r="W250" s="10"/>
      <c r="X250" s="10"/>
      <c r="Y250" s="10"/>
      <c r="Z250" s="10"/>
      <c r="AA250" s="10"/>
    </row>
    <row r="251">
      <c r="A251" s="10" t="str">
        <f>IFERROR(__xludf.DUMMYFUNCTION("""COMPUTED_VALUE"""),"MA54365")</f>
        <v>MA54365</v>
      </c>
      <c r="B251" s="11" t="str">
        <f>IFERROR(__xludf.DUMMYFUNCTION("""COMPUTED_VALUE"""),"Mandawa")</f>
        <v>Mandawa</v>
      </c>
      <c r="C251" s="10" t="str">
        <f>IFERROR(__xludf.DUMMYFUNCTION("""COMPUTED_VALUE"""),"Besan")</f>
        <v>Besan</v>
      </c>
      <c r="D251" s="11">
        <f>IFERROR(__xludf.DUMMYFUNCTION("""COMPUTED_VALUE"""),45534.0)</f>
        <v>45534</v>
      </c>
      <c r="E251" s="10">
        <f>IFERROR(__xludf.DUMMYFUNCTION("""COMPUTED_VALUE"""),2.0)</f>
        <v>2</v>
      </c>
      <c r="F251" s="10">
        <f>IFERROR(__xludf.DUMMYFUNCTION("""COMPUTED_VALUE"""),170.0)</f>
        <v>170</v>
      </c>
      <c r="G251" s="10"/>
      <c r="H251" s="10"/>
      <c r="I251" s="10"/>
      <c r="J251" s="10"/>
      <c r="K251" s="10"/>
      <c r="L251" s="10"/>
      <c r="M251" s="10"/>
      <c r="N251" s="10"/>
      <c r="O251" s="10"/>
      <c r="P251" s="10"/>
      <c r="Q251" s="10"/>
      <c r="R251" s="10"/>
      <c r="S251" s="10"/>
      <c r="T251" s="10"/>
      <c r="U251" s="10"/>
      <c r="V251" s="10"/>
      <c r="W251" s="10"/>
      <c r="X251" s="10"/>
      <c r="Y251" s="10"/>
      <c r="Z251" s="10"/>
      <c r="AA251" s="10"/>
    </row>
    <row r="252">
      <c r="A252" s="10" t="str">
        <f>IFERROR(__xludf.DUMMYFUNCTION("""COMPUTED_VALUE"""),"MA56065")</f>
        <v>MA56065</v>
      </c>
      <c r="B252" s="11" t="str">
        <f>IFERROR(__xludf.DUMMYFUNCTION("""COMPUTED_VALUE"""),"Mandawa")</f>
        <v>Mandawa</v>
      </c>
      <c r="C252" s="10" t="str">
        <f>IFERROR(__xludf.DUMMYFUNCTION("""COMPUTED_VALUE"""),"Ragi Flour")</f>
        <v>Ragi Flour</v>
      </c>
      <c r="D252" s="11">
        <f>IFERROR(__xludf.DUMMYFUNCTION("""COMPUTED_VALUE"""),45534.0)</f>
        <v>45534</v>
      </c>
      <c r="E252" s="10">
        <f>IFERROR(__xludf.DUMMYFUNCTION("""COMPUTED_VALUE"""),8.0)</f>
        <v>8</v>
      </c>
      <c r="F252" s="10">
        <f>IFERROR(__xludf.DUMMYFUNCTION("""COMPUTED_VALUE"""),90.0)</f>
        <v>90</v>
      </c>
      <c r="G252" s="10"/>
      <c r="H252" s="10"/>
      <c r="I252" s="10"/>
      <c r="J252" s="10"/>
      <c r="K252" s="10"/>
      <c r="L252" s="10"/>
      <c r="M252" s="10"/>
      <c r="N252" s="10"/>
      <c r="O252" s="10"/>
      <c r="P252" s="10"/>
      <c r="Q252" s="10"/>
      <c r="R252" s="10"/>
      <c r="S252" s="10"/>
      <c r="T252" s="10"/>
      <c r="U252" s="10"/>
      <c r="V252" s="10"/>
      <c r="W252" s="10"/>
      <c r="X252" s="10"/>
      <c r="Y252" s="10"/>
      <c r="Z252" s="10"/>
      <c r="AA252" s="10"/>
    </row>
    <row r="253">
      <c r="A253" s="10" t="str">
        <f>IFERROR(__xludf.DUMMYFUNCTION("""COMPUTED_VALUE"""),"MA57765")</f>
        <v>MA57765</v>
      </c>
      <c r="B253" s="11" t="str">
        <f>IFERROR(__xludf.DUMMYFUNCTION("""COMPUTED_VALUE"""),"Mandawa")</f>
        <v>Mandawa</v>
      </c>
      <c r="C253" s="10" t="str">
        <f>IFERROR(__xludf.DUMMYFUNCTION("""COMPUTED_VALUE"""),"Besan")</f>
        <v>Besan</v>
      </c>
      <c r="D253" s="11">
        <f>IFERROR(__xludf.DUMMYFUNCTION("""COMPUTED_VALUE"""),45535.0)</f>
        <v>45535</v>
      </c>
      <c r="E253" s="10">
        <f>IFERROR(__xludf.DUMMYFUNCTION("""COMPUTED_VALUE"""),6.0)</f>
        <v>6</v>
      </c>
      <c r="F253" s="10">
        <f>IFERROR(__xludf.DUMMYFUNCTION("""COMPUTED_VALUE"""),170.0)</f>
        <v>170</v>
      </c>
      <c r="G253" s="10"/>
      <c r="H253" s="10"/>
      <c r="I253" s="10"/>
      <c r="J253" s="10"/>
      <c r="K253" s="10"/>
      <c r="L253" s="10"/>
      <c r="M253" s="10"/>
      <c r="N253" s="10"/>
      <c r="O253" s="10"/>
      <c r="P253" s="10"/>
      <c r="Q253" s="10"/>
      <c r="R253" s="10"/>
      <c r="S253" s="10"/>
      <c r="T253" s="10"/>
      <c r="U253" s="10"/>
      <c r="V253" s="10"/>
      <c r="W253" s="10"/>
      <c r="X253" s="10"/>
      <c r="Y253" s="10"/>
      <c r="Z253" s="10"/>
      <c r="AA253" s="10"/>
    </row>
    <row r="254">
      <c r="A254" s="10" t="str">
        <f>IFERROR(__xludf.DUMMYFUNCTION("""COMPUTED_VALUE"""),"MA59465")</f>
        <v>MA59465</v>
      </c>
      <c r="B254" s="11" t="str">
        <f>IFERROR(__xludf.DUMMYFUNCTION("""COMPUTED_VALUE"""),"Mandawa")</f>
        <v>Mandawa</v>
      </c>
      <c r="C254" s="10" t="str">
        <f>IFERROR(__xludf.DUMMYFUNCTION("""COMPUTED_VALUE"""),"Ragi Flour")</f>
        <v>Ragi Flour</v>
      </c>
      <c r="D254" s="11">
        <f>IFERROR(__xludf.DUMMYFUNCTION("""COMPUTED_VALUE"""),45535.0)</f>
        <v>45535</v>
      </c>
      <c r="E254" s="10">
        <f>IFERROR(__xludf.DUMMYFUNCTION("""COMPUTED_VALUE"""),6.0)</f>
        <v>6</v>
      </c>
      <c r="F254" s="10">
        <f>IFERROR(__xludf.DUMMYFUNCTION("""COMPUTED_VALUE"""),90.0)</f>
        <v>90</v>
      </c>
      <c r="G254" s="10"/>
      <c r="H254" s="10"/>
      <c r="I254" s="10"/>
      <c r="J254" s="10"/>
      <c r="K254" s="10"/>
      <c r="L254" s="10"/>
      <c r="M254" s="10"/>
      <c r="N254" s="10"/>
      <c r="O254" s="10"/>
      <c r="P254" s="10"/>
      <c r="Q254" s="10"/>
      <c r="R254" s="10"/>
      <c r="S254" s="10"/>
      <c r="T254" s="10"/>
      <c r="U254" s="10"/>
      <c r="V254" s="10"/>
      <c r="W254" s="10"/>
      <c r="X254" s="10"/>
      <c r="Y254" s="10"/>
      <c r="Z254" s="10"/>
      <c r="AA254" s="10"/>
    </row>
    <row r="255">
      <c r="A255" s="10" t="str">
        <f>IFERROR(__xludf.DUMMYFUNCTION("""COMPUTED_VALUE"""),"MA61165")</f>
        <v>MA61165</v>
      </c>
      <c r="B255" s="11" t="str">
        <f>IFERROR(__xludf.DUMMYFUNCTION("""COMPUTED_VALUE"""),"Mandawa")</f>
        <v>Mandawa</v>
      </c>
      <c r="C255" s="10" t="str">
        <f>IFERROR(__xludf.DUMMYFUNCTION("""COMPUTED_VALUE"""),"Rice Flour")</f>
        <v>Rice Flour</v>
      </c>
      <c r="D255" s="11">
        <f>IFERROR(__xludf.DUMMYFUNCTION("""COMPUTED_VALUE"""),45535.0)</f>
        <v>45535</v>
      </c>
      <c r="E255" s="10">
        <f>IFERROR(__xludf.DUMMYFUNCTION("""COMPUTED_VALUE"""),10.0)</f>
        <v>10</v>
      </c>
      <c r="F255" s="10">
        <f>IFERROR(__xludf.DUMMYFUNCTION("""COMPUTED_VALUE"""),78.0)</f>
        <v>78</v>
      </c>
      <c r="G255" s="10"/>
      <c r="H255" s="10"/>
      <c r="I255" s="10"/>
      <c r="J255" s="10"/>
      <c r="K255" s="10"/>
      <c r="L255" s="10"/>
      <c r="M255" s="10"/>
      <c r="N255" s="10"/>
      <c r="O255" s="10"/>
      <c r="P255" s="10"/>
      <c r="Q255" s="10"/>
      <c r="R255" s="10"/>
      <c r="S255" s="10"/>
      <c r="T255" s="10"/>
      <c r="U255" s="10"/>
      <c r="V255" s="10"/>
      <c r="W255" s="10"/>
      <c r="X255" s="10"/>
      <c r="Y255" s="10"/>
      <c r="Z255" s="10"/>
      <c r="AA255" s="10"/>
    </row>
    <row r="256">
      <c r="A256" s="10" t="str">
        <f>IFERROR(__xludf.DUMMYFUNCTION("""COMPUTED_VALUE"""),"MA62865")</f>
        <v>MA62865</v>
      </c>
      <c r="B256" s="11" t="str">
        <f>IFERROR(__xludf.DUMMYFUNCTION("""COMPUTED_VALUE"""),"Mandawa")</f>
        <v>Mandawa</v>
      </c>
      <c r="C256" s="10" t="str">
        <f>IFERROR(__xludf.DUMMYFUNCTION("""COMPUTED_VALUE"""),"Jowar Flour")</f>
        <v>Jowar Flour</v>
      </c>
      <c r="D256" s="11">
        <f>IFERROR(__xludf.DUMMYFUNCTION("""COMPUTED_VALUE"""),45535.0)</f>
        <v>45535</v>
      </c>
      <c r="E256" s="10">
        <f>IFERROR(__xludf.DUMMYFUNCTION("""COMPUTED_VALUE"""),2.0)</f>
        <v>2</v>
      </c>
      <c r="F256" s="10">
        <f>IFERROR(__xludf.DUMMYFUNCTION("""COMPUTED_VALUE"""),80.0)</f>
        <v>80</v>
      </c>
      <c r="G256" s="10"/>
      <c r="H256" s="10"/>
      <c r="I256" s="10"/>
      <c r="J256" s="10"/>
      <c r="K256" s="10"/>
      <c r="L256" s="10"/>
      <c r="M256" s="10"/>
      <c r="N256" s="10"/>
      <c r="O256" s="10"/>
      <c r="P256" s="10"/>
      <c r="Q256" s="10"/>
      <c r="R256" s="10"/>
      <c r="S256" s="10"/>
      <c r="T256" s="10"/>
      <c r="U256" s="10"/>
      <c r="V256" s="10"/>
      <c r="W256" s="10"/>
      <c r="X256" s="10"/>
      <c r="Y256" s="10"/>
      <c r="Z256" s="10"/>
      <c r="AA256" s="10"/>
    </row>
    <row r="257">
      <c r="A257" s="10" t="str">
        <f>IFERROR(__xludf.DUMMYFUNCTION("""COMPUTED_VALUE"""),"MA64565")</f>
        <v>MA64565</v>
      </c>
      <c r="B257" s="11" t="str">
        <f>IFERROR(__xludf.DUMMYFUNCTION("""COMPUTED_VALUE"""),"Mandawa")</f>
        <v>Mandawa</v>
      </c>
      <c r="C257" s="10" t="str">
        <f>IFERROR(__xludf.DUMMYFUNCTION("""COMPUTED_VALUE"""),"Corn Flour")</f>
        <v>Corn Flour</v>
      </c>
      <c r="D257" s="11">
        <f>IFERROR(__xludf.DUMMYFUNCTION("""COMPUTED_VALUE"""),45535.0)</f>
        <v>45535</v>
      </c>
      <c r="E257" s="10">
        <f>IFERROR(__xludf.DUMMYFUNCTION("""COMPUTED_VALUE"""),5.0)</f>
        <v>5</v>
      </c>
      <c r="F257" s="10">
        <f>IFERROR(__xludf.DUMMYFUNCTION("""COMPUTED_VALUE"""),82.0)</f>
        <v>82</v>
      </c>
      <c r="G257" s="10"/>
      <c r="H257" s="10"/>
      <c r="I257" s="10"/>
      <c r="J257" s="10"/>
      <c r="K257" s="10"/>
      <c r="L257" s="10"/>
      <c r="M257" s="10"/>
      <c r="N257" s="10"/>
      <c r="O257" s="10"/>
      <c r="P257" s="10"/>
      <c r="Q257" s="10"/>
      <c r="R257" s="10"/>
      <c r="S257" s="10"/>
      <c r="T257" s="10"/>
      <c r="U257" s="10"/>
      <c r="V257" s="10"/>
      <c r="W257" s="10"/>
      <c r="X257" s="10"/>
      <c r="Y257" s="10"/>
      <c r="Z257" s="10"/>
      <c r="AA257" s="10"/>
    </row>
    <row r="258">
      <c r="A258" s="10" t="str">
        <f>IFERROR(__xludf.DUMMYFUNCTION("""COMPUTED_VALUE"""),"MA66265")</f>
        <v>MA66265</v>
      </c>
      <c r="B258" s="11" t="str">
        <f>IFERROR(__xludf.DUMMYFUNCTION("""COMPUTED_VALUE"""),"Mandawa")</f>
        <v>Mandawa</v>
      </c>
      <c r="C258" s="10" t="str">
        <f>IFERROR(__xludf.DUMMYFUNCTION("""COMPUTED_VALUE"""),"Wheat Flour")</f>
        <v>Wheat Flour</v>
      </c>
      <c r="D258" s="11">
        <f>IFERROR(__xludf.DUMMYFUNCTION("""COMPUTED_VALUE"""),45535.0)</f>
        <v>45535</v>
      </c>
      <c r="E258" s="10">
        <f>IFERROR(__xludf.DUMMYFUNCTION("""COMPUTED_VALUE"""),8.0)</f>
        <v>8</v>
      </c>
      <c r="F258" s="10">
        <f>IFERROR(__xludf.DUMMYFUNCTION("""COMPUTED_VALUE"""),65.0)</f>
        <v>65</v>
      </c>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1"/>
      <c r="C259" s="10"/>
      <c r="D259" s="11"/>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1"/>
      <c r="C260" s="10"/>
      <c r="D260" s="11"/>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1"/>
      <c r="C261" s="10"/>
      <c r="D261" s="11"/>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1"/>
      <c r="C262" s="10"/>
      <c r="D262" s="11"/>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1"/>
      <c r="C263" s="10"/>
      <c r="D263" s="11"/>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1"/>
      <c r="C264" s="10"/>
      <c r="D264" s="11"/>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1"/>
      <c r="C265" s="10"/>
      <c r="D265" s="11"/>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1"/>
      <c r="C266" s="10"/>
      <c r="D266" s="11"/>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1"/>
      <c r="C267" s="10"/>
      <c r="D267" s="11"/>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1"/>
      <c r="C268" s="10"/>
      <c r="D268" s="11"/>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1"/>
      <c r="C269" s="10"/>
      <c r="D269" s="11"/>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1"/>
      <c r="C270" s="10"/>
      <c r="D270" s="11"/>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1"/>
      <c r="C271" s="10"/>
      <c r="D271" s="11"/>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1"/>
      <c r="C272" s="10"/>
      <c r="D272" s="11"/>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1"/>
      <c r="C273" s="10"/>
      <c r="D273" s="11"/>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1"/>
      <c r="C274" s="10"/>
      <c r="D274" s="11"/>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1"/>
      <c r="C275" s="10"/>
      <c r="D275" s="11"/>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1"/>
      <c r="C276" s="10"/>
      <c r="D276" s="11"/>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1"/>
      <c r="C277" s="10"/>
      <c r="D277" s="11"/>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1"/>
      <c r="C278" s="10"/>
      <c r="D278" s="11"/>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1"/>
      <c r="C279" s="10"/>
      <c r="D279" s="11"/>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1"/>
      <c r="C280" s="10"/>
      <c r="D280" s="11"/>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1"/>
      <c r="C281" s="10"/>
      <c r="D281" s="11"/>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1"/>
      <c r="C282" s="10"/>
      <c r="D282" s="11"/>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1"/>
      <c r="C283" s="10"/>
      <c r="D283" s="11"/>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1"/>
      <c r="C284" s="10"/>
      <c r="D284" s="11"/>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1"/>
      <c r="C285" s="10"/>
      <c r="D285" s="11"/>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1"/>
      <c r="C286" s="10"/>
      <c r="D286" s="11"/>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1"/>
      <c r="C287" s="10"/>
      <c r="D287" s="11"/>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1"/>
      <c r="C288" s="10"/>
      <c r="D288" s="11"/>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1"/>
      <c r="C289" s="10"/>
      <c r="D289" s="11"/>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1"/>
      <c r="C290" s="10"/>
      <c r="D290" s="11"/>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1"/>
      <c r="C291" s="10"/>
      <c r="D291" s="11"/>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1"/>
      <c r="C292" s="10"/>
      <c r="D292" s="11"/>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1"/>
      <c r="C293" s="10"/>
      <c r="D293" s="11"/>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1"/>
      <c r="C294" s="10"/>
      <c r="D294" s="11"/>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1"/>
      <c r="C295" s="10"/>
      <c r="D295" s="11"/>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1"/>
      <c r="C296" s="10"/>
      <c r="D296" s="11"/>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1"/>
      <c r="C297" s="10"/>
      <c r="D297" s="11"/>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1"/>
      <c r="C298" s="10"/>
      <c r="D298" s="11"/>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1"/>
      <c r="C299" s="10"/>
      <c r="D299" s="11"/>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1"/>
      <c r="C300" s="10"/>
      <c r="D300" s="11"/>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1"/>
      <c r="C301" s="10"/>
      <c r="D301" s="11"/>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1"/>
      <c r="C302" s="10"/>
      <c r="D302" s="11"/>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1"/>
      <c r="C303" s="10"/>
      <c r="D303" s="11"/>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1"/>
      <c r="C304" s="10"/>
      <c r="D304" s="11"/>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1"/>
      <c r="C305" s="10"/>
      <c r="D305" s="11"/>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1"/>
      <c r="C306" s="10"/>
      <c r="D306" s="11"/>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1"/>
      <c r="C307" s="10"/>
      <c r="D307" s="11"/>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1"/>
      <c r="C308" s="10"/>
      <c r="D308" s="11"/>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1"/>
      <c r="C309" s="10"/>
      <c r="D309" s="11"/>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1"/>
      <c r="C310" s="10"/>
      <c r="D310" s="11"/>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1"/>
      <c r="C311" s="10"/>
      <c r="D311" s="11"/>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1"/>
      <c r="C312" s="10"/>
      <c r="D312" s="11"/>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1"/>
      <c r="C313" s="10"/>
      <c r="D313" s="11"/>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1"/>
      <c r="C314" s="10"/>
      <c r="D314" s="11"/>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1"/>
      <c r="C315" s="10"/>
      <c r="D315" s="11"/>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1"/>
      <c r="C316" s="10"/>
      <c r="D316" s="11"/>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1"/>
      <c r="C317" s="10"/>
      <c r="D317" s="11"/>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1"/>
      <c r="C318" s="10"/>
      <c r="D318" s="11"/>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1"/>
      <c r="C319" s="10"/>
      <c r="D319" s="11"/>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1"/>
      <c r="C320" s="10"/>
      <c r="D320" s="11"/>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1"/>
      <c r="C321" s="10"/>
      <c r="D321" s="11"/>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1"/>
      <c r="C322" s="10"/>
      <c r="D322" s="11"/>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1"/>
      <c r="C323" s="10"/>
      <c r="D323" s="11"/>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1"/>
      <c r="C324" s="10"/>
      <c r="D324" s="11"/>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1"/>
      <c r="C325" s="10"/>
      <c r="D325" s="11"/>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1"/>
      <c r="C326" s="10"/>
      <c r="D326" s="11"/>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1"/>
      <c r="C327" s="10"/>
      <c r="D327" s="11"/>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1"/>
      <c r="C328" s="10"/>
      <c r="D328" s="11"/>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1"/>
      <c r="C329" s="10"/>
      <c r="D329" s="11"/>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1"/>
      <c r="C330" s="10"/>
      <c r="D330" s="11"/>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1"/>
      <c r="C331" s="10"/>
      <c r="D331" s="11"/>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1"/>
      <c r="C332" s="10"/>
      <c r="D332" s="11"/>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1"/>
      <c r="C333" s="10"/>
      <c r="D333" s="11"/>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1"/>
      <c r="C334" s="10"/>
      <c r="D334" s="11"/>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1"/>
      <c r="C335" s="10"/>
      <c r="D335" s="11"/>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1"/>
      <c r="C336" s="10"/>
      <c r="D336" s="11"/>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1"/>
      <c r="C337" s="10"/>
      <c r="D337" s="11"/>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1"/>
      <c r="C338" s="10"/>
      <c r="D338" s="11"/>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1"/>
      <c r="C339" s="10"/>
      <c r="D339" s="11"/>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1"/>
      <c r="C340" s="10"/>
      <c r="D340" s="11"/>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1"/>
      <c r="C341" s="10"/>
      <c r="D341" s="11"/>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1"/>
      <c r="C342" s="10"/>
      <c r="D342" s="11"/>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1"/>
      <c r="C343" s="10"/>
      <c r="D343" s="11"/>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1"/>
      <c r="C344" s="10"/>
      <c r="D344" s="11"/>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1"/>
      <c r="C345" s="10"/>
      <c r="D345" s="11"/>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1"/>
      <c r="C346" s="10"/>
      <c r="D346" s="11"/>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1"/>
      <c r="C347" s="10"/>
      <c r="D347" s="11"/>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1"/>
      <c r="C348" s="10"/>
      <c r="D348" s="11"/>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1"/>
      <c r="C349" s="10"/>
      <c r="D349" s="11"/>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1"/>
      <c r="C350" s="10"/>
      <c r="D350" s="11"/>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1"/>
      <c r="C351" s="10"/>
      <c r="D351" s="11"/>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1"/>
      <c r="C352" s="10"/>
      <c r="D352" s="11"/>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1"/>
      <c r="C353" s="10"/>
      <c r="D353" s="11"/>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1"/>
      <c r="C354" s="10"/>
      <c r="D354" s="11"/>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1"/>
      <c r="C355" s="10"/>
      <c r="D355" s="11"/>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1"/>
      <c r="C356" s="10"/>
      <c r="D356" s="11"/>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1"/>
      <c r="C357" s="10"/>
      <c r="D357" s="11"/>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1"/>
      <c r="C358" s="10"/>
      <c r="D358" s="11"/>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1"/>
      <c r="C359" s="10"/>
      <c r="D359" s="11"/>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1"/>
      <c r="C360" s="10"/>
      <c r="D360" s="11"/>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1"/>
      <c r="C361" s="10"/>
      <c r="D361" s="11"/>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1"/>
      <c r="C362" s="10"/>
      <c r="D362" s="11"/>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1"/>
      <c r="C363" s="10"/>
      <c r="D363" s="11"/>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1"/>
      <c r="C364" s="10"/>
      <c r="D364" s="11"/>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1"/>
      <c r="C365" s="10"/>
      <c r="D365" s="11"/>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1"/>
      <c r="C366" s="10"/>
      <c r="D366" s="11"/>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1"/>
      <c r="C367" s="10"/>
      <c r="D367" s="11"/>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1"/>
      <c r="C368" s="10"/>
      <c r="D368" s="11"/>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1"/>
      <c r="C369" s="10"/>
      <c r="D369" s="11"/>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1"/>
      <c r="C370" s="10"/>
      <c r="D370" s="11"/>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1"/>
      <c r="C371" s="10"/>
      <c r="D371" s="11"/>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1"/>
      <c r="C372" s="10"/>
      <c r="D372" s="11"/>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1"/>
      <c r="C373" s="10"/>
      <c r="D373" s="11"/>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1"/>
      <c r="C374" s="10"/>
      <c r="D374" s="11"/>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1"/>
      <c r="C375" s="10"/>
      <c r="D375" s="11"/>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1"/>
      <c r="C376" s="10"/>
      <c r="D376" s="11"/>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1"/>
      <c r="C377" s="10"/>
      <c r="D377" s="11"/>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1"/>
      <c r="C378" s="10"/>
      <c r="D378" s="11"/>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1"/>
      <c r="C379" s="10"/>
      <c r="D379" s="11"/>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1"/>
      <c r="C380" s="10"/>
      <c r="D380" s="11"/>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1"/>
      <c r="C381" s="10"/>
      <c r="D381" s="11"/>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1"/>
      <c r="C382" s="10"/>
      <c r="D382" s="11"/>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1"/>
      <c r="C383" s="10"/>
      <c r="D383" s="11"/>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1"/>
      <c r="C384" s="10"/>
      <c r="D384" s="11"/>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1"/>
      <c r="C385" s="10"/>
      <c r="D385" s="11"/>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1"/>
      <c r="C386" s="10"/>
      <c r="D386" s="11"/>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1"/>
      <c r="C387" s="10"/>
      <c r="D387" s="11"/>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1"/>
      <c r="C388" s="10"/>
      <c r="D388" s="11"/>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1"/>
      <c r="C389" s="10"/>
      <c r="D389" s="11"/>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1"/>
      <c r="C390" s="10"/>
      <c r="D390" s="11"/>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1"/>
      <c r="C391" s="10"/>
      <c r="D391" s="11"/>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1"/>
      <c r="C392" s="10"/>
      <c r="D392" s="11"/>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1"/>
      <c r="C393" s="10"/>
      <c r="D393" s="11"/>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1"/>
      <c r="C394" s="10"/>
      <c r="D394" s="11"/>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1"/>
      <c r="C395" s="10"/>
      <c r="D395" s="11"/>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1"/>
      <c r="C396" s="10"/>
      <c r="D396" s="11"/>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1"/>
      <c r="C397" s="10"/>
      <c r="D397" s="11"/>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1"/>
      <c r="C398" s="10"/>
      <c r="D398" s="11"/>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1"/>
      <c r="C399" s="10"/>
      <c r="D399" s="11"/>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1"/>
      <c r="C400" s="10"/>
      <c r="D400" s="11"/>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1"/>
      <c r="C401" s="10"/>
      <c r="D401" s="11"/>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1"/>
      <c r="C402" s="10"/>
      <c r="D402" s="11"/>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1"/>
      <c r="C403" s="10"/>
      <c r="D403" s="11"/>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1"/>
      <c r="C404" s="10"/>
      <c r="D404" s="11"/>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1"/>
      <c r="C405" s="10"/>
      <c r="D405" s="11"/>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1"/>
      <c r="C406" s="10"/>
      <c r="D406" s="11"/>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1"/>
      <c r="C407" s="10"/>
      <c r="D407" s="11"/>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1"/>
      <c r="C408" s="10"/>
      <c r="D408" s="11"/>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1"/>
      <c r="C409" s="10"/>
      <c r="D409" s="11"/>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1"/>
      <c r="C410" s="10"/>
      <c r="D410" s="11"/>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1"/>
      <c r="C411" s="10"/>
      <c r="D411" s="11"/>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1"/>
      <c r="C412" s="10"/>
      <c r="D412" s="11"/>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1"/>
      <c r="C413" s="10"/>
      <c r="D413" s="11"/>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1"/>
      <c r="C414" s="10"/>
      <c r="D414" s="11"/>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1"/>
      <c r="C415" s="10"/>
      <c r="D415" s="11"/>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1"/>
      <c r="C416" s="10"/>
      <c r="D416" s="11"/>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1"/>
      <c r="C417" s="10"/>
      <c r="D417" s="11"/>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1"/>
      <c r="C418" s="10"/>
      <c r="D418" s="11"/>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1"/>
      <c r="C419" s="10"/>
      <c r="D419" s="11"/>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1"/>
      <c r="C420" s="10"/>
      <c r="D420" s="11"/>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1"/>
      <c r="C421" s="10"/>
      <c r="D421" s="11"/>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1"/>
      <c r="C422" s="10"/>
      <c r="D422" s="11"/>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1"/>
      <c r="C423" s="10"/>
      <c r="D423" s="11"/>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1"/>
      <c r="C424" s="10"/>
      <c r="D424" s="11"/>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1"/>
      <c r="C425" s="10"/>
      <c r="D425" s="11"/>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1"/>
      <c r="C426" s="10"/>
      <c r="D426" s="11"/>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1"/>
      <c r="C427" s="10"/>
      <c r="D427" s="11"/>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1"/>
      <c r="C428" s="10"/>
      <c r="D428" s="11"/>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1"/>
      <c r="C429" s="10"/>
      <c r="D429" s="11"/>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1"/>
      <c r="C430" s="10"/>
      <c r="D430" s="11"/>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1"/>
      <c r="C431" s="10"/>
      <c r="D431" s="11"/>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1"/>
      <c r="C432" s="10"/>
      <c r="D432" s="11"/>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1"/>
      <c r="C433" s="10"/>
      <c r="D433" s="11"/>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1"/>
      <c r="C434" s="10"/>
      <c r="D434" s="11"/>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1"/>
      <c r="C435" s="10"/>
      <c r="D435" s="11"/>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1"/>
      <c r="C436" s="10"/>
      <c r="D436" s="11"/>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1"/>
      <c r="C437" s="10"/>
      <c r="D437" s="11"/>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1"/>
      <c r="C438" s="10"/>
      <c r="D438" s="11"/>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1"/>
      <c r="C439" s="10"/>
      <c r="D439" s="11"/>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1"/>
      <c r="C440" s="10"/>
      <c r="D440" s="11"/>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1"/>
      <c r="C441" s="10"/>
      <c r="D441" s="11"/>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1"/>
      <c r="C442" s="10"/>
      <c r="D442" s="11"/>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1"/>
      <c r="C443" s="10"/>
      <c r="D443" s="11"/>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1"/>
      <c r="C444" s="10"/>
      <c r="D444" s="11"/>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1"/>
      <c r="C445" s="10"/>
      <c r="D445" s="11"/>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1"/>
      <c r="C446" s="10"/>
      <c r="D446" s="11"/>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1"/>
      <c r="C447" s="10"/>
      <c r="D447" s="11"/>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1"/>
      <c r="C448" s="10"/>
      <c r="D448" s="11"/>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1"/>
      <c r="C449" s="10"/>
      <c r="D449" s="11"/>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1"/>
      <c r="C450" s="10"/>
      <c r="D450" s="11"/>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1"/>
      <c r="C451" s="10"/>
      <c r="D451" s="11"/>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1"/>
      <c r="C452" s="10"/>
      <c r="D452" s="11"/>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1"/>
      <c r="C453" s="10"/>
      <c r="D453" s="11"/>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1"/>
      <c r="C454" s="10"/>
      <c r="D454" s="11"/>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1"/>
      <c r="C455" s="10"/>
      <c r="D455" s="11"/>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1"/>
      <c r="C456" s="10"/>
      <c r="D456" s="11"/>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1"/>
      <c r="C457" s="10"/>
      <c r="D457" s="11"/>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1"/>
      <c r="C458" s="10"/>
      <c r="D458" s="11"/>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1"/>
      <c r="C459" s="10"/>
      <c r="D459" s="11"/>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1"/>
      <c r="C460" s="10"/>
      <c r="D460" s="11"/>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1"/>
      <c r="C461" s="10"/>
      <c r="D461" s="11"/>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1"/>
      <c r="C462" s="10"/>
      <c r="D462" s="11"/>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1"/>
      <c r="C463" s="10"/>
      <c r="D463" s="11"/>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1"/>
      <c r="C464" s="10"/>
      <c r="D464" s="11"/>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1"/>
      <c r="C465" s="10"/>
      <c r="D465" s="11"/>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1"/>
      <c r="C466" s="10"/>
      <c r="D466" s="11"/>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1"/>
      <c r="C467" s="10"/>
      <c r="D467" s="11"/>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1"/>
      <c r="C468" s="10"/>
      <c r="D468" s="11"/>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1"/>
      <c r="C469" s="10"/>
      <c r="D469" s="11"/>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1"/>
      <c r="C470" s="10"/>
      <c r="D470" s="11"/>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1"/>
      <c r="C471" s="10"/>
      <c r="D471" s="11"/>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1"/>
      <c r="C472" s="10"/>
      <c r="D472" s="11"/>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1"/>
      <c r="C473" s="10"/>
      <c r="D473" s="11"/>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1"/>
      <c r="C474" s="10"/>
      <c r="D474" s="11"/>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1"/>
      <c r="C475" s="10"/>
      <c r="D475" s="11"/>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1"/>
      <c r="C476" s="10"/>
      <c r="D476" s="11"/>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1"/>
      <c r="C477" s="10"/>
      <c r="D477" s="11"/>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1"/>
      <c r="C478" s="10"/>
      <c r="D478" s="11"/>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1"/>
      <c r="C479" s="10"/>
      <c r="D479" s="11"/>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1"/>
      <c r="C480" s="10"/>
      <c r="D480" s="11"/>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1"/>
      <c r="C481" s="10"/>
      <c r="D481" s="11"/>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1"/>
      <c r="C482" s="10"/>
      <c r="D482" s="11"/>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1"/>
      <c r="C483" s="10"/>
      <c r="D483" s="11"/>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1"/>
      <c r="C484" s="10"/>
      <c r="D484" s="11"/>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1"/>
      <c r="C485" s="10"/>
      <c r="D485" s="11"/>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1"/>
      <c r="C486" s="10"/>
      <c r="D486" s="11"/>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1"/>
      <c r="C487" s="10"/>
      <c r="D487" s="11"/>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1"/>
      <c r="C488" s="10"/>
      <c r="D488" s="11"/>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1"/>
      <c r="C489" s="10"/>
      <c r="D489" s="11"/>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1"/>
      <c r="C490" s="10"/>
      <c r="D490" s="11"/>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1"/>
      <c r="C491" s="10"/>
      <c r="D491" s="11"/>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1"/>
      <c r="C492" s="10"/>
      <c r="D492" s="11"/>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1"/>
      <c r="C493" s="10"/>
      <c r="D493" s="11"/>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1"/>
      <c r="C494" s="10"/>
      <c r="D494" s="11"/>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1"/>
      <c r="C495" s="10"/>
      <c r="D495" s="11"/>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1"/>
      <c r="C496" s="10"/>
      <c r="D496" s="11"/>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1"/>
      <c r="C497" s="10"/>
      <c r="D497" s="11"/>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1"/>
      <c r="C498" s="10"/>
      <c r="D498" s="11"/>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1"/>
      <c r="C499" s="10"/>
      <c r="D499" s="11"/>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1"/>
      <c r="C500" s="10"/>
      <c r="D500" s="11"/>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1"/>
      <c r="C501" s="10"/>
      <c r="D501" s="11"/>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1"/>
      <c r="C502" s="10"/>
      <c r="D502" s="11"/>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1"/>
      <c r="C503" s="10"/>
      <c r="D503" s="11"/>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1"/>
      <c r="C504" s="10"/>
      <c r="D504" s="11"/>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1"/>
      <c r="C505" s="10"/>
      <c r="D505" s="11"/>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1"/>
      <c r="C506" s="10"/>
      <c r="D506" s="11"/>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1"/>
      <c r="C507" s="10"/>
      <c r="D507" s="11"/>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1"/>
      <c r="C508" s="10"/>
      <c r="D508" s="11"/>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1"/>
      <c r="C509" s="10"/>
      <c r="D509" s="11"/>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1"/>
      <c r="C510" s="10"/>
      <c r="D510" s="11"/>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1"/>
      <c r="C511" s="10"/>
      <c r="D511" s="11"/>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1"/>
      <c r="C512" s="10"/>
      <c r="D512" s="11"/>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1"/>
      <c r="C513" s="10"/>
      <c r="D513" s="11"/>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1"/>
      <c r="C514" s="10"/>
      <c r="D514" s="11"/>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1"/>
      <c r="C515" s="10"/>
      <c r="D515" s="11"/>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1"/>
      <c r="C516" s="10"/>
      <c r="D516" s="11"/>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1"/>
      <c r="C517" s="10"/>
      <c r="D517" s="11"/>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1"/>
      <c r="C518" s="10"/>
      <c r="D518" s="11"/>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1"/>
      <c r="C519" s="10"/>
      <c r="D519" s="11"/>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1"/>
      <c r="C520" s="10"/>
      <c r="D520" s="11"/>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1"/>
      <c r="C521" s="10"/>
      <c r="D521" s="11"/>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1"/>
      <c r="C522" s="10"/>
      <c r="D522" s="11"/>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1"/>
      <c r="C523" s="10"/>
      <c r="D523" s="11"/>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1"/>
      <c r="C524" s="10"/>
      <c r="D524" s="11"/>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1"/>
      <c r="C525" s="10"/>
      <c r="D525" s="11"/>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1"/>
      <c r="C526" s="10"/>
      <c r="D526" s="11"/>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1"/>
      <c r="C527" s="10"/>
      <c r="D527" s="11"/>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1"/>
      <c r="C528" s="10"/>
      <c r="D528" s="11"/>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1"/>
      <c r="C529" s="10"/>
      <c r="D529" s="11"/>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1"/>
      <c r="C530" s="10"/>
      <c r="D530" s="11"/>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1"/>
      <c r="C531" s="10"/>
      <c r="D531" s="11"/>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1"/>
      <c r="C532" s="10"/>
      <c r="D532" s="11"/>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1"/>
      <c r="C533" s="10"/>
      <c r="D533" s="11"/>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1"/>
      <c r="C534" s="10"/>
      <c r="D534" s="11"/>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1"/>
      <c r="C535" s="10"/>
      <c r="D535" s="11"/>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1"/>
      <c r="C536" s="10"/>
      <c r="D536" s="11"/>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1"/>
      <c r="C537" s="10"/>
      <c r="D537" s="11"/>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1"/>
      <c r="C538" s="10"/>
      <c r="D538" s="11"/>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1"/>
      <c r="C539" s="10"/>
      <c r="D539" s="11"/>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1"/>
      <c r="C540" s="10"/>
      <c r="D540" s="11"/>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1"/>
      <c r="C541" s="10"/>
      <c r="D541" s="11"/>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1"/>
      <c r="C542" s="10"/>
      <c r="D542" s="11"/>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1"/>
      <c r="C543" s="10"/>
      <c r="D543" s="11"/>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1"/>
      <c r="C544" s="10"/>
      <c r="D544" s="11"/>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1"/>
      <c r="C545" s="10"/>
      <c r="D545" s="11"/>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1"/>
      <c r="C546" s="10"/>
      <c r="D546" s="11"/>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1"/>
      <c r="C547" s="10"/>
      <c r="D547" s="11"/>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1"/>
      <c r="C548" s="10"/>
      <c r="D548" s="11"/>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1"/>
      <c r="C549" s="10"/>
      <c r="D549" s="11"/>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1"/>
      <c r="C550" s="10"/>
      <c r="D550" s="11"/>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1"/>
      <c r="C551" s="10"/>
      <c r="D551" s="11"/>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1"/>
      <c r="C552" s="10"/>
      <c r="D552" s="11"/>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1"/>
      <c r="C553" s="10"/>
      <c r="D553" s="11"/>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1"/>
      <c r="C554" s="10"/>
      <c r="D554" s="11"/>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1"/>
      <c r="C555" s="10"/>
      <c r="D555" s="11"/>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1"/>
      <c r="C556" s="10"/>
      <c r="D556" s="11"/>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1"/>
      <c r="C557" s="10"/>
      <c r="D557" s="11"/>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1"/>
      <c r="C558" s="10"/>
      <c r="D558" s="11"/>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1"/>
      <c r="C559" s="10"/>
      <c r="D559" s="11"/>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1"/>
      <c r="C560" s="10"/>
      <c r="D560" s="11"/>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1"/>
      <c r="C561" s="10"/>
      <c r="D561" s="11"/>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1"/>
      <c r="C562" s="10"/>
      <c r="D562" s="11"/>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1"/>
      <c r="C563" s="10"/>
      <c r="D563" s="11"/>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1"/>
      <c r="C564" s="10"/>
      <c r="D564" s="11"/>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1"/>
      <c r="C565" s="10"/>
      <c r="D565" s="11"/>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1"/>
      <c r="C566" s="10"/>
      <c r="D566" s="11"/>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1"/>
      <c r="C567" s="10"/>
      <c r="D567" s="11"/>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1"/>
      <c r="C568" s="10"/>
      <c r="D568" s="11"/>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1"/>
      <c r="C569" s="10"/>
      <c r="D569" s="11"/>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1"/>
      <c r="C570" s="10"/>
      <c r="D570" s="11"/>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1"/>
      <c r="C571" s="10"/>
      <c r="D571" s="11"/>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1"/>
      <c r="C572" s="10"/>
      <c r="D572" s="11"/>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1"/>
      <c r="C573" s="10"/>
      <c r="D573" s="11"/>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1"/>
      <c r="C574" s="10"/>
      <c r="D574" s="11"/>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1"/>
      <c r="C575" s="10"/>
      <c r="D575" s="11"/>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1"/>
      <c r="C576" s="10"/>
      <c r="D576" s="11"/>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1"/>
      <c r="C577" s="10"/>
      <c r="D577" s="11"/>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1"/>
      <c r="C578" s="10"/>
      <c r="D578" s="11"/>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1"/>
      <c r="C579" s="10"/>
      <c r="D579" s="11"/>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1"/>
      <c r="C580" s="10"/>
      <c r="D580" s="11"/>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1"/>
      <c r="C581" s="10"/>
      <c r="D581" s="11"/>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1"/>
      <c r="C582" s="10"/>
      <c r="D582" s="11"/>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1"/>
      <c r="C583" s="10"/>
      <c r="D583" s="11"/>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1"/>
      <c r="C584" s="10"/>
      <c r="D584" s="11"/>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1"/>
      <c r="C585" s="10"/>
      <c r="D585" s="11"/>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1"/>
      <c r="C586" s="10"/>
      <c r="D586" s="11"/>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1"/>
      <c r="C587" s="10"/>
      <c r="D587" s="11"/>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1"/>
      <c r="C588" s="10"/>
      <c r="D588" s="11"/>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1"/>
      <c r="C589" s="10"/>
      <c r="D589" s="11"/>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1"/>
      <c r="C590" s="10"/>
      <c r="D590" s="11"/>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1"/>
      <c r="C591" s="10"/>
      <c r="D591" s="11"/>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1"/>
      <c r="C592" s="10"/>
      <c r="D592" s="11"/>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1"/>
      <c r="C593" s="10"/>
      <c r="D593" s="11"/>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1"/>
      <c r="C594" s="10"/>
      <c r="D594" s="11"/>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1"/>
      <c r="C595" s="10"/>
      <c r="D595" s="11"/>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1"/>
      <c r="C596" s="10"/>
      <c r="D596" s="11"/>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1"/>
      <c r="C597" s="10"/>
      <c r="D597" s="11"/>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1"/>
      <c r="C598" s="10"/>
      <c r="D598" s="11"/>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1"/>
      <c r="C599" s="10"/>
      <c r="D599" s="11"/>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1"/>
      <c r="C600" s="10"/>
      <c r="D600" s="11"/>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1"/>
      <c r="C601" s="10"/>
      <c r="D601" s="11"/>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1"/>
      <c r="C602" s="10"/>
      <c r="D602" s="11"/>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1"/>
      <c r="C603" s="10"/>
      <c r="D603" s="11"/>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1"/>
      <c r="C604" s="10"/>
      <c r="D604" s="11"/>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1"/>
      <c r="C605" s="10"/>
      <c r="D605" s="11"/>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1"/>
      <c r="C606" s="10"/>
      <c r="D606" s="11"/>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1"/>
      <c r="C607" s="10"/>
      <c r="D607" s="11"/>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1"/>
      <c r="C608" s="10"/>
      <c r="D608" s="11"/>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1"/>
      <c r="C609" s="10"/>
      <c r="D609" s="11"/>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1"/>
      <c r="C610" s="10"/>
      <c r="D610" s="11"/>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1"/>
      <c r="C611" s="10"/>
      <c r="D611" s="11"/>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1"/>
      <c r="C612" s="10"/>
      <c r="D612" s="11"/>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1"/>
      <c r="C613" s="10"/>
      <c r="D613" s="11"/>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1"/>
      <c r="C614" s="10"/>
      <c r="D614" s="11"/>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1"/>
      <c r="C615" s="10"/>
      <c r="D615" s="11"/>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1"/>
      <c r="C616" s="10"/>
      <c r="D616" s="11"/>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1"/>
      <c r="C617" s="10"/>
      <c r="D617" s="11"/>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1"/>
      <c r="C618" s="10"/>
      <c r="D618" s="11"/>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1"/>
      <c r="C619" s="10"/>
      <c r="D619" s="11"/>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1"/>
      <c r="C620" s="10"/>
      <c r="D620" s="11"/>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1"/>
      <c r="C621" s="10"/>
      <c r="D621" s="11"/>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1"/>
      <c r="C622" s="10"/>
      <c r="D622" s="11"/>
      <c r="E622" s="14"/>
      <c r="F622" s="10"/>
      <c r="G622" s="14"/>
      <c r="H622" s="14"/>
      <c r="I622" s="10"/>
      <c r="J622" s="10"/>
      <c r="K622" s="10"/>
      <c r="L622" s="10"/>
      <c r="M622" s="10"/>
      <c r="N622" s="10"/>
      <c r="O622" s="10"/>
      <c r="P622" s="10"/>
      <c r="Q622" s="10"/>
      <c r="R622" s="10"/>
      <c r="S622" s="10"/>
      <c r="T622" s="10"/>
      <c r="U622" s="10"/>
      <c r="V622" s="10"/>
      <c r="W622" s="10"/>
      <c r="X622" s="10"/>
      <c r="Y622" s="10"/>
      <c r="Z622" s="10"/>
      <c r="AA622" s="10"/>
    </row>
    <row r="623">
      <c r="A623" s="10"/>
      <c r="B623" s="11"/>
      <c r="C623" s="10"/>
      <c r="D623" s="11"/>
      <c r="E623" s="14"/>
      <c r="F623" s="10"/>
      <c r="G623" s="14"/>
      <c r="H623" s="14"/>
      <c r="I623" s="10"/>
      <c r="J623" s="10"/>
      <c r="K623" s="10"/>
      <c r="L623" s="10"/>
      <c r="M623" s="10"/>
      <c r="N623" s="10"/>
      <c r="O623" s="10"/>
      <c r="P623" s="10"/>
      <c r="Q623" s="10"/>
      <c r="R623" s="10"/>
      <c r="S623" s="10"/>
      <c r="T623" s="10"/>
      <c r="U623" s="10"/>
      <c r="V623" s="10"/>
      <c r="W623" s="10"/>
      <c r="X623" s="10"/>
      <c r="Y623" s="10"/>
      <c r="Z623" s="10"/>
      <c r="AA623" s="10"/>
    </row>
    <row r="624">
      <c r="A624" s="10"/>
      <c r="B624" s="11"/>
      <c r="C624" s="10"/>
      <c r="D624" s="11"/>
      <c r="E624" s="14"/>
      <c r="F624" s="10"/>
      <c r="G624" s="14"/>
      <c r="H624" s="14"/>
      <c r="I624" s="10"/>
      <c r="J624" s="10"/>
      <c r="K624" s="10"/>
      <c r="L624" s="10"/>
      <c r="M624" s="10"/>
      <c r="N624" s="10"/>
      <c r="O624" s="10"/>
      <c r="P624" s="10"/>
      <c r="Q624" s="10"/>
      <c r="R624" s="10"/>
      <c r="S624" s="10"/>
      <c r="T624" s="10"/>
      <c r="U624" s="10"/>
      <c r="V624" s="10"/>
      <c r="W624" s="10"/>
      <c r="X624" s="10"/>
      <c r="Y624" s="10"/>
      <c r="Z624" s="10"/>
      <c r="AA624" s="10"/>
    </row>
    <row r="625">
      <c r="A625" s="10"/>
      <c r="B625" s="11"/>
      <c r="C625" s="10"/>
      <c r="D625" s="11"/>
      <c r="E625" s="14"/>
      <c r="F625" s="10"/>
      <c r="G625" s="14"/>
      <c r="H625" s="14"/>
      <c r="I625" s="10"/>
      <c r="J625" s="10"/>
      <c r="K625" s="10"/>
      <c r="L625" s="10"/>
      <c r="M625" s="10"/>
      <c r="N625" s="10"/>
      <c r="O625" s="10"/>
      <c r="P625" s="10"/>
      <c r="Q625" s="10"/>
      <c r="R625" s="10"/>
      <c r="S625" s="10"/>
      <c r="T625" s="10"/>
      <c r="U625" s="10"/>
      <c r="V625" s="10"/>
      <c r="W625" s="10"/>
      <c r="X625" s="10"/>
      <c r="Y625" s="10"/>
      <c r="Z625" s="10"/>
      <c r="AA625" s="10"/>
    </row>
    <row r="626">
      <c r="A626" s="10"/>
      <c r="B626" s="11"/>
      <c r="C626" s="10"/>
      <c r="D626" s="11"/>
      <c r="E626" s="14"/>
      <c r="F626" s="10"/>
      <c r="G626" s="14"/>
      <c r="H626" s="14"/>
      <c r="I626" s="10"/>
      <c r="J626" s="10"/>
      <c r="K626" s="10"/>
      <c r="L626" s="10"/>
      <c r="M626" s="10"/>
      <c r="N626" s="10"/>
      <c r="O626" s="10"/>
      <c r="P626" s="10"/>
      <c r="Q626" s="10"/>
      <c r="R626" s="10"/>
      <c r="S626" s="10"/>
      <c r="T626" s="10"/>
      <c r="U626" s="10"/>
      <c r="V626" s="10"/>
      <c r="W626" s="10"/>
      <c r="X626" s="10"/>
      <c r="Y626" s="10"/>
      <c r="Z626" s="10"/>
      <c r="AA626" s="10"/>
    </row>
    <row r="627">
      <c r="A627" s="10"/>
      <c r="B627" s="11"/>
      <c r="C627" s="10"/>
      <c r="D627" s="11"/>
      <c r="E627" s="14"/>
      <c r="F627" s="10"/>
      <c r="G627" s="14"/>
      <c r="H627" s="14"/>
      <c r="I627" s="10"/>
      <c r="J627" s="10"/>
      <c r="K627" s="10"/>
      <c r="L627" s="10"/>
      <c r="M627" s="10"/>
      <c r="N627" s="10"/>
      <c r="O627" s="10"/>
      <c r="P627" s="10"/>
      <c r="Q627" s="10"/>
      <c r="R627" s="10"/>
      <c r="S627" s="10"/>
      <c r="T627" s="10"/>
      <c r="U627" s="10"/>
      <c r="V627" s="10"/>
      <c r="W627" s="10"/>
      <c r="X627" s="10"/>
      <c r="Y627" s="10"/>
      <c r="Z627" s="10"/>
      <c r="AA627" s="10"/>
    </row>
    <row r="628">
      <c r="A628" s="10"/>
      <c r="B628" s="11"/>
      <c r="C628" s="10"/>
      <c r="D628" s="11"/>
      <c r="E628" s="14"/>
      <c r="F628" s="10"/>
      <c r="G628" s="14"/>
      <c r="H628" s="14"/>
      <c r="I628" s="10"/>
      <c r="J628" s="10"/>
      <c r="K628" s="10"/>
      <c r="L628" s="10"/>
      <c r="M628" s="10"/>
      <c r="N628" s="10"/>
      <c r="O628" s="10"/>
      <c r="P628" s="10"/>
      <c r="Q628" s="10"/>
      <c r="R628" s="10"/>
      <c r="S628" s="10"/>
      <c r="T628" s="10"/>
      <c r="U628" s="10"/>
      <c r="V628" s="10"/>
      <c r="W628" s="10"/>
      <c r="X628" s="10"/>
      <c r="Y628" s="10"/>
      <c r="Z628" s="10"/>
      <c r="AA628" s="10"/>
    </row>
    <row r="629">
      <c r="A629" s="10"/>
      <c r="B629" s="11"/>
      <c r="C629" s="10"/>
      <c r="D629" s="11"/>
      <c r="E629" s="14"/>
      <c r="F629" s="10"/>
      <c r="G629" s="14"/>
      <c r="H629" s="14"/>
      <c r="I629" s="10"/>
      <c r="J629" s="10"/>
      <c r="K629" s="10"/>
      <c r="L629" s="10"/>
      <c r="M629" s="10"/>
      <c r="N629" s="10"/>
      <c r="O629" s="10"/>
      <c r="P629" s="10"/>
      <c r="Q629" s="10"/>
      <c r="R629" s="10"/>
      <c r="S629" s="10"/>
      <c r="T629" s="10"/>
      <c r="U629" s="10"/>
      <c r="V629" s="10"/>
      <c r="W629" s="10"/>
      <c r="X629" s="10"/>
      <c r="Y629" s="10"/>
      <c r="Z629" s="10"/>
      <c r="AA629" s="10"/>
    </row>
    <row r="630">
      <c r="A630" s="10"/>
      <c r="B630" s="11"/>
      <c r="C630" s="10"/>
      <c r="D630" s="11"/>
      <c r="E630" s="14"/>
      <c r="F630" s="10"/>
      <c r="G630" s="14"/>
      <c r="H630" s="14"/>
      <c r="I630" s="10"/>
      <c r="J630" s="10"/>
      <c r="K630" s="10"/>
      <c r="L630" s="10"/>
      <c r="M630" s="10"/>
      <c r="N630" s="10"/>
      <c r="O630" s="10"/>
      <c r="P630" s="10"/>
      <c r="Q630" s="10"/>
      <c r="R630" s="10"/>
      <c r="S630" s="10"/>
      <c r="T630" s="10"/>
      <c r="U630" s="10"/>
      <c r="V630" s="10"/>
      <c r="W630" s="10"/>
      <c r="X630" s="10"/>
      <c r="Y630" s="10"/>
      <c r="Z630" s="10"/>
      <c r="AA630" s="10"/>
    </row>
    <row r="631">
      <c r="A631" s="10"/>
      <c r="B631" s="11"/>
      <c r="C631" s="10"/>
      <c r="D631" s="11"/>
      <c r="E631" s="14"/>
      <c r="F631" s="10"/>
      <c r="G631" s="14"/>
      <c r="H631" s="14"/>
      <c r="I631" s="10"/>
      <c r="J631" s="10"/>
      <c r="K631" s="10"/>
      <c r="L631" s="10"/>
      <c r="M631" s="10"/>
      <c r="N631" s="10"/>
      <c r="O631" s="10"/>
      <c r="P631" s="10"/>
      <c r="Q631" s="10"/>
      <c r="R631" s="10"/>
      <c r="S631" s="10"/>
      <c r="T631" s="10"/>
      <c r="U631" s="10"/>
      <c r="V631" s="10"/>
      <c r="W631" s="10"/>
      <c r="X631" s="10"/>
      <c r="Y631" s="10"/>
      <c r="Z631" s="10"/>
      <c r="AA631" s="10"/>
    </row>
    <row r="632">
      <c r="A632" s="10"/>
      <c r="B632" s="11"/>
      <c r="C632" s="10"/>
      <c r="D632" s="11"/>
      <c r="E632" s="14"/>
      <c r="F632" s="10"/>
      <c r="G632" s="14"/>
      <c r="H632" s="14"/>
      <c r="I632" s="10"/>
      <c r="J632" s="10"/>
      <c r="K632" s="10"/>
      <c r="L632" s="10"/>
      <c r="M632" s="10"/>
      <c r="N632" s="10"/>
      <c r="O632" s="10"/>
      <c r="P632" s="10"/>
      <c r="Q632" s="10"/>
      <c r="R632" s="10"/>
      <c r="S632" s="10"/>
      <c r="T632" s="10"/>
      <c r="U632" s="10"/>
      <c r="V632" s="10"/>
      <c r="W632" s="10"/>
      <c r="X632" s="10"/>
      <c r="Y632" s="10"/>
      <c r="Z632" s="10"/>
      <c r="AA632" s="10"/>
    </row>
    <row r="633">
      <c r="A633" s="10"/>
      <c r="B633" s="11"/>
      <c r="C633" s="10"/>
      <c r="D633" s="11"/>
      <c r="E633" s="14"/>
      <c r="F633" s="10"/>
      <c r="G633" s="14"/>
      <c r="H633" s="14"/>
      <c r="I633" s="10"/>
      <c r="J633" s="10"/>
      <c r="K633" s="10"/>
      <c r="L633" s="10"/>
      <c r="M633" s="10"/>
      <c r="N633" s="10"/>
      <c r="O633" s="10"/>
      <c r="P633" s="10"/>
      <c r="Q633" s="10"/>
      <c r="R633" s="10"/>
      <c r="S633" s="10"/>
      <c r="T633" s="10"/>
      <c r="U633" s="10"/>
      <c r="V633" s="10"/>
      <c r="W633" s="10"/>
      <c r="X633" s="10"/>
      <c r="Y633" s="10"/>
      <c r="Z633" s="10"/>
      <c r="AA633" s="10"/>
    </row>
    <row r="634">
      <c r="A634" s="10"/>
      <c r="B634" s="11"/>
      <c r="C634" s="10"/>
      <c r="D634" s="11"/>
      <c r="E634" s="14"/>
      <c r="F634" s="10"/>
      <c r="G634" s="14"/>
      <c r="H634" s="14"/>
      <c r="I634" s="10"/>
      <c r="J634" s="10"/>
      <c r="K634" s="10"/>
      <c r="L634" s="10"/>
      <c r="M634" s="10"/>
      <c r="N634" s="10"/>
      <c r="O634" s="10"/>
      <c r="P634" s="10"/>
      <c r="Q634" s="10"/>
      <c r="R634" s="10"/>
      <c r="S634" s="10"/>
      <c r="T634" s="10"/>
      <c r="U634" s="10"/>
      <c r="V634" s="10"/>
      <c r="W634" s="10"/>
      <c r="X634" s="10"/>
      <c r="Y634" s="10"/>
      <c r="Z634" s="10"/>
      <c r="AA634" s="10"/>
    </row>
    <row r="635">
      <c r="A635" s="10"/>
      <c r="B635" s="11"/>
      <c r="C635" s="10"/>
      <c r="D635" s="11"/>
      <c r="E635" s="14"/>
      <c r="F635" s="10"/>
      <c r="G635" s="14"/>
      <c r="H635" s="14"/>
      <c r="I635" s="10"/>
      <c r="J635" s="10"/>
      <c r="K635" s="10"/>
      <c r="L635" s="10"/>
      <c r="M635" s="10"/>
      <c r="N635" s="10"/>
      <c r="O635" s="10"/>
      <c r="P635" s="10"/>
      <c r="Q635" s="10"/>
      <c r="R635" s="10"/>
      <c r="S635" s="10"/>
      <c r="T635" s="10"/>
      <c r="U635" s="10"/>
      <c r="V635" s="10"/>
      <c r="W635" s="10"/>
      <c r="X635" s="10"/>
      <c r="Y635" s="10"/>
      <c r="Z635" s="10"/>
      <c r="AA635" s="10"/>
    </row>
    <row r="636">
      <c r="A636" s="10"/>
      <c r="B636" s="11"/>
      <c r="C636" s="10"/>
      <c r="D636" s="11"/>
      <c r="E636" s="14"/>
      <c r="F636" s="10"/>
      <c r="G636" s="14"/>
      <c r="H636" s="14"/>
      <c r="I636" s="10"/>
      <c r="J636" s="10"/>
      <c r="K636" s="10"/>
      <c r="L636" s="10"/>
      <c r="M636" s="10"/>
      <c r="N636" s="10"/>
      <c r="O636" s="10"/>
      <c r="P636" s="10"/>
      <c r="Q636" s="10"/>
      <c r="R636" s="10"/>
      <c r="S636" s="10"/>
      <c r="T636" s="10"/>
      <c r="U636" s="10"/>
      <c r="V636" s="10"/>
      <c r="W636" s="10"/>
      <c r="X636" s="10"/>
      <c r="Y636" s="10"/>
      <c r="Z636" s="10"/>
      <c r="AA636" s="10"/>
    </row>
    <row r="637">
      <c r="A637" s="10"/>
      <c r="B637" s="11"/>
      <c r="C637" s="10"/>
      <c r="D637" s="11"/>
      <c r="E637" s="14"/>
      <c r="F637" s="10"/>
      <c r="G637" s="14"/>
      <c r="H637" s="14"/>
      <c r="I637" s="10"/>
      <c r="J637" s="10"/>
      <c r="K637" s="10"/>
      <c r="L637" s="10"/>
      <c r="M637" s="10"/>
      <c r="N637" s="10"/>
      <c r="O637" s="10"/>
      <c r="P637" s="10"/>
      <c r="Q637" s="10"/>
      <c r="R637" s="10"/>
      <c r="S637" s="10"/>
      <c r="T637" s="10"/>
      <c r="U637" s="10"/>
      <c r="V637" s="10"/>
      <c r="W637" s="10"/>
      <c r="X637" s="10"/>
      <c r="Y637" s="10"/>
      <c r="Z637" s="10"/>
      <c r="AA637" s="10"/>
    </row>
    <row r="638">
      <c r="A638" s="10"/>
      <c r="B638" s="11"/>
      <c r="C638" s="10"/>
      <c r="D638" s="11"/>
      <c r="E638" s="14"/>
      <c r="F638" s="10"/>
      <c r="G638" s="14"/>
      <c r="H638" s="14"/>
      <c r="I638" s="10"/>
      <c r="J638" s="10"/>
      <c r="K638" s="10"/>
      <c r="L638" s="10"/>
      <c r="M638" s="10"/>
      <c r="N638" s="10"/>
      <c r="O638" s="10"/>
      <c r="P638" s="10"/>
      <c r="Q638" s="10"/>
      <c r="R638" s="10"/>
      <c r="S638" s="10"/>
      <c r="T638" s="10"/>
      <c r="U638" s="10"/>
      <c r="V638" s="10"/>
      <c r="W638" s="10"/>
      <c r="X638" s="10"/>
      <c r="Y638" s="10"/>
      <c r="Z638" s="10"/>
      <c r="AA638" s="10"/>
    </row>
    <row r="639">
      <c r="A639" s="10"/>
      <c r="B639" s="11"/>
      <c r="C639" s="10"/>
      <c r="D639" s="11"/>
      <c r="E639" s="14"/>
      <c r="F639" s="10"/>
      <c r="G639" s="14"/>
      <c r="H639" s="14"/>
      <c r="I639" s="10"/>
      <c r="J639" s="10"/>
      <c r="K639" s="10"/>
      <c r="L639" s="10"/>
      <c r="M639" s="10"/>
      <c r="N639" s="10"/>
      <c r="O639" s="10"/>
      <c r="P639" s="10"/>
      <c r="Q639" s="10"/>
      <c r="R639" s="10"/>
      <c r="S639" s="10"/>
      <c r="T639" s="10"/>
      <c r="U639" s="10"/>
      <c r="V639" s="10"/>
      <c r="W639" s="10"/>
      <c r="X639" s="10"/>
      <c r="Y639" s="10"/>
      <c r="Z639" s="10"/>
      <c r="AA639" s="10"/>
    </row>
    <row r="640">
      <c r="A640" s="10"/>
      <c r="B640" s="11"/>
      <c r="C640" s="10"/>
      <c r="D640" s="11"/>
      <c r="E640" s="14"/>
      <c r="F640" s="10"/>
      <c r="G640" s="14"/>
      <c r="H640" s="14"/>
      <c r="I640" s="10"/>
      <c r="J640" s="10"/>
      <c r="K640" s="10"/>
      <c r="L640" s="10"/>
      <c r="M640" s="10"/>
      <c r="N640" s="10"/>
      <c r="O640" s="10"/>
      <c r="P640" s="10"/>
      <c r="Q640" s="10"/>
      <c r="R640" s="10"/>
      <c r="S640" s="10"/>
      <c r="T640" s="10"/>
      <c r="U640" s="10"/>
      <c r="V640" s="10"/>
      <c r="W640" s="10"/>
      <c r="X640" s="10"/>
      <c r="Y640" s="10"/>
      <c r="Z640" s="10"/>
      <c r="AA640" s="10"/>
    </row>
    <row r="641">
      <c r="A641" s="10"/>
      <c r="B641" s="11"/>
      <c r="C641" s="10"/>
      <c r="D641" s="11"/>
      <c r="E641" s="14"/>
      <c r="F641" s="10"/>
      <c r="G641" s="14"/>
      <c r="H641" s="14"/>
      <c r="I641" s="10"/>
      <c r="J641" s="10"/>
      <c r="K641" s="10"/>
      <c r="L641" s="10"/>
      <c r="M641" s="10"/>
      <c r="N641" s="10"/>
      <c r="O641" s="10"/>
      <c r="P641" s="10"/>
      <c r="Q641" s="10"/>
      <c r="R641" s="10"/>
      <c r="S641" s="10"/>
      <c r="T641" s="10"/>
      <c r="U641" s="10"/>
      <c r="V641" s="10"/>
      <c r="W641" s="10"/>
      <c r="X641" s="10"/>
      <c r="Y641" s="10"/>
      <c r="Z641" s="10"/>
      <c r="AA641" s="10"/>
    </row>
    <row r="642">
      <c r="A642" s="10"/>
      <c r="B642" s="11"/>
      <c r="C642" s="10"/>
      <c r="D642" s="11"/>
      <c r="E642" s="14"/>
      <c r="F642" s="10"/>
      <c r="G642" s="14"/>
      <c r="H642" s="14"/>
      <c r="I642" s="10"/>
      <c r="J642" s="10"/>
      <c r="K642" s="10"/>
      <c r="L642" s="10"/>
      <c r="M642" s="10"/>
      <c r="N642" s="10"/>
      <c r="O642" s="10"/>
      <c r="P642" s="10"/>
      <c r="Q642" s="10"/>
      <c r="R642" s="10"/>
      <c r="S642" s="10"/>
      <c r="T642" s="10"/>
      <c r="U642" s="10"/>
      <c r="V642" s="10"/>
      <c r="W642" s="10"/>
      <c r="X642" s="10"/>
      <c r="Y642" s="10"/>
      <c r="Z642" s="10"/>
      <c r="AA642" s="10"/>
    </row>
    <row r="643">
      <c r="A643" s="10"/>
      <c r="B643" s="11"/>
      <c r="C643" s="10"/>
      <c r="D643" s="11"/>
      <c r="E643" s="14"/>
      <c r="F643" s="10"/>
      <c r="G643" s="14"/>
      <c r="H643" s="14"/>
      <c r="I643" s="10"/>
      <c r="J643" s="10"/>
      <c r="K643" s="10"/>
      <c r="L643" s="10"/>
      <c r="M643" s="10"/>
      <c r="N643" s="10"/>
      <c r="O643" s="10"/>
      <c r="P643" s="10"/>
      <c r="Q643" s="10"/>
      <c r="R643" s="10"/>
      <c r="S643" s="10"/>
      <c r="T643" s="10"/>
      <c r="U643" s="10"/>
      <c r="V643" s="10"/>
      <c r="W643" s="10"/>
      <c r="X643" s="10"/>
      <c r="Y643" s="10"/>
      <c r="Z643" s="10"/>
      <c r="AA643" s="10"/>
    </row>
    <row r="644">
      <c r="A644" s="10"/>
      <c r="B644" s="11"/>
      <c r="C644" s="10"/>
      <c r="D644" s="11"/>
      <c r="E644" s="14"/>
      <c r="F644" s="10"/>
      <c r="G644" s="14"/>
      <c r="H644" s="14"/>
      <c r="I644" s="10"/>
      <c r="J644" s="10"/>
      <c r="K644" s="10"/>
      <c r="L644" s="10"/>
      <c r="M644" s="10"/>
      <c r="N644" s="10"/>
      <c r="O644" s="10"/>
      <c r="P644" s="10"/>
      <c r="Q644" s="10"/>
      <c r="R644" s="10"/>
      <c r="S644" s="10"/>
      <c r="T644" s="10"/>
      <c r="U644" s="10"/>
      <c r="V644" s="10"/>
      <c r="W644" s="10"/>
      <c r="X644" s="10"/>
      <c r="Y644" s="10"/>
      <c r="Z644" s="10"/>
      <c r="AA644" s="10"/>
    </row>
    <row r="645">
      <c r="A645" s="10"/>
      <c r="B645" s="11"/>
      <c r="C645" s="10"/>
      <c r="D645" s="11"/>
      <c r="E645" s="14"/>
      <c r="F645" s="10"/>
      <c r="G645" s="14"/>
      <c r="H645" s="14"/>
      <c r="I645" s="10"/>
      <c r="J645" s="10"/>
      <c r="K645" s="10"/>
      <c r="L645" s="10"/>
      <c r="M645" s="10"/>
      <c r="N645" s="10"/>
      <c r="O645" s="10"/>
      <c r="P645" s="10"/>
      <c r="Q645" s="10"/>
      <c r="R645" s="10"/>
      <c r="S645" s="10"/>
      <c r="T645" s="10"/>
      <c r="U645" s="10"/>
      <c r="V645" s="10"/>
      <c r="W645" s="10"/>
      <c r="X645" s="10"/>
      <c r="Y645" s="10"/>
      <c r="Z645" s="10"/>
      <c r="AA645" s="10"/>
    </row>
    <row r="646">
      <c r="A646" s="10"/>
      <c r="B646" s="11"/>
      <c r="C646" s="10"/>
      <c r="D646" s="11"/>
      <c r="E646" s="14"/>
      <c r="F646" s="10"/>
      <c r="G646" s="14"/>
      <c r="H646" s="14"/>
      <c r="I646" s="10"/>
      <c r="J646" s="10"/>
      <c r="K646" s="10"/>
      <c r="L646" s="10"/>
      <c r="M646" s="10"/>
      <c r="N646" s="10"/>
      <c r="O646" s="10"/>
      <c r="P646" s="10"/>
      <c r="Q646" s="10"/>
      <c r="R646" s="10"/>
      <c r="S646" s="10"/>
      <c r="T646" s="10"/>
      <c r="U646" s="10"/>
      <c r="V646" s="10"/>
      <c r="W646" s="10"/>
      <c r="X646" s="10"/>
      <c r="Y646" s="10"/>
      <c r="Z646" s="10"/>
      <c r="AA646" s="10"/>
    </row>
    <row r="647">
      <c r="A647" s="10"/>
      <c r="B647" s="11"/>
      <c r="C647" s="10"/>
      <c r="D647" s="11"/>
      <c r="E647" s="14"/>
      <c r="F647" s="10"/>
      <c r="G647" s="14"/>
      <c r="H647" s="14"/>
      <c r="I647" s="10"/>
      <c r="J647" s="10"/>
      <c r="K647" s="10"/>
      <c r="L647" s="10"/>
      <c r="M647" s="10"/>
      <c r="N647" s="10"/>
      <c r="O647" s="10"/>
      <c r="P647" s="10"/>
      <c r="Q647" s="10"/>
      <c r="R647" s="10"/>
      <c r="S647" s="10"/>
      <c r="T647" s="10"/>
      <c r="U647" s="10"/>
      <c r="V647" s="10"/>
      <c r="W647" s="10"/>
      <c r="X647" s="10"/>
      <c r="Y647" s="10"/>
      <c r="Z647" s="10"/>
      <c r="AA647" s="10"/>
    </row>
    <row r="648">
      <c r="A648" s="10"/>
      <c r="B648" s="11"/>
      <c r="C648" s="10"/>
      <c r="D648" s="11"/>
      <c r="E648" s="14"/>
      <c r="F648" s="10"/>
      <c r="G648" s="14"/>
      <c r="H648" s="14"/>
      <c r="I648" s="10"/>
      <c r="J648" s="10"/>
      <c r="K648" s="10"/>
      <c r="L648" s="10"/>
      <c r="M648" s="10"/>
      <c r="N648" s="10"/>
      <c r="O648" s="10"/>
      <c r="P648" s="10"/>
      <c r="Q648" s="10"/>
      <c r="R648" s="10"/>
      <c r="S648" s="10"/>
      <c r="T648" s="10"/>
      <c r="U648" s="10"/>
      <c r="V648" s="10"/>
      <c r="W648" s="10"/>
      <c r="X648" s="10"/>
      <c r="Y648" s="10"/>
      <c r="Z648" s="10"/>
      <c r="AA648" s="10"/>
    </row>
    <row r="649">
      <c r="A649" s="10"/>
      <c r="B649" s="11"/>
      <c r="C649" s="10"/>
      <c r="D649" s="11"/>
      <c r="E649" s="14"/>
      <c r="F649" s="10"/>
      <c r="G649" s="14"/>
      <c r="H649" s="14"/>
      <c r="I649" s="10"/>
      <c r="J649" s="10"/>
      <c r="K649" s="10"/>
      <c r="L649" s="10"/>
      <c r="M649" s="10"/>
      <c r="N649" s="10"/>
      <c r="O649" s="10"/>
      <c r="P649" s="10"/>
      <c r="Q649" s="10"/>
      <c r="R649" s="10"/>
      <c r="S649" s="10"/>
      <c r="T649" s="10"/>
      <c r="U649" s="10"/>
      <c r="V649" s="10"/>
      <c r="W649" s="10"/>
      <c r="X649" s="10"/>
      <c r="Y649" s="10"/>
      <c r="Z649" s="10"/>
      <c r="AA649" s="10"/>
    </row>
    <row r="650">
      <c r="A650" s="10"/>
      <c r="B650" s="11"/>
      <c r="C650" s="10"/>
      <c r="D650" s="11"/>
      <c r="E650" s="14"/>
      <c r="F650" s="10"/>
      <c r="G650" s="14"/>
      <c r="H650" s="14"/>
      <c r="I650" s="10"/>
      <c r="J650" s="10"/>
      <c r="K650" s="10"/>
      <c r="L650" s="10"/>
      <c r="M650" s="10"/>
      <c r="N650" s="10"/>
      <c r="O650" s="10"/>
      <c r="P650" s="10"/>
      <c r="Q650" s="10"/>
      <c r="R650" s="10"/>
      <c r="S650" s="10"/>
      <c r="T650" s="10"/>
      <c r="U650" s="10"/>
      <c r="V650" s="10"/>
      <c r="W650" s="10"/>
      <c r="X650" s="10"/>
      <c r="Y650" s="10"/>
      <c r="Z650" s="10"/>
      <c r="AA650" s="10"/>
    </row>
    <row r="651">
      <c r="A651" s="10"/>
      <c r="B651" s="11"/>
      <c r="C651" s="10"/>
      <c r="D651" s="11"/>
      <c r="E651" s="14"/>
      <c r="F651" s="10"/>
      <c r="G651" s="14"/>
      <c r="H651" s="14"/>
      <c r="I651" s="10"/>
      <c r="J651" s="10"/>
      <c r="K651" s="10"/>
      <c r="L651" s="10"/>
      <c r="M651" s="10"/>
      <c r="N651" s="10"/>
      <c r="O651" s="10"/>
      <c r="P651" s="10"/>
      <c r="Q651" s="10"/>
      <c r="R651" s="10"/>
      <c r="S651" s="10"/>
      <c r="T651" s="10"/>
      <c r="U651" s="10"/>
      <c r="V651" s="10"/>
      <c r="W651" s="10"/>
      <c r="X651" s="10"/>
      <c r="Y651" s="10"/>
      <c r="Z651" s="10"/>
      <c r="AA651" s="10"/>
    </row>
    <row r="652">
      <c r="A652" s="10"/>
      <c r="B652" s="11"/>
      <c r="C652" s="10"/>
      <c r="D652" s="11"/>
      <c r="E652" s="14"/>
      <c r="F652" s="10"/>
      <c r="G652" s="14"/>
      <c r="H652" s="14"/>
      <c r="I652" s="10"/>
      <c r="J652" s="10"/>
      <c r="K652" s="10"/>
      <c r="L652" s="10"/>
      <c r="M652" s="10"/>
      <c r="N652" s="10"/>
      <c r="O652" s="10"/>
      <c r="P652" s="10"/>
      <c r="Q652" s="10"/>
      <c r="R652" s="10"/>
      <c r="S652" s="10"/>
      <c r="T652" s="10"/>
      <c r="U652" s="10"/>
      <c r="V652" s="10"/>
      <c r="W652" s="10"/>
      <c r="X652" s="10"/>
      <c r="Y652" s="10"/>
      <c r="Z652" s="10"/>
      <c r="AA652" s="10"/>
    </row>
    <row r="653">
      <c r="A653" s="10"/>
      <c r="B653" s="11"/>
      <c r="C653" s="10"/>
      <c r="D653" s="11"/>
      <c r="E653" s="14"/>
      <c r="F653" s="10"/>
      <c r="G653" s="14"/>
      <c r="H653" s="14"/>
      <c r="I653" s="10"/>
      <c r="J653" s="10"/>
      <c r="K653" s="10"/>
      <c r="L653" s="10"/>
      <c r="M653" s="10"/>
      <c r="N653" s="10"/>
      <c r="O653" s="10"/>
      <c r="P653" s="10"/>
      <c r="Q653" s="10"/>
      <c r="R653" s="10"/>
      <c r="S653" s="10"/>
      <c r="T653" s="10"/>
      <c r="U653" s="10"/>
      <c r="V653" s="10"/>
      <c r="W653" s="10"/>
      <c r="X653" s="10"/>
      <c r="Y653" s="10"/>
      <c r="Z653" s="10"/>
      <c r="AA653" s="10"/>
    </row>
    <row r="654">
      <c r="A654" s="10"/>
      <c r="B654" s="11"/>
      <c r="C654" s="10"/>
      <c r="D654" s="11"/>
      <c r="E654" s="14"/>
      <c r="F654" s="10"/>
      <c r="G654" s="14"/>
      <c r="H654" s="14"/>
      <c r="I654" s="10"/>
      <c r="J654" s="10"/>
      <c r="K654" s="10"/>
      <c r="L654" s="10"/>
      <c r="M654" s="10"/>
      <c r="N654" s="10"/>
      <c r="O654" s="10"/>
      <c r="P654" s="10"/>
      <c r="Q654" s="10"/>
      <c r="R654" s="10"/>
      <c r="S654" s="10"/>
      <c r="T654" s="10"/>
      <c r="U654" s="10"/>
      <c r="V654" s="10"/>
      <c r="W654" s="10"/>
      <c r="X654" s="10"/>
      <c r="Y654" s="10"/>
      <c r="Z654" s="10"/>
      <c r="AA654" s="10"/>
    </row>
    <row r="655">
      <c r="A655" s="10"/>
      <c r="B655" s="11"/>
      <c r="C655" s="10"/>
      <c r="D655" s="11"/>
      <c r="E655" s="14"/>
      <c r="F655" s="10"/>
      <c r="G655" s="14"/>
      <c r="H655" s="14"/>
      <c r="I655" s="10"/>
      <c r="J655" s="10"/>
      <c r="K655" s="10"/>
      <c r="L655" s="10"/>
      <c r="M655" s="10"/>
      <c r="N655" s="10"/>
      <c r="O655" s="10"/>
      <c r="P655" s="10"/>
      <c r="Q655" s="10"/>
      <c r="R655" s="10"/>
      <c r="S655" s="10"/>
      <c r="T655" s="10"/>
      <c r="U655" s="10"/>
      <c r="V655" s="10"/>
      <c r="W655" s="10"/>
      <c r="X655" s="10"/>
      <c r="Y655" s="10"/>
      <c r="Z655" s="10"/>
      <c r="AA655" s="10"/>
    </row>
    <row r="656">
      <c r="A656" s="10"/>
      <c r="B656" s="11"/>
      <c r="C656" s="10"/>
      <c r="D656" s="11"/>
      <c r="E656" s="14"/>
      <c r="F656" s="10"/>
      <c r="G656" s="14"/>
      <c r="H656" s="14"/>
      <c r="I656" s="10"/>
      <c r="J656" s="10"/>
      <c r="K656" s="10"/>
      <c r="L656" s="10"/>
      <c r="M656" s="10"/>
      <c r="N656" s="10"/>
      <c r="O656" s="10"/>
      <c r="P656" s="10"/>
      <c r="Q656" s="10"/>
      <c r="R656" s="10"/>
      <c r="S656" s="10"/>
      <c r="T656" s="10"/>
      <c r="U656" s="10"/>
      <c r="V656" s="10"/>
      <c r="W656" s="10"/>
      <c r="X656" s="10"/>
      <c r="Y656" s="10"/>
      <c r="Z656" s="10"/>
      <c r="AA656" s="10"/>
    </row>
    <row r="657">
      <c r="A657" s="10"/>
      <c r="B657" s="11"/>
      <c r="C657" s="10"/>
      <c r="D657" s="11"/>
      <c r="E657" s="14"/>
      <c r="F657" s="10"/>
      <c r="G657" s="14"/>
      <c r="H657" s="14"/>
      <c r="I657" s="10"/>
      <c r="J657" s="10"/>
      <c r="K657" s="10"/>
      <c r="L657" s="10"/>
      <c r="M657" s="10"/>
      <c r="N657" s="10"/>
      <c r="O657" s="10"/>
      <c r="P657" s="10"/>
      <c r="Q657" s="10"/>
      <c r="R657" s="10"/>
      <c r="S657" s="10"/>
      <c r="T657" s="10"/>
      <c r="U657" s="10"/>
      <c r="V657" s="10"/>
      <c r="W657" s="10"/>
      <c r="X657" s="10"/>
      <c r="Y657" s="10"/>
      <c r="Z657" s="10"/>
      <c r="AA657" s="10"/>
    </row>
    <row r="658">
      <c r="A658" s="10"/>
      <c r="B658" s="11"/>
      <c r="C658" s="10"/>
      <c r="D658" s="11"/>
      <c r="E658" s="14"/>
      <c r="F658" s="10"/>
      <c r="G658" s="14"/>
      <c r="H658" s="14"/>
      <c r="I658" s="10"/>
      <c r="J658" s="10"/>
      <c r="K658" s="10"/>
      <c r="L658" s="10"/>
      <c r="M658" s="10"/>
      <c r="N658" s="10"/>
      <c r="O658" s="10"/>
      <c r="P658" s="10"/>
      <c r="Q658" s="10"/>
      <c r="R658" s="10"/>
      <c r="S658" s="10"/>
      <c r="T658" s="10"/>
      <c r="U658" s="10"/>
      <c r="V658" s="10"/>
      <c r="W658" s="10"/>
      <c r="X658" s="10"/>
      <c r="Y658" s="10"/>
      <c r="Z658" s="10"/>
      <c r="AA658" s="10"/>
    </row>
    <row r="659">
      <c r="A659" s="10"/>
      <c r="B659" s="11"/>
      <c r="C659" s="10"/>
      <c r="D659" s="11"/>
      <c r="E659" s="14"/>
      <c r="F659" s="10"/>
      <c r="G659" s="14"/>
      <c r="H659" s="14"/>
      <c r="I659" s="10"/>
      <c r="J659" s="10"/>
      <c r="K659" s="10"/>
      <c r="L659" s="10"/>
      <c r="M659" s="10"/>
      <c r="N659" s="10"/>
      <c r="O659" s="10"/>
      <c r="P659" s="10"/>
      <c r="Q659" s="10"/>
      <c r="R659" s="10"/>
      <c r="S659" s="10"/>
      <c r="T659" s="10"/>
      <c r="U659" s="10"/>
      <c r="V659" s="10"/>
      <c r="W659" s="10"/>
      <c r="X659" s="10"/>
      <c r="Y659" s="10"/>
      <c r="Z659" s="10"/>
      <c r="AA659" s="10"/>
    </row>
    <row r="660">
      <c r="A660" s="10"/>
      <c r="B660" s="11"/>
      <c r="C660" s="10"/>
      <c r="D660" s="11"/>
      <c r="E660" s="14"/>
      <c r="F660" s="10"/>
      <c r="G660" s="14"/>
      <c r="H660" s="14"/>
      <c r="I660" s="10"/>
      <c r="J660" s="10"/>
      <c r="K660" s="10"/>
      <c r="L660" s="10"/>
      <c r="M660" s="10"/>
      <c r="N660" s="10"/>
      <c r="O660" s="10"/>
      <c r="P660" s="10"/>
      <c r="Q660" s="10"/>
      <c r="R660" s="10"/>
      <c r="S660" s="10"/>
      <c r="T660" s="10"/>
      <c r="U660" s="10"/>
      <c r="V660" s="10"/>
      <c r="W660" s="10"/>
      <c r="X660" s="10"/>
      <c r="Y660" s="10"/>
      <c r="Z660" s="10"/>
      <c r="AA660" s="10"/>
    </row>
    <row r="661">
      <c r="A661" s="10"/>
      <c r="B661" s="11"/>
      <c r="C661" s="10"/>
      <c r="D661" s="11"/>
      <c r="E661" s="14"/>
      <c r="F661" s="10"/>
      <c r="G661" s="14"/>
      <c r="H661" s="14"/>
      <c r="I661" s="10"/>
      <c r="J661" s="10"/>
      <c r="K661" s="10"/>
      <c r="L661" s="10"/>
      <c r="M661" s="10"/>
      <c r="N661" s="10"/>
      <c r="O661" s="10"/>
      <c r="P661" s="10"/>
      <c r="Q661" s="10"/>
      <c r="R661" s="10"/>
      <c r="S661" s="10"/>
      <c r="T661" s="10"/>
      <c r="U661" s="10"/>
      <c r="V661" s="10"/>
      <c r="W661" s="10"/>
      <c r="X661" s="10"/>
      <c r="Y661" s="10"/>
      <c r="Z661" s="10"/>
      <c r="AA661" s="10"/>
    </row>
    <row r="662">
      <c r="A662" s="10"/>
      <c r="B662" s="11"/>
      <c r="C662" s="10"/>
      <c r="D662" s="11"/>
      <c r="E662" s="14"/>
      <c r="F662" s="10"/>
      <c r="G662" s="14"/>
      <c r="H662" s="14"/>
      <c r="I662" s="10"/>
      <c r="J662" s="10"/>
      <c r="K662" s="10"/>
      <c r="L662" s="10"/>
      <c r="M662" s="10"/>
      <c r="N662" s="10"/>
      <c r="O662" s="10"/>
      <c r="P662" s="10"/>
      <c r="Q662" s="10"/>
      <c r="R662" s="10"/>
      <c r="S662" s="10"/>
      <c r="T662" s="10"/>
      <c r="U662" s="10"/>
      <c r="V662" s="10"/>
      <c r="W662" s="10"/>
      <c r="X662" s="10"/>
      <c r="Y662" s="10"/>
      <c r="Z662" s="10"/>
      <c r="AA662" s="10"/>
    </row>
    <row r="663">
      <c r="A663" s="10"/>
      <c r="B663" s="11"/>
      <c r="C663" s="10"/>
      <c r="D663" s="11"/>
      <c r="E663" s="14"/>
      <c r="F663" s="10"/>
      <c r="G663" s="14"/>
      <c r="H663" s="14"/>
      <c r="I663" s="10"/>
      <c r="J663" s="10"/>
      <c r="K663" s="10"/>
      <c r="L663" s="10"/>
      <c r="M663" s="10"/>
      <c r="N663" s="10"/>
      <c r="O663" s="10"/>
      <c r="P663" s="10"/>
      <c r="Q663" s="10"/>
      <c r="R663" s="10"/>
      <c r="S663" s="10"/>
      <c r="T663" s="10"/>
      <c r="U663" s="10"/>
      <c r="V663" s="10"/>
      <c r="W663" s="10"/>
      <c r="X663" s="10"/>
      <c r="Y663" s="10"/>
      <c r="Z663" s="10"/>
      <c r="AA663" s="10"/>
    </row>
    <row r="664">
      <c r="A664" s="10"/>
      <c r="B664" s="11"/>
      <c r="C664" s="10"/>
      <c r="D664" s="11"/>
      <c r="E664" s="14"/>
      <c r="F664" s="10"/>
      <c r="G664" s="14"/>
      <c r="H664" s="14"/>
      <c r="I664" s="10"/>
      <c r="J664" s="10"/>
      <c r="K664" s="10"/>
      <c r="L664" s="10"/>
      <c r="M664" s="10"/>
      <c r="N664" s="10"/>
      <c r="O664" s="10"/>
      <c r="P664" s="10"/>
      <c r="Q664" s="10"/>
      <c r="R664" s="10"/>
      <c r="S664" s="10"/>
      <c r="T664" s="10"/>
      <c r="U664" s="10"/>
      <c r="V664" s="10"/>
      <c r="W664" s="10"/>
      <c r="X664" s="10"/>
      <c r="Y664" s="10"/>
      <c r="Z664" s="10"/>
      <c r="AA664" s="10"/>
    </row>
    <row r="665">
      <c r="A665" s="10"/>
      <c r="B665" s="11"/>
      <c r="C665" s="10"/>
      <c r="D665" s="11"/>
      <c r="E665" s="14"/>
      <c r="F665" s="10"/>
      <c r="G665" s="14"/>
      <c r="H665" s="14"/>
      <c r="I665" s="10"/>
      <c r="J665" s="10"/>
      <c r="K665" s="10"/>
      <c r="L665" s="10"/>
      <c r="M665" s="10"/>
      <c r="N665" s="10"/>
      <c r="O665" s="10"/>
      <c r="P665" s="10"/>
      <c r="Q665" s="10"/>
      <c r="R665" s="10"/>
      <c r="S665" s="10"/>
      <c r="T665" s="10"/>
      <c r="U665" s="10"/>
      <c r="V665" s="10"/>
      <c r="W665" s="10"/>
      <c r="X665" s="10"/>
      <c r="Y665" s="10"/>
      <c r="Z665" s="10"/>
      <c r="AA665" s="10"/>
    </row>
    <row r="666">
      <c r="A666" s="10"/>
      <c r="B666" s="11"/>
      <c r="C666" s="10"/>
      <c r="D666" s="11"/>
      <c r="E666" s="14"/>
      <c r="F666" s="10"/>
      <c r="G666" s="14"/>
      <c r="H666" s="14"/>
      <c r="I666" s="10"/>
      <c r="J666" s="10"/>
      <c r="K666" s="10"/>
      <c r="L666" s="10"/>
      <c r="M666" s="10"/>
      <c r="N666" s="10"/>
      <c r="O666" s="10"/>
      <c r="P666" s="10"/>
      <c r="Q666" s="10"/>
      <c r="R666" s="10"/>
      <c r="S666" s="10"/>
      <c r="T666" s="10"/>
      <c r="U666" s="10"/>
      <c r="V666" s="10"/>
      <c r="W666" s="10"/>
      <c r="X666" s="10"/>
      <c r="Y666" s="10"/>
      <c r="Z666" s="10"/>
      <c r="AA666" s="10"/>
    </row>
    <row r="667">
      <c r="A667" s="10"/>
      <c r="B667" s="11"/>
      <c r="C667" s="10"/>
      <c r="D667" s="11"/>
      <c r="E667" s="14"/>
      <c r="F667" s="10"/>
      <c r="G667" s="14"/>
      <c r="H667" s="14"/>
      <c r="I667" s="10"/>
      <c r="J667" s="10"/>
      <c r="K667" s="10"/>
      <c r="L667" s="10"/>
      <c r="M667" s="10"/>
      <c r="N667" s="10"/>
      <c r="O667" s="10"/>
      <c r="P667" s="10"/>
      <c r="Q667" s="10"/>
      <c r="R667" s="10"/>
      <c r="S667" s="10"/>
      <c r="T667" s="10"/>
      <c r="U667" s="10"/>
      <c r="V667" s="10"/>
      <c r="W667" s="10"/>
      <c r="X667" s="10"/>
      <c r="Y667" s="10"/>
      <c r="Z667" s="10"/>
      <c r="AA667" s="10"/>
    </row>
    <row r="668">
      <c r="A668" s="10"/>
      <c r="B668" s="11"/>
      <c r="C668" s="10"/>
      <c r="D668" s="11"/>
      <c r="E668" s="14"/>
      <c r="F668" s="10"/>
      <c r="G668" s="14"/>
      <c r="H668" s="14"/>
      <c r="I668" s="10"/>
      <c r="J668" s="10"/>
      <c r="K668" s="10"/>
      <c r="L668" s="10"/>
      <c r="M668" s="10"/>
      <c r="N668" s="10"/>
      <c r="O668" s="10"/>
      <c r="P668" s="10"/>
      <c r="Q668" s="10"/>
      <c r="R668" s="10"/>
      <c r="S668" s="10"/>
      <c r="T668" s="10"/>
      <c r="U668" s="10"/>
      <c r="V668" s="10"/>
      <c r="W668" s="10"/>
      <c r="X668" s="10"/>
      <c r="Y668" s="10"/>
      <c r="Z668" s="10"/>
      <c r="AA668" s="10"/>
    </row>
    <row r="669">
      <c r="A669" s="10"/>
      <c r="B669" s="11"/>
      <c r="C669" s="10"/>
      <c r="D669" s="11"/>
      <c r="E669" s="14"/>
      <c r="F669" s="10"/>
      <c r="G669" s="14"/>
      <c r="H669" s="14"/>
      <c r="I669" s="10"/>
      <c r="J669" s="10"/>
      <c r="K669" s="10"/>
      <c r="L669" s="10"/>
      <c r="M669" s="10"/>
      <c r="N669" s="10"/>
      <c r="O669" s="10"/>
      <c r="P669" s="10"/>
      <c r="Q669" s="10"/>
      <c r="R669" s="10"/>
      <c r="S669" s="10"/>
      <c r="T669" s="10"/>
      <c r="U669" s="10"/>
      <c r="V669" s="10"/>
      <c r="W669" s="10"/>
      <c r="X669" s="10"/>
      <c r="Y669" s="10"/>
      <c r="Z669" s="10"/>
      <c r="AA669" s="10"/>
    </row>
    <row r="670">
      <c r="A670" s="10"/>
      <c r="B670" s="11"/>
      <c r="C670" s="10"/>
      <c r="D670" s="11"/>
      <c r="E670" s="14"/>
      <c r="F670" s="10"/>
      <c r="G670" s="14"/>
      <c r="H670" s="14"/>
      <c r="I670" s="10"/>
      <c r="J670" s="10"/>
      <c r="K670" s="10"/>
      <c r="L670" s="10"/>
      <c r="M670" s="10"/>
      <c r="N670" s="10"/>
      <c r="O670" s="10"/>
      <c r="P670" s="10"/>
      <c r="Q670" s="10"/>
      <c r="R670" s="10"/>
      <c r="S670" s="10"/>
      <c r="T670" s="10"/>
      <c r="U670" s="10"/>
      <c r="V670" s="10"/>
      <c r="W670" s="10"/>
      <c r="X670" s="10"/>
      <c r="Y670" s="10"/>
      <c r="Z670" s="10"/>
      <c r="AA670" s="10"/>
    </row>
    <row r="671">
      <c r="A671" s="10"/>
      <c r="B671" s="11"/>
      <c r="C671" s="10"/>
      <c r="D671" s="11"/>
      <c r="E671" s="14"/>
      <c r="F671" s="10"/>
      <c r="G671" s="14"/>
      <c r="H671" s="14"/>
      <c r="I671" s="10"/>
      <c r="J671" s="10"/>
      <c r="K671" s="10"/>
      <c r="L671" s="10"/>
      <c r="M671" s="10"/>
      <c r="N671" s="10"/>
      <c r="O671" s="10"/>
      <c r="P671" s="10"/>
      <c r="Q671" s="10"/>
      <c r="R671" s="10"/>
      <c r="S671" s="10"/>
      <c r="T671" s="10"/>
      <c r="U671" s="10"/>
      <c r="V671" s="10"/>
      <c r="W671" s="10"/>
      <c r="X671" s="10"/>
      <c r="Y671" s="10"/>
      <c r="Z671" s="10"/>
      <c r="AA671" s="10"/>
    </row>
    <row r="672">
      <c r="A672" s="10"/>
      <c r="B672" s="11"/>
      <c r="C672" s="10"/>
      <c r="D672" s="11"/>
      <c r="E672" s="14"/>
      <c r="F672" s="10"/>
      <c r="G672" s="14"/>
      <c r="H672" s="14"/>
      <c r="I672" s="10"/>
      <c r="J672" s="10"/>
      <c r="K672" s="10"/>
      <c r="L672" s="10"/>
      <c r="M672" s="10"/>
      <c r="N672" s="10"/>
      <c r="O672" s="10"/>
      <c r="P672" s="10"/>
      <c r="Q672" s="10"/>
      <c r="R672" s="10"/>
      <c r="S672" s="10"/>
      <c r="T672" s="10"/>
      <c r="U672" s="10"/>
      <c r="V672" s="10"/>
      <c r="W672" s="10"/>
      <c r="X672" s="10"/>
      <c r="Y672" s="10"/>
      <c r="Z672" s="10"/>
      <c r="AA672" s="10"/>
    </row>
    <row r="673">
      <c r="A673" s="10"/>
      <c r="B673" s="11"/>
      <c r="C673" s="10"/>
      <c r="D673" s="11"/>
      <c r="E673" s="14"/>
      <c r="F673" s="10"/>
      <c r="G673" s="14"/>
      <c r="H673" s="14"/>
      <c r="I673" s="10"/>
      <c r="J673" s="10"/>
      <c r="K673" s="10"/>
      <c r="L673" s="10"/>
      <c r="M673" s="10"/>
      <c r="N673" s="10"/>
      <c r="O673" s="10"/>
      <c r="P673" s="10"/>
      <c r="Q673" s="10"/>
      <c r="R673" s="10"/>
      <c r="S673" s="10"/>
      <c r="T673" s="10"/>
      <c r="U673" s="10"/>
      <c r="V673" s="10"/>
      <c r="W673" s="10"/>
      <c r="X673" s="10"/>
      <c r="Y673" s="10"/>
      <c r="Z673" s="10"/>
      <c r="AA673" s="10"/>
    </row>
    <row r="674">
      <c r="A674" s="10"/>
      <c r="B674" s="11"/>
      <c r="C674" s="10"/>
      <c r="D674" s="11"/>
      <c r="E674" s="14"/>
      <c r="F674" s="10"/>
      <c r="G674" s="14"/>
      <c r="H674" s="14"/>
      <c r="I674" s="10"/>
      <c r="J674" s="10"/>
      <c r="K674" s="10"/>
      <c r="L674" s="10"/>
      <c r="M674" s="10"/>
      <c r="N674" s="10"/>
      <c r="O674" s="10"/>
      <c r="P674" s="10"/>
      <c r="Q674" s="10"/>
      <c r="R674" s="10"/>
      <c r="S674" s="10"/>
      <c r="T674" s="10"/>
      <c r="U674" s="10"/>
      <c r="V674" s="10"/>
      <c r="W674" s="10"/>
      <c r="X674" s="10"/>
      <c r="Y674" s="10"/>
      <c r="Z674" s="10"/>
      <c r="AA674" s="10"/>
    </row>
    <row r="675">
      <c r="A675" s="10"/>
      <c r="B675" s="11"/>
      <c r="C675" s="10"/>
      <c r="D675" s="11"/>
      <c r="E675" s="14"/>
      <c r="F675" s="10"/>
      <c r="G675" s="14"/>
      <c r="H675" s="14"/>
      <c r="I675" s="10"/>
      <c r="J675" s="10"/>
      <c r="K675" s="10"/>
      <c r="L675" s="10"/>
      <c r="M675" s="10"/>
      <c r="N675" s="10"/>
      <c r="O675" s="10"/>
      <c r="P675" s="10"/>
      <c r="Q675" s="10"/>
      <c r="R675" s="10"/>
      <c r="S675" s="10"/>
      <c r="T675" s="10"/>
      <c r="U675" s="10"/>
      <c r="V675" s="10"/>
      <c r="W675" s="10"/>
      <c r="X675" s="10"/>
      <c r="Y675" s="10"/>
      <c r="Z675" s="10"/>
      <c r="AA675" s="10"/>
    </row>
    <row r="676">
      <c r="A676" s="10"/>
      <c r="B676" s="11"/>
      <c r="C676" s="10"/>
      <c r="D676" s="11"/>
      <c r="E676" s="14"/>
      <c r="F676" s="10"/>
      <c r="G676" s="14"/>
      <c r="H676" s="14"/>
      <c r="I676" s="10"/>
      <c r="J676" s="10"/>
      <c r="K676" s="10"/>
      <c r="L676" s="10"/>
      <c r="M676" s="10"/>
      <c r="N676" s="10"/>
      <c r="O676" s="10"/>
      <c r="P676" s="10"/>
      <c r="Q676" s="10"/>
      <c r="R676" s="10"/>
      <c r="S676" s="10"/>
      <c r="T676" s="10"/>
      <c r="U676" s="10"/>
      <c r="V676" s="10"/>
      <c r="W676" s="10"/>
      <c r="X676" s="10"/>
      <c r="Y676" s="10"/>
      <c r="Z676" s="10"/>
      <c r="AA676" s="10"/>
    </row>
    <row r="677">
      <c r="A677" s="10"/>
      <c r="B677" s="11"/>
      <c r="C677" s="10"/>
      <c r="D677" s="11"/>
      <c r="E677" s="14"/>
      <c r="F677" s="10"/>
      <c r="G677" s="14"/>
      <c r="H677" s="14"/>
      <c r="I677" s="10"/>
      <c r="J677" s="10"/>
      <c r="K677" s="10"/>
      <c r="L677" s="10"/>
      <c r="M677" s="10"/>
      <c r="N677" s="10"/>
      <c r="O677" s="10"/>
      <c r="P677" s="10"/>
      <c r="Q677" s="10"/>
      <c r="R677" s="10"/>
      <c r="S677" s="10"/>
      <c r="T677" s="10"/>
      <c r="U677" s="10"/>
      <c r="V677" s="10"/>
      <c r="W677" s="10"/>
      <c r="X677" s="10"/>
      <c r="Y677" s="10"/>
      <c r="Z677" s="10"/>
      <c r="AA677" s="10"/>
    </row>
    <row r="678">
      <c r="A678" s="10"/>
      <c r="B678" s="11"/>
      <c r="C678" s="10"/>
      <c r="D678" s="11"/>
      <c r="E678" s="14"/>
      <c r="F678" s="10"/>
      <c r="G678" s="14"/>
      <c r="H678" s="14"/>
      <c r="I678" s="10"/>
      <c r="J678" s="10"/>
      <c r="K678" s="10"/>
      <c r="L678" s="10"/>
      <c r="M678" s="10"/>
      <c r="N678" s="10"/>
      <c r="O678" s="10"/>
      <c r="P678" s="10"/>
      <c r="Q678" s="10"/>
      <c r="R678" s="10"/>
      <c r="S678" s="10"/>
      <c r="T678" s="10"/>
      <c r="U678" s="10"/>
      <c r="V678" s="10"/>
      <c r="W678" s="10"/>
      <c r="X678" s="10"/>
      <c r="Y678" s="10"/>
      <c r="Z678" s="10"/>
      <c r="AA678" s="10"/>
    </row>
    <row r="679">
      <c r="A679" s="10"/>
      <c r="B679" s="11"/>
      <c r="C679" s="10"/>
      <c r="D679" s="11"/>
      <c r="E679" s="14"/>
      <c r="F679" s="10"/>
      <c r="G679" s="14"/>
      <c r="H679" s="14"/>
      <c r="I679" s="10"/>
      <c r="J679" s="10"/>
      <c r="K679" s="10"/>
      <c r="L679" s="10"/>
      <c r="M679" s="10"/>
      <c r="N679" s="10"/>
      <c r="O679" s="10"/>
      <c r="P679" s="10"/>
      <c r="Q679" s="10"/>
      <c r="R679" s="10"/>
      <c r="S679" s="10"/>
      <c r="T679" s="10"/>
      <c r="U679" s="10"/>
      <c r="V679" s="10"/>
      <c r="W679" s="10"/>
      <c r="X679" s="10"/>
      <c r="Y679" s="10"/>
      <c r="Z679" s="10"/>
      <c r="AA679" s="10"/>
    </row>
    <row r="680">
      <c r="A680" s="10"/>
      <c r="B680" s="11"/>
      <c r="C680" s="10"/>
      <c r="D680" s="11"/>
      <c r="E680" s="14"/>
      <c r="F680" s="10"/>
      <c r="G680" s="14"/>
      <c r="H680" s="14"/>
      <c r="I680" s="10"/>
      <c r="J680" s="10"/>
      <c r="K680" s="10"/>
      <c r="L680" s="10"/>
      <c r="M680" s="10"/>
      <c r="N680" s="10"/>
      <c r="O680" s="10"/>
      <c r="P680" s="10"/>
      <c r="Q680" s="10"/>
      <c r="R680" s="10"/>
      <c r="S680" s="10"/>
      <c r="T680" s="10"/>
      <c r="U680" s="10"/>
      <c r="V680" s="10"/>
      <c r="W680" s="10"/>
      <c r="X680" s="10"/>
      <c r="Y680" s="10"/>
      <c r="Z680" s="10"/>
      <c r="AA680" s="10"/>
    </row>
    <row r="681">
      <c r="A681" s="10"/>
      <c r="B681" s="11"/>
      <c r="C681" s="10"/>
      <c r="D681" s="11"/>
      <c r="E681" s="14"/>
      <c r="F681" s="10"/>
      <c r="G681" s="14"/>
      <c r="H681" s="14"/>
      <c r="I681" s="10"/>
      <c r="J681" s="10"/>
      <c r="K681" s="10"/>
      <c r="L681" s="10"/>
      <c r="M681" s="10"/>
      <c r="N681" s="10"/>
      <c r="O681" s="10"/>
      <c r="P681" s="10"/>
      <c r="Q681" s="10"/>
      <c r="R681" s="10"/>
      <c r="S681" s="10"/>
      <c r="T681" s="10"/>
      <c r="U681" s="10"/>
      <c r="V681" s="10"/>
      <c r="W681" s="10"/>
      <c r="X681" s="10"/>
      <c r="Y681" s="10"/>
      <c r="Z681" s="10"/>
      <c r="AA681" s="10"/>
    </row>
    <row r="682">
      <c r="A682" s="10"/>
      <c r="B682" s="11"/>
      <c r="C682" s="10"/>
      <c r="D682" s="11"/>
      <c r="E682" s="14"/>
      <c r="F682" s="10"/>
      <c r="G682" s="14"/>
      <c r="H682" s="14"/>
      <c r="I682" s="10"/>
      <c r="J682" s="10"/>
      <c r="K682" s="10"/>
      <c r="L682" s="10"/>
      <c r="M682" s="10"/>
      <c r="N682" s="10"/>
      <c r="O682" s="10"/>
      <c r="P682" s="10"/>
      <c r="Q682" s="10"/>
      <c r="R682" s="10"/>
      <c r="S682" s="10"/>
      <c r="T682" s="10"/>
      <c r="U682" s="10"/>
      <c r="V682" s="10"/>
      <c r="W682" s="10"/>
      <c r="X682" s="10"/>
      <c r="Y682" s="10"/>
      <c r="Z682" s="10"/>
      <c r="AA682" s="10"/>
    </row>
    <row r="683">
      <c r="A683" s="10"/>
      <c r="B683" s="11"/>
      <c r="C683" s="10"/>
      <c r="D683" s="11"/>
      <c r="E683" s="14"/>
      <c r="F683" s="10"/>
      <c r="G683" s="14"/>
      <c r="H683" s="14"/>
      <c r="I683" s="10"/>
      <c r="J683" s="10"/>
      <c r="K683" s="10"/>
      <c r="L683" s="10"/>
      <c r="M683" s="10"/>
      <c r="N683" s="10"/>
      <c r="O683" s="10"/>
      <c r="P683" s="10"/>
      <c r="Q683" s="10"/>
      <c r="R683" s="10"/>
      <c r="S683" s="10"/>
      <c r="T683" s="10"/>
      <c r="U683" s="10"/>
      <c r="V683" s="10"/>
      <c r="W683" s="10"/>
      <c r="X683" s="10"/>
      <c r="Y683" s="10"/>
      <c r="Z683" s="10"/>
      <c r="AA683" s="10"/>
    </row>
    <row r="684">
      <c r="A684" s="10"/>
      <c r="B684" s="11"/>
      <c r="C684" s="10"/>
      <c r="D684" s="11"/>
      <c r="E684" s="14"/>
      <c r="F684" s="10"/>
      <c r="G684" s="14"/>
      <c r="H684" s="14"/>
      <c r="I684" s="10"/>
      <c r="J684" s="10"/>
      <c r="K684" s="10"/>
      <c r="L684" s="10"/>
      <c r="M684" s="10"/>
      <c r="N684" s="10"/>
      <c r="O684" s="10"/>
      <c r="P684" s="10"/>
      <c r="Q684" s="10"/>
      <c r="R684" s="10"/>
      <c r="S684" s="10"/>
      <c r="T684" s="10"/>
      <c r="U684" s="10"/>
      <c r="V684" s="10"/>
      <c r="W684" s="10"/>
      <c r="X684" s="10"/>
      <c r="Y684" s="10"/>
      <c r="Z684" s="10"/>
      <c r="AA684" s="10"/>
    </row>
    <row r="685">
      <c r="A685" s="10"/>
      <c r="B685" s="11"/>
      <c r="C685" s="10"/>
      <c r="D685" s="11"/>
      <c r="E685" s="14"/>
      <c r="F685" s="10"/>
      <c r="G685" s="14"/>
      <c r="H685" s="14"/>
      <c r="I685" s="10"/>
      <c r="J685" s="10"/>
      <c r="K685" s="10"/>
      <c r="L685" s="10"/>
      <c r="M685" s="10"/>
      <c r="N685" s="10"/>
      <c r="O685" s="10"/>
      <c r="P685" s="10"/>
      <c r="Q685" s="10"/>
      <c r="R685" s="10"/>
      <c r="S685" s="10"/>
      <c r="T685" s="10"/>
      <c r="U685" s="10"/>
      <c r="V685" s="10"/>
      <c r="W685" s="10"/>
      <c r="X685" s="10"/>
      <c r="Y685" s="10"/>
      <c r="Z685" s="10"/>
      <c r="AA685" s="10"/>
    </row>
    <row r="686">
      <c r="A686" s="10"/>
      <c r="B686" s="11"/>
      <c r="C686" s="10"/>
      <c r="D686" s="11"/>
      <c r="E686" s="14"/>
      <c r="F686" s="10"/>
      <c r="G686" s="14"/>
      <c r="H686" s="14"/>
      <c r="I686" s="10"/>
      <c r="J686" s="10"/>
      <c r="K686" s="10"/>
      <c r="L686" s="10"/>
      <c r="M686" s="10"/>
      <c r="N686" s="10"/>
      <c r="O686" s="10"/>
      <c r="P686" s="10"/>
      <c r="Q686" s="10"/>
      <c r="R686" s="10"/>
      <c r="S686" s="10"/>
      <c r="T686" s="10"/>
      <c r="U686" s="10"/>
      <c r="V686" s="10"/>
      <c r="W686" s="10"/>
      <c r="X686" s="10"/>
      <c r="Y686" s="10"/>
      <c r="Z686" s="10"/>
      <c r="AA686" s="10"/>
    </row>
    <row r="687">
      <c r="A687" s="10"/>
      <c r="B687" s="11"/>
      <c r="C687" s="10"/>
      <c r="D687" s="11"/>
      <c r="E687" s="14"/>
      <c r="F687" s="10"/>
      <c r="G687" s="14"/>
      <c r="H687" s="14"/>
      <c r="I687" s="10"/>
      <c r="J687" s="10"/>
      <c r="K687" s="10"/>
      <c r="L687" s="10"/>
      <c r="M687" s="10"/>
      <c r="N687" s="10"/>
      <c r="O687" s="10"/>
      <c r="P687" s="10"/>
      <c r="Q687" s="10"/>
      <c r="R687" s="10"/>
      <c r="S687" s="10"/>
      <c r="T687" s="10"/>
      <c r="U687" s="10"/>
      <c r="V687" s="10"/>
      <c r="W687" s="10"/>
      <c r="X687" s="10"/>
      <c r="Y687" s="10"/>
      <c r="Z687" s="10"/>
      <c r="AA687" s="10"/>
    </row>
    <row r="688">
      <c r="A688" s="10"/>
      <c r="B688" s="11"/>
      <c r="C688" s="10"/>
      <c r="D688" s="11"/>
      <c r="E688" s="14"/>
      <c r="F688" s="10"/>
      <c r="G688" s="14"/>
      <c r="H688" s="14"/>
      <c r="I688" s="10"/>
      <c r="J688" s="10"/>
      <c r="K688" s="10"/>
      <c r="L688" s="10"/>
      <c r="M688" s="10"/>
      <c r="N688" s="10"/>
      <c r="O688" s="10"/>
      <c r="P688" s="10"/>
      <c r="Q688" s="10"/>
      <c r="R688" s="10"/>
      <c r="S688" s="10"/>
      <c r="T688" s="10"/>
      <c r="U688" s="10"/>
      <c r="V688" s="10"/>
      <c r="W688" s="10"/>
      <c r="X688" s="10"/>
      <c r="Y688" s="10"/>
      <c r="Z688" s="10"/>
      <c r="AA688" s="10"/>
    </row>
    <row r="689">
      <c r="A689" s="10"/>
      <c r="B689" s="11"/>
      <c r="C689" s="10"/>
      <c r="D689" s="11"/>
      <c r="E689" s="14"/>
      <c r="F689" s="10"/>
      <c r="G689" s="14"/>
      <c r="H689" s="14"/>
      <c r="I689" s="10"/>
      <c r="J689" s="10"/>
      <c r="K689" s="10"/>
      <c r="L689" s="10"/>
      <c r="M689" s="10"/>
      <c r="N689" s="10"/>
      <c r="O689" s="10"/>
      <c r="P689" s="10"/>
      <c r="Q689" s="10"/>
      <c r="R689" s="10"/>
      <c r="S689" s="10"/>
      <c r="T689" s="10"/>
      <c r="U689" s="10"/>
      <c r="V689" s="10"/>
      <c r="W689" s="10"/>
      <c r="X689" s="10"/>
      <c r="Y689" s="10"/>
      <c r="Z689" s="10"/>
      <c r="AA689" s="10"/>
    </row>
    <row r="690">
      <c r="A690" s="10"/>
      <c r="B690" s="11"/>
      <c r="C690" s="10"/>
      <c r="D690" s="11"/>
      <c r="E690" s="14"/>
      <c r="F690" s="10"/>
      <c r="G690" s="14"/>
      <c r="H690" s="14"/>
      <c r="I690" s="10"/>
      <c r="J690" s="10"/>
      <c r="K690" s="10"/>
      <c r="L690" s="10"/>
      <c r="M690" s="10"/>
      <c r="N690" s="10"/>
      <c r="O690" s="10"/>
      <c r="P690" s="10"/>
      <c r="Q690" s="10"/>
      <c r="R690" s="10"/>
      <c r="S690" s="10"/>
      <c r="T690" s="10"/>
      <c r="U690" s="10"/>
      <c r="V690" s="10"/>
      <c r="W690" s="10"/>
      <c r="X690" s="10"/>
      <c r="Y690" s="10"/>
      <c r="Z690" s="10"/>
      <c r="AA690" s="10"/>
    </row>
    <row r="691">
      <c r="A691" s="10"/>
      <c r="B691" s="11"/>
      <c r="C691" s="10"/>
      <c r="D691" s="11"/>
      <c r="E691" s="14"/>
      <c r="F691" s="10"/>
      <c r="G691" s="14"/>
      <c r="H691" s="14"/>
      <c r="I691" s="10"/>
      <c r="J691" s="10"/>
      <c r="K691" s="10"/>
      <c r="L691" s="10"/>
      <c r="M691" s="10"/>
      <c r="N691" s="10"/>
      <c r="O691" s="10"/>
      <c r="P691" s="10"/>
      <c r="Q691" s="10"/>
      <c r="R691" s="10"/>
      <c r="S691" s="10"/>
      <c r="T691" s="10"/>
      <c r="U691" s="10"/>
      <c r="V691" s="10"/>
      <c r="W691" s="10"/>
      <c r="X691" s="10"/>
      <c r="Y691" s="10"/>
      <c r="Z691" s="10"/>
      <c r="AA691" s="10"/>
    </row>
    <row r="692">
      <c r="A692" s="10"/>
      <c r="B692" s="11"/>
      <c r="C692" s="10"/>
      <c r="D692" s="11"/>
      <c r="E692" s="14"/>
      <c r="F692" s="10"/>
      <c r="G692" s="14"/>
      <c r="H692" s="14"/>
      <c r="I692" s="10"/>
      <c r="J692" s="10"/>
      <c r="K692" s="10"/>
      <c r="L692" s="10"/>
      <c r="M692" s="10"/>
      <c r="N692" s="10"/>
      <c r="O692" s="10"/>
      <c r="P692" s="10"/>
      <c r="Q692" s="10"/>
      <c r="R692" s="10"/>
      <c r="S692" s="10"/>
      <c r="T692" s="10"/>
      <c r="U692" s="10"/>
      <c r="V692" s="10"/>
      <c r="W692" s="10"/>
      <c r="X692" s="10"/>
      <c r="Y692" s="10"/>
      <c r="Z692" s="10"/>
      <c r="AA692" s="10"/>
    </row>
    <row r="693">
      <c r="A693" s="10"/>
      <c r="B693" s="11"/>
      <c r="C693" s="10"/>
      <c r="D693" s="11"/>
      <c r="E693" s="14"/>
      <c r="F693" s="10"/>
      <c r="G693" s="14"/>
      <c r="H693" s="14"/>
      <c r="I693" s="10"/>
      <c r="J693" s="10"/>
      <c r="K693" s="10"/>
      <c r="L693" s="10"/>
      <c r="M693" s="10"/>
      <c r="N693" s="10"/>
      <c r="O693" s="10"/>
      <c r="P693" s="10"/>
      <c r="Q693" s="10"/>
      <c r="R693" s="10"/>
      <c r="S693" s="10"/>
      <c r="T693" s="10"/>
      <c r="U693" s="10"/>
      <c r="V693" s="10"/>
      <c r="W693" s="10"/>
      <c r="X693" s="10"/>
      <c r="Y693" s="10"/>
      <c r="Z693" s="10"/>
      <c r="AA693" s="10"/>
    </row>
    <row r="694">
      <c r="A694" s="10"/>
      <c r="B694" s="11"/>
      <c r="C694" s="10"/>
      <c r="D694" s="11"/>
      <c r="E694" s="14"/>
      <c r="F694" s="10"/>
      <c r="G694" s="14"/>
      <c r="H694" s="14"/>
      <c r="I694" s="10"/>
      <c r="J694" s="10"/>
      <c r="K694" s="10"/>
      <c r="L694" s="10"/>
      <c r="M694" s="10"/>
      <c r="N694" s="10"/>
      <c r="O694" s="10"/>
      <c r="P694" s="10"/>
      <c r="Q694" s="10"/>
      <c r="R694" s="10"/>
      <c r="S694" s="10"/>
      <c r="T694" s="10"/>
      <c r="U694" s="10"/>
      <c r="V694" s="10"/>
      <c r="W694" s="10"/>
      <c r="X694" s="10"/>
      <c r="Y694" s="10"/>
      <c r="Z694" s="10"/>
      <c r="AA694" s="10"/>
    </row>
    <row r="695">
      <c r="A695" s="10"/>
      <c r="B695" s="11"/>
      <c r="C695" s="10"/>
      <c r="D695" s="11"/>
      <c r="E695" s="14"/>
      <c r="F695" s="10"/>
      <c r="G695" s="14"/>
      <c r="H695" s="14"/>
      <c r="I695" s="10"/>
      <c r="J695" s="10"/>
      <c r="K695" s="10"/>
      <c r="L695" s="10"/>
      <c r="M695" s="10"/>
      <c r="N695" s="10"/>
      <c r="O695" s="10"/>
      <c r="P695" s="10"/>
      <c r="Q695" s="10"/>
      <c r="R695" s="10"/>
      <c r="S695" s="10"/>
      <c r="T695" s="10"/>
      <c r="U695" s="10"/>
      <c r="V695" s="10"/>
      <c r="W695" s="10"/>
      <c r="X695" s="10"/>
      <c r="Y695" s="10"/>
      <c r="Z695" s="10"/>
      <c r="AA695" s="10"/>
    </row>
    <row r="696">
      <c r="A696" s="10"/>
      <c r="B696" s="11"/>
      <c r="C696" s="10"/>
      <c r="D696" s="11"/>
      <c r="E696" s="14"/>
      <c r="F696" s="10"/>
      <c r="G696" s="14"/>
      <c r="H696" s="14"/>
      <c r="I696" s="10"/>
      <c r="J696" s="10"/>
      <c r="K696" s="10"/>
      <c r="L696" s="10"/>
      <c r="M696" s="10"/>
      <c r="N696" s="10"/>
      <c r="O696" s="10"/>
      <c r="P696" s="10"/>
      <c r="Q696" s="10"/>
      <c r="R696" s="10"/>
      <c r="S696" s="10"/>
      <c r="T696" s="10"/>
      <c r="U696" s="10"/>
      <c r="V696" s="10"/>
      <c r="W696" s="10"/>
      <c r="X696" s="10"/>
      <c r="Y696" s="10"/>
      <c r="Z696" s="10"/>
      <c r="AA696" s="10"/>
    </row>
    <row r="697">
      <c r="A697" s="10"/>
      <c r="B697" s="11"/>
      <c r="C697" s="10"/>
      <c r="D697" s="11"/>
      <c r="E697" s="14"/>
      <c r="F697" s="10"/>
      <c r="G697" s="14"/>
      <c r="H697" s="14"/>
      <c r="I697" s="10"/>
      <c r="J697" s="10"/>
      <c r="K697" s="10"/>
      <c r="L697" s="10"/>
      <c r="M697" s="10"/>
      <c r="N697" s="10"/>
      <c r="O697" s="10"/>
      <c r="P697" s="10"/>
      <c r="Q697" s="10"/>
      <c r="R697" s="10"/>
      <c r="S697" s="10"/>
      <c r="T697" s="10"/>
      <c r="U697" s="10"/>
      <c r="V697" s="10"/>
      <c r="W697" s="10"/>
      <c r="X697" s="10"/>
      <c r="Y697" s="10"/>
      <c r="Z697" s="10"/>
      <c r="AA697" s="10"/>
    </row>
    <row r="698">
      <c r="A698" s="10"/>
      <c r="B698" s="11"/>
      <c r="C698" s="10"/>
      <c r="D698" s="11"/>
      <c r="E698" s="14"/>
      <c r="F698" s="10"/>
      <c r="G698" s="14"/>
      <c r="H698" s="14"/>
      <c r="I698" s="10"/>
      <c r="J698" s="10"/>
      <c r="K698" s="10"/>
      <c r="L698" s="10"/>
      <c r="M698" s="10"/>
      <c r="N698" s="10"/>
      <c r="O698" s="10"/>
      <c r="P698" s="10"/>
      <c r="Q698" s="10"/>
      <c r="R698" s="10"/>
      <c r="S698" s="10"/>
      <c r="T698" s="10"/>
      <c r="U698" s="10"/>
      <c r="V698" s="10"/>
      <c r="W698" s="10"/>
      <c r="X698" s="10"/>
      <c r="Y698" s="10"/>
      <c r="Z698" s="10"/>
      <c r="AA698" s="10"/>
    </row>
    <row r="699">
      <c r="A699" s="10"/>
      <c r="B699" s="11"/>
      <c r="C699" s="10"/>
      <c r="D699" s="11"/>
      <c r="E699" s="14"/>
      <c r="F699" s="10"/>
      <c r="G699" s="14"/>
      <c r="H699" s="14"/>
      <c r="I699" s="10"/>
      <c r="J699" s="10"/>
      <c r="K699" s="10"/>
      <c r="L699" s="10"/>
      <c r="M699" s="10"/>
      <c r="N699" s="10"/>
      <c r="O699" s="10"/>
      <c r="P699" s="10"/>
      <c r="Q699" s="10"/>
      <c r="R699" s="10"/>
      <c r="S699" s="10"/>
      <c r="T699" s="10"/>
      <c r="U699" s="10"/>
      <c r="V699" s="10"/>
      <c r="W699" s="10"/>
      <c r="X699" s="10"/>
      <c r="Y699" s="10"/>
      <c r="Z699" s="10"/>
      <c r="AA699" s="10"/>
    </row>
    <row r="700">
      <c r="A700" s="10"/>
      <c r="B700" s="11"/>
      <c r="C700" s="10"/>
      <c r="D700" s="11"/>
      <c r="E700" s="14"/>
      <c r="F700" s="10"/>
      <c r="G700" s="14"/>
      <c r="H700" s="14"/>
      <c r="I700" s="10"/>
      <c r="J700" s="10"/>
      <c r="K700" s="10"/>
      <c r="L700" s="10"/>
      <c r="M700" s="10"/>
      <c r="N700" s="10"/>
      <c r="O700" s="10"/>
      <c r="P700" s="10"/>
      <c r="Q700" s="10"/>
      <c r="R700" s="10"/>
      <c r="S700" s="10"/>
      <c r="T700" s="10"/>
      <c r="U700" s="10"/>
      <c r="V700" s="10"/>
      <c r="W700" s="10"/>
      <c r="X700" s="10"/>
      <c r="Y700" s="10"/>
      <c r="Z700" s="10"/>
      <c r="AA700" s="10"/>
    </row>
    <row r="701">
      <c r="A701" s="10"/>
      <c r="B701" s="11"/>
      <c r="C701" s="10"/>
      <c r="D701" s="11"/>
      <c r="E701" s="14"/>
      <c r="F701" s="10"/>
      <c r="G701" s="14"/>
      <c r="H701" s="14"/>
      <c r="I701" s="10"/>
      <c r="J701" s="10"/>
      <c r="K701" s="10"/>
      <c r="L701" s="10"/>
      <c r="M701" s="10"/>
      <c r="N701" s="10"/>
      <c r="O701" s="10"/>
      <c r="P701" s="10"/>
      <c r="Q701" s="10"/>
      <c r="R701" s="10"/>
      <c r="S701" s="10"/>
      <c r="T701" s="10"/>
      <c r="U701" s="10"/>
      <c r="V701" s="10"/>
      <c r="W701" s="10"/>
      <c r="X701" s="10"/>
      <c r="Y701" s="10"/>
      <c r="Z701" s="10"/>
      <c r="AA701" s="10"/>
    </row>
    <row r="702">
      <c r="A702" s="10"/>
      <c r="B702" s="11"/>
      <c r="C702" s="10"/>
      <c r="D702" s="11"/>
      <c r="E702" s="14"/>
      <c r="F702" s="10"/>
      <c r="G702" s="14"/>
      <c r="H702" s="14"/>
      <c r="I702" s="10"/>
      <c r="J702" s="10"/>
      <c r="K702" s="10"/>
      <c r="L702" s="10"/>
      <c r="M702" s="10"/>
      <c r="N702" s="10"/>
      <c r="O702" s="10"/>
      <c r="P702" s="10"/>
      <c r="Q702" s="10"/>
      <c r="R702" s="10"/>
      <c r="S702" s="10"/>
      <c r="T702" s="10"/>
      <c r="U702" s="10"/>
      <c r="V702" s="10"/>
      <c r="W702" s="10"/>
      <c r="X702" s="10"/>
      <c r="Y702" s="10"/>
      <c r="Z702" s="10"/>
      <c r="AA702" s="10"/>
    </row>
    <row r="703">
      <c r="A703" s="10"/>
      <c r="B703" s="11"/>
      <c r="C703" s="10"/>
      <c r="D703" s="11"/>
      <c r="E703" s="14"/>
      <c r="F703" s="10"/>
      <c r="G703" s="14"/>
      <c r="H703" s="14"/>
      <c r="I703" s="10"/>
      <c r="J703" s="10"/>
      <c r="K703" s="10"/>
      <c r="L703" s="10"/>
      <c r="M703" s="10"/>
      <c r="N703" s="10"/>
      <c r="O703" s="10"/>
      <c r="P703" s="10"/>
      <c r="Q703" s="10"/>
      <c r="R703" s="10"/>
      <c r="S703" s="10"/>
      <c r="T703" s="10"/>
      <c r="U703" s="10"/>
      <c r="V703" s="10"/>
      <c r="W703" s="10"/>
      <c r="X703" s="10"/>
      <c r="Y703" s="10"/>
      <c r="Z703" s="10"/>
      <c r="AA703" s="10"/>
    </row>
    <row r="704">
      <c r="A704" s="10"/>
      <c r="B704" s="11"/>
      <c r="C704" s="10"/>
      <c r="D704" s="11"/>
      <c r="E704" s="14"/>
      <c r="F704" s="10"/>
      <c r="G704" s="14"/>
      <c r="H704" s="14"/>
      <c r="I704" s="10"/>
      <c r="J704" s="10"/>
      <c r="K704" s="10"/>
      <c r="L704" s="10"/>
      <c r="M704" s="10"/>
      <c r="N704" s="10"/>
      <c r="O704" s="10"/>
      <c r="P704" s="10"/>
      <c r="Q704" s="10"/>
      <c r="R704" s="10"/>
      <c r="S704" s="10"/>
      <c r="T704" s="10"/>
      <c r="U704" s="10"/>
      <c r="V704" s="10"/>
      <c r="W704" s="10"/>
      <c r="X704" s="10"/>
      <c r="Y704" s="10"/>
      <c r="Z704" s="10"/>
      <c r="AA704" s="10"/>
    </row>
    <row r="705">
      <c r="A705" s="10"/>
      <c r="B705" s="11"/>
      <c r="C705" s="10"/>
      <c r="D705" s="11"/>
      <c r="E705" s="14"/>
      <c r="F705" s="10"/>
      <c r="G705" s="14"/>
      <c r="H705" s="14"/>
      <c r="I705" s="10"/>
      <c r="J705" s="10"/>
      <c r="K705" s="10"/>
      <c r="L705" s="10"/>
      <c r="M705" s="10"/>
      <c r="N705" s="10"/>
      <c r="O705" s="10"/>
      <c r="P705" s="10"/>
      <c r="Q705" s="10"/>
      <c r="R705" s="10"/>
      <c r="S705" s="10"/>
      <c r="T705" s="10"/>
      <c r="U705" s="10"/>
      <c r="V705" s="10"/>
      <c r="W705" s="10"/>
      <c r="X705" s="10"/>
      <c r="Y705" s="10"/>
      <c r="Z705" s="10"/>
      <c r="AA705" s="10"/>
    </row>
    <row r="706">
      <c r="A706" s="10"/>
      <c r="B706" s="11"/>
      <c r="C706" s="10"/>
      <c r="D706" s="11"/>
      <c r="E706" s="14"/>
      <c r="F706" s="10"/>
      <c r="G706" s="14"/>
      <c r="H706" s="14"/>
      <c r="I706" s="10"/>
      <c r="J706" s="10"/>
      <c r="K706" s="10"/>
      <c r="L706" s="10"/>
      <c r="M706" s="10"/>
      <c r="N706" s="10"/>
      <c r="O706" s="10"/>
      <c r="P706" s="10"/>
      <c r="Q706" s="10"/>
      <c r="R706" s="10"/>
      <c r="S706" s="10"/>
      <c r="T706" s="10"/>
      <c r="U706" s="10"/>
      <c r="V706" s="10"/>
      <c r="W706" s="10"/>
      <c r="X706" s="10"/>
      <c r="Y706" s="10"/>
      <c r="Z706" s="10"/>
      <c r="AA706" s="10"/>
    </row>
    <row r="707">
      <c r="A707" s="10"/>
      <c r="B707" s="11"/>
      <c r="C707" s="10"/>
      <c r="D707" s="11"/>
      <c r="E707" s="14"/>
      <c r="F707" s="10"/>
      <c r="G707" s="14"/>
      <c r="H707" s="14"/>
      <c r="I707" s="10"/>
      <c r="J707" s="10"/>
      <c r="K707" s="10"/>
      <c r="L707" s="10"/>
      <c r="M707" s="10"/>
      <c r="N707" s="10"/>
      <c r="O707" s="10"/>
      <c r="P707" s="10"/>
      <c r="Q707" s="10"/>
      <c r="R707" s="10"/>
      <c r="S707" s="10"/>
      <c r="T707" s="10"/>
      <c r="U707" s="10"/>
      <c r="V707" s="10"/>
      <c r="W707" s="10"/>
      <c r="X707" s="10"/>
      <c r="Y707" s="10"/>
      <c r="Z707" s="10"/>
      <c r="AA707" s="10"/>
    </row>
    <row r="708">
      <c r="A708" s="10"/>
      <c r="B708" s="11"/>
      <c r="C708" s="10"/>
      <c r="D708" s="11"/>
      <c r="E708" s="14"/>
      <c r="F708" s="10"/>
      <c r="G708" s="14"/>
      <c r="H708" s="14"/>
      <c r="I708" s="10"/>
      <c r="J708" s="10"/>
      <c r="K708" s="10"/>
      <c r="L708" s="10"/>
      <c r="M708" s="10"/>
      <c r="N708" s="10"/>
      <c r="O708" s="10"/>
      <c r="P708" s="10"/>
      <c r="Q708" s="10"/>
      <c r="R708" s="10"/>
      <c r="S708" s="10"/>
      <c r="T708" s="10"/>
      <c r="U708" s="10"/>
      <c r="V708" s="10"/>
      <c r="W708" s="10"/>
      <c r="X708" s="10"/>
      <c r="Y708" s="10"/>
      <c r="Z708" s="10"/>
      <c r="AA708" s="10"/>
    </row>
    <row r="709">
      <c r="A709" s="10"/>
      <c r="B709" s="11"/>
      <c r="C709" s="10"/>
      <c r="D709" s="11"/>
      <c r="E709" s="14"/>
      <c r="F709" s="10"/>
      <c r="G709" s="14"/>
      <c r="H709" s="14"/>
      <c r="I709" s="10"/>
      <c r="J709" s="10"/>
      <c r="K709" s="10"/>
      <c r="L709" s="10"/>
      <c r="M709" s="10"/>
      <c r="N709" s="10"/>
      <c r="O709" s="10"/>
      <c r="P709" s="10"/>
      <c r="Q709" s="10"/>
      <c r="R709" s="10"/>
      <c r="S709" s="10"/>
      <c r="T709" s="10"/>
      <c r="U709" s="10"/>
      <c r="V709" s="10"/>
      <c r="W709" s="10"/>
      <c r="X709" s="10"/>
      <c r="Y709" s="10"/>
      <c r="Z709" s="10"/>
      <c r="AA709" s="10"/>
    </row>
    <row r="710">
      <c r="A710" s="10"/>
      <c r="B710" s="11"/>
      <c r="C710" s="10"/>
      <c r="D710" s="11"/>
      <c r="E710" s="14"/>
      <c r="F710" s="10"/>
      <c r="G710" s="14"/>
      <c r="H710" s="14"/>
      <c r="I710" s="10"/>
      <c r="J710" s="10"/>
      <c r="K710" s="10"/>
      <c r="L710" s="10"/>
      <c r="M710" s="10"/>
      <c r="N710" s="10"/>
      <c r="O710" s="10"/>
      <c r="P710" s="10"/>
      <c r="Q710" s="10"/>
      <c r="R710" s="10"/>
      <c r="S710" s="10"/>
      <c r="T710" s="10"/>
      <c r="U710" s="10"/>
      <c r="V710" s="10"/>
      <c r="W710" s="10"/>
      <c r="X710" s="10"/>
      <c r="Y710" s="10"/>
      <c r="Z710" s="10"/>
      <c r="AA710" s="10"/>
    </row>
    <row r="711">
      <c r="A711" s="10"/>
      <c r="B711" s="11"/>
      <c r="C711" s="10"/>
      <c r="D711" s="11"/>
      <c r="E711" s="14"/>
      <c r="F711" s="10"/>
      <c r="G711" s="14"/>
      <c r="H711" s="14"/>
      <c r="I711" s="10"/>
      <c r="J711" s="10"/>
      <c r="K711" s="10"/>
      <c r="L711" s="10"/>
      <c r="M711" s="10"/>
      <c r="N711" s="10"/>
      <c r="O711" s="10"/>
      <c r="P711" s="10"/>
      <c r="Q711" s="10"/>
      <c r="R711" s="10"/>
      <c r="S711" s="10"/>
      <c r="T711" s="10"/>
      <c r="U711" s="10"/>
      <c r="V711" s="10"/>
      <c r="W711" s="10"/>
      <c r="X711" s="10"/>
      <c r="Y711" s="10"/>
      <c r="Z711" s="10"/>
      <c r="AA711" s="10"/>
    </row>
    <row r="712">
      <c r="A712" s="10"/>
      <c r="B712" s="11"/>
      <c r="C712" s="10"/>
      <c r="D712" s="11"/>
      <c r="E712" s="14"/>
      <c r="F712" s="10"/>
      <c r="G712" s="14"/>
      <c r="H712" s="14"/>
      <c r="I712" s="10"/>
      <c r="J712" s="10"/>
      <c r="K712" s="10"/>
      <c r="L712" s="10"/>
      <c r="M712" s="10"/>
      <c r="N712" s="10"/>
      <c r="O712" s="10"/>
      <c r="P712" s="10"/>
      <c r="Q712" s="10"/>
      <c r="R712" s="10"/>
      <c r="S712" s="10"/>
      <c r="T712" s="10"/>
      <c r="U712" s="10"/>
      <c r="V712" s="10"/>
      <c r="W712" s="10"/>
      <c r="X712" s="10"/>
      <c r="Y712" s="10"/>
      <c r="Z712" s="10"/>
      <c r="AA712" s="10"/>
    </row>
    <row r="713">
      <c r="A713" s="10"/>
      <c r="B713" s="11"/>
      <c r="C713" s="10"/>
      <c r="D713" s="11"/>
      <c r="E713" s="14"/>
      <c r="F713" s="10"/>
      <c r="G713" s="14"/>
      <c r="H713" s="14"/>
      <c r="I713" s="10"/>
      <c r="J713" s="10"/>
      <c r="K713" s="10"/>
      <c r="L713" s="10"/>
      <c r="M713" s="10"/>
      <c r="N713" s="10"/>
      <c r="O713" s="10"/>
      <c r="P713" s="10"/>
      <c r="Q713" s="10"/>
      <c r="R713" s="10"/>
      <c r="S713" s="10"/>
      <c r="T713" s="10"/>
      <c r="U713" s="10"/>
      <c r="V713" s="10"/>
      <c r="W713" s="10"/>
      <c r="X713" s="10"/>
      <c r="Y713" s="10"/>
      <c r="Z713" s="10"/>
      <c r="AA713" s="10"/>
    </row>
    <row r="714">
      <c r="A714" s="10"/>
      <c r="B714" s="11"/>
      <c r="C714" s="10"/>
      <c r="D714" s="11"/>
      <c r="E714" s="14"/>
      <c r="F714" s="10"/>
      <c r="G714" s="14"/>
      <c r="H714" s="14"/>
      <c r="I714" s="10"/>
      <c r="J714" s="10"/>
      <c r="K714" s="10"/>
      <c r="L714" s="10"/>
      <c r="M714" s="10"/>
      <c r="N714" s="10"/>
      <c r="O714" s="10"/>
      <c r="P714" s="10"/>
      <c r="Q714" s="10"/>
      <c r="R714" s="10"/>
      <c r="S714" s="10"/>
      <c r="T714" s="10"/>
      <c r="U714" s="10"/>
      <c r="V714" s="10"/>
      <c r="W714" s="10"/>
      <c r="X714" s="10"/>
      <c r="Y714" s="10"/>
      <c r="Z714" s="10"/>
      <c r="AA714" s="10"/>
    </row>
    <row r="715">
      <c r="A715" s="10"/>
      <c r="B715" s="11"/>
      <c r="C715" s="10"/>
      <c r="D715" s="11"/>
      <c r="E715" s="14"/>
      <c r="F715" s="10"/>
      <c r="G715" s="14"/>
      <c r="H715" s="14"/>
      <c r="I715" s="10"/>
      <c r="J715" s="10"/>
      <c r="K715" s="10"/>
      <c r="L715" s="10"/>
      <c r="M715" s="10"/>
      <c r="N715" s="10"/>
      <c r="O715" s="10"/>
      <c r="P715" s="10"/>
      <c r="Q715" s="10"/>
      <c r="R715" s="10"/>
      <c r="S715" s="10"/>
      <c r="T715" s="10"/>
      <c r="U715" s="10"/>
      <c r="V715" s="10"/>
      <c r="W715" s="10"/>
      <c r="X715" s="10"/>
      <c r="Y715" s="10"/>
      <c r="Z715" s="10"/>
      <c r="AA715" s="10"/>
    </row>
    <row r="716">
      <c r="A716" s="10"/>
      <c r="B716" s="11"/>
      <c r="C716" s="10"/>
      <c r="D716" s="11"/>
      <c r="E716" s="14"/>
      <c r="F716" s="10"/>
      <c r="G716" s="14"/>
      <c r="H716" s="14"/>
      <c r="I716" s="10"/>
      <c r="J716" s="10"/>
      <c r="K716" s="10"/>
      <c r="L716" s="10"/>
      <c r="M716" s="10"/>
      <c r="N716" s="10"/>
      <c r="O716" s="10"/>
      <c r="P716" s="10"/>
      <c r="Q716" s="10"/>
      <c r="R716" s="10"/>
      <c r="S716" s="10"/>
      <c r="T716" s="10"/>
      <c r="U716" s="10"/>
      <c r="V716" s="10"/>
      <c r="W716" s="10"/>
      <c r="X716" s="10"/>
      <c r="Y716" s="10"/>
      <c r="Z716" s="10"/>
      <c r="AA716" s="10"/>
    </row>
    <row r="717">
      <c r="A717" s="10"/>
      <c r="B717" s="11"/>
      <c r="C717" s="10"/>
      <c r="D717" s="11"/>
      <c r="E717" s="14"/>
      <c r="F717" s="10"/>
      <c r="G717" s="14"/>
      <c r="H717" s="14"/>
      <c r="I717" s="10"/>
      <c r="J717" s="10"/>
      <c r="K717" s="10"/>
      <c r="L717" s="10"/>
      <c r="M717" s="10"/>
      <c r="N717" s="10"/>
      <c r="O717" s="10"/>
      <c r="P717" s="10"/>
      <c r="Q717" s="10"/>
      <c r="R717" s="10"/>
      <c r="S717" s="10"/>
      <c r="T717" s="10"/>
      <c r="U717" s="10"/>
      <c r="V717" s="10"/>
      <c r="W717" s="10"/>
      <c r="X717" s="10"/>
      <c r="Y717" s="10"/>
      <c r="Z717" s="10"/>
      <c r="AA717" s="10"/>
    </row>
    <row r="718">
      <c r="A718" s="10"/>
      <c r="B718" s="11"/>
      <c r="C718" s="10"/>
      <c r="D718" s="11"/>
      <c r="E718" s="14"/>
      <c r="F718" s="10"/>
      <c r="G718" s="14"/>
      <c r="H718" s="14"/>
      <c r="I718" s="10"/>
      <c r="J718" s="10"/>
      <c r="K718" s="10"/>
      <c r="L718" s="10"/>
      <c r="M718" s="10"/>
      <c r="N718" s="10"/>
      <c r="O718" s="10"/>
      <c r="P718" s="10"/>
      <c r="Q718" s="10"/>
      <c r="R718" s="10"/>
      <c r="S718" s="10"/>
      <c r="T718" s="10"/>
      <c r="U718" s="10"/>
      <c r="V718" s="10"/>
      <c r="W718" s="10"/>
      <c r="X718" s="10"/>
      <c r="Y718" s="10"/>
      <c r="Z718" s="10"/>
      <c r="AA718" s="10"/>
    </row>
    <row r="719">
      <c r="A719" s="10"/>
      <c r="B719" s="11"/>
      <c r="C719" s="10"/>
      <c r="D719" s="11"/>
      <c r="E719" s="14"/>
      <c r="F719" s="10"/>
      <c r="G719" s="14"/>
      <c r="H719" s="14"/>
      <c r="I719" s="10"/>
      <c r="J719" s="10"/>
      <c r="K719" s="10"/>
      <c r="L719" s="10"/>
      <c r="M719" s="10"/>
      <c r="N719" s="10"/>
      <c r="O719" s="10"/>
      <c r="P719" s="10"/>
      <c r="Q719" s="10"/>
      <c r="R719" s="10"/>
      <c r="S719" s="10"/>
      <c r="T719" s="10"/>
      <c r="U719" s="10"/>
      <c r="V719" s="10"/>
      <c r="W719" s="10"/>
      <c r="X719" s="10"/>
      <c r="Y719" s="10"/>
      <c r="Z719" s="10"/>
      <c r="AA719" s="10"/>
    </row>
    <row r="720">
      <c r="A720" s="10"/>
      <c r="B720" s="11"/>
      <c r="C720" s="10"/>
      <c r="D720" s="11"/>
      <c r="E720" s="14"/>
      <c r="F720" s="10"/>
      <c r="G720" s="14"/>
      <c r="H720" s="14"/>
      <c r="I720" s="10"/>
      <c r="J720" s="10"/>
      <c r="K720" s="10"/>
      <c r="L720" s="10"/>
      <c r="M720" s="10"/>
      <c r="N720" s="10"/>
      <c r="O720" s="10"/>
      <c r="P720" s="10"/>
      <c r="Q720" s="10"/>
      <c r="R720" s="10"/>
      <c r="S720" s="10"/>
      <c r="T720" s="10"/>
      <c r="U720" s="10"/>
      <c r="V720" s="10"/>
      <c r="W720" s="10"/>
      <c r="X720" s="10"/>
      <c r="Y720" s="10"/>
      <c r="Z720" s="10"/>
      <c r="AA720" s="10"/>
    </row>
    <row r="721">
      <c r="A721" s="10"/>
      <c r="B721" s="11"/>
      <c r="C721" s="10"/>
      <c r="D721" s="11"/>
      <c r="E721" s="14"/>
      <c r="F721" s="10"/>
      <c r="G721" s="14"/>
      <c r="H721" s="14"/>
      <c r="I721" s="10"/>
      <c r="J721" s="10"/>
      <c r="K721" s="10"/>
      <c r="L721" s="10"/>
      <c r="M721" s="10"/>
      <c r="N721" s="10"/>
      <c r="O721" s="10"/>
      <c r="P721" s="10"/>
      <c r="Q721" s="10"/>
      <c r="R721" s="10"/>
      <c r="S721" s="10"/>
      <c r="T721" s="10"/>
      <c r="U721" s="10"/>
      <c r="V721" s="10"/>
      <c r="W721" s="10"/>
      <c r="X721" s="10"/>
      <c r="Y721" s="10"/>
      <c r="Z721" s="10"/>
      <c r="AA721" s="10"/>
    </row>
    <row r="722">
      <c r="A722" s="10"/>
      <c r="B722" s="11"/>
      <c r="C722" s="10"/>
      <c r="D722" s="11"/>
      <c r="E722" s="14"/>
      <c r="F722" s="10"/>
      <c r="G722" s="14"/>
      <c r="H722" s="14"/>
      <c r="I722" s="10"/>
      <c r="J722" s="10"/>
      <c r="K722" s="10"/>
      <c r="L722" s="10"/>
      <c r="M722" s="10"/>
      <c r="N722" s="10"/>
      <c r="O722" s="10"/>
      <c r="P722" s="10"/>
      <c r="Q722" s="10"/>
      <c r="R722" s="10"/>
      <c r="S722" s="10"/>
      <c r="T722" s="10"/>
      <c r="U722" s="10"/>
      <c r="V722" s="10"/>
      <c r="W722" s="10"/>
      <c r="X722" s="10"/>
      <c r="Y722" s="10"/>
      <c r="Z722" s="10"/>
      <c r="AA722" s="10"/>
    </row>
    <row r="723">
      <c r="A723" s="10"/>
      <c r="B723" s="11"/>
      <c r="C723" s="10"/>
      <c r="D723" s="11"/>
      <c r="E723" s="14"/>
      <c r="F723" s="10"/>
      <c r="G723" s="14"/>
      <c r="H723" s="14"/>
      <c r="I723" s="10"/>
      <c r="J723" s="10"/>
      <c r="K723" s="10"/>
      <c r="L723" s="10"/>
      <c r="M723" s="10"/>
      <c r="N723" s="10"/>
      <c r="O723" s="10"/>
      <c r="P723" s="10"/>
      <c r="Q723" s="10"/>
      <c r="R723" s="10"/>
      <c r="S723" s="10"/>
      <c r="T723" s="10"/>
      <c r="U723" s="10"/>
      <c r="V723" s="10"/>
      <c r="W723" s="10"/>
      <c r="X723" s="10"/>
      <c r="Y723" s="10"/>
      <c r="Z723" s="10"/>
      <c r="AA723" s="10"/>
    </row>
    <row r="724">
      <c r="A724" s="10"/>
      <c r="B724" s="11"/>
      <c r="C724" s="10"/>
      <c r="D724" s="11"/>
      <c r="E724" s="14"/>
      <c r="F724" s="10"/>
      <c r="G724" s="14"/>
      <c r="H724" s="14"/>
      <c r="I724" s="10"/>
      <c r="J724" s="10"/>
      <c r="K724" s="10"/>
      <c r="L724" s="10"/>
      <c r="M724" s="10"/>
      <c r="N724" s="10"/>
      <c r="O724" s="10"/>
      <c r="P724" s="10"/>
      <c r="Q724" s="10"/>
      <c r="R724" s="10"/>
      <c r="S724" s="10"/>
      <c r="T724" s="10"/>
      <c r="U724" s="10"/>
      <c r="V724" s="10"/>
      <c r="W724" s="10"/>
      <c r="X724" s="10"/>
      <c r="Y724" s="10"/>
      <c r="Z724" s="10"/>
      <c r="AA724" s="10"/>
    </row>
    <row r="725">
      <c r="A725" s="10"/>
      <c r="B725" s="11"/>
      <c r="C725" s="10"/>
      <c r="D725" s="11"/>
      <c r="E725" s="14"/>
      <c r="F725" s="10"/>
      <c r="G725" s="14"/>
      <c r="H725" s="14"/>
      <c r="I725" s="10"/>
      <c r="J725" s="10"/>
      <c r="K725" s="10"/>
      <c r="L725" s="10"/>
      <c r="M725" s="10"/>
      <c r="N725" s="10"/>
      <c r="O725" s="10"/>
      <c r="P725" s="10"/>
      <c r="Q725" s="10"/>
      <c r="R725" s="10"/>
      <c r="S725" s="10"/>
      <c r="T725" s="10"/>
      <c r="U725" s="10"/>
      <c r="V725" s="10"/>
      <c r="W725" s="10"/>
      <c r="X725" s="10"/>
      <c r="Y725" s="10"/>
      <c r="Z725" s="10"/>
      <c r="AA725" s="10"/>
    </row>
    <row r="726">
      <c r="A726" s="10"/>
      <c r="B726" s="11"/>
      <c r="C726" s="10"/>
      <c r="D726" s="11"/>
      <c r="E726" s="14"/>
      <c r="F726" s="10"/>
      <c r="G726" s="14"/>
      <c r="H726" s="14"/>
      <c r="I726" s="10"/>
      <c r="J726" s="10"/>
      <c r="K726" s="10"/>
      <c r="L726" s="10"/>
      <c r="M726" s="10"/>
      <c r="N726" s="10"/>
      <c r="O726" s="10"/>
      <c r="P726" s="10"/>
      <c r="Q726" s="10"/>
      <c r="R726" s="10"/>
      <c r="S726" s="10"/>
      <c r="T726" s="10"/>
      <c r="U726" s="10"/>
      <c r="V726" s="10"/>
      <c r="W726" s="10"/>
      <c r="X726" s="10"/>
      <c r="Y726" s="10"/>
      <c r="Z726" s="10"/>
      <c r="AA726" s="10"/>
    </row>
    <row r="727">
      <c r="A727" s="10"/>
      <c r="B727" s="11"/>
      <c r="C727" s="10"/>
      <c r="D727" s="11"/>
      <c r="E727" s="14"/>
      <c r="F727" s="10"/>
      <c r="G727" s="14"/>
      <c r="H727" s="14"/>
      <c r="I727" s="10"/>
      <c r="J727" s="10"/>
      <c r="K727" s="10"/>
      <c r="L727" s="10"/>
      <c r="M727" s="10"/>
      <c r="N727" s="10"/>
      <c r="O727" s="10"/>
      <c r="P727" s="10"/>
      <c r="Q727" s="10"/>
      <c r="R727" s="10"/>
      <c r="S727" s="10"/>
      <c r="T727" s="10"/>
      <c r="U727" s="10"/>
      <c r="V727" s="10"/>
      <c r="W727" s="10"/>
      <c r="X727" s="10"/>
      <c r="Y727" s="10"/>
      <c r="Z727" s="10"/>
      <c r="AA727" s="10"/>
    </row>
    <row r="728">
      <c r="A728" s="10"/>
      <c r="B728" s="11"/>
      <c r="C728" s="10"/>
      <c r="D728" s="11"/>
      <c r="E728" s="14"/>
      <c r="F728" s="10"/>
      <c r="G728" s="14"/>
      <c r="H728" s="14"/>
      <c r="I728" s="10"/>
      <c r="J728" s="10"/>
      <c r="K728" s="10"/>
      <c r="L728" s="10"/>
      <c r="M728" s="10"/>
      <c r="N728" s="10"/>
      <c r="O728" s="10"/>
      <c r="P728" s="10"/>
      <c r="Q728" s="10"/>
      <c r="R728" s="10"/>
      <c r="S728" s="10"/>
      <c r="T728" s="10"/>
      <c r="U728" s="10"/>
      <c r="V728" s="10"/>
      <c r="W728" s="10"/>
      <c r="X728" s="10"/>
      <c r="Y728" s="10"/>
      <c r="Z728" s="10"/>
      <c r="AA728" s="10"/>
    </row>
    <row r="729">
      <c r="A729" s="10"/>
      <c r="B729" s="11"/>
      <c r="C729" s="10"/>
      <c r="D729" s="11"/>
      <c r="E729" s="14"/>
      <c r="F729" s="10"/>
      <c r="G729" s="14"/>
      <c r="H729" s="14"/>
      <c r="I729" s="10"/>
      <c r="J729" s="10"/>
      <c r="K729" s="10"/>
      <c r="L729" s="10"/>
      <c r="M729" s="10"/>
      <c r="N729" s="10"/>
      <c r="O729" s="10"/>
      <c r="P729" s="10"/>
      <c r="Q729" s="10"/>
      <c r="R729" s="10"/>
      <c r="S729" s="10"/>
      <c r="T729" s="10"/>
      <c r="U729" s="10"/>
      <c r="V729" s="10"/>
      <c r="W729" s="10"/>
      <c r="X729" s="10"/>
      <c r="Y729" s="10"/>
      <c r="Z729" s="10"/>
      <c r="AA729" s="10"/>
    </row>
    <row r="730">
      <c r="A730" s="10"/>
      <c r="B730" s="11"/>
      <c r="C730" s="10"/>
      <c r="D730" s="11"/>
      <c r="E730" s="14"/>
      <c r="F730" s="10"/>
      <c r="G730" s="14"/>
      <c r="H730" s="14"/>
      <c r="I730" s="10"/>
      <c r="J730" s="10"/>
      <c r="K730" s="10"/>
      <c r="L730" s="10"/>
      <c r="M730" s="10"/>
      <c r="N730" s="10"/>
      <c r="O730" s="10"/>
      <c r="P730" s="10"/>
      <c r="Q730" s="10"/>
      <c r="R730" s="10"/>
      <c r="S730" s="10"/>
      <c r="T730" s="10"/>
      <c r="U730" s="10"/>
      <c r="V730" s="10"/>
      <c r="W730" s="10"/>
      <c r="X730" s="10"/>
      <c r="Y730" s="10"/>
      <c r="Z730" s="10"/>
      <c r="AA730" s="10"/>
    </row>
    <row r="731">
      <c r="A731" s="10"/>
      <c r="B731" s="11"/>
      <c r="C731" s="10"/>
      <c r="D731" s="11"/>
      <c r="E731" s="14"/>
      <c r="F731" s="10"/>
      <c r="G731" s="14"/>
      <c r="H731" s="14"/>
      <c r="I731" s="10"/>
      <c r="J731" s="10"/>
      <c r="K731" s="10"/>
      <c r="L731" s="10"/>
      <c r="M731" s="10"/>
      <c r="N731" s="10"/>
      <c r="O731" s="10"/>
      <c r="P731" s="10"/>
      <c r="Q731" s="10"/>
      <c r="R731" s="10"/>
      <c r="S731" s="10"/>
      <c r="T731" s="10"/>
      <c r="U731" s="10"/>
      <c r="V731" s="10"/>
      <c r="W731" s="10"/>
      <c r="X731" s="10"/>
      <c r="Y731" s="10"/>
      <c r="Z731" s="10"/>
      <c r="AA731" s="10"/>
    </row>
    <row r="732">
      <c r="A732" s="10"/>
      <c r="B732" s="11"/>
      <c r="C732" s="10"/>
      <c r="D732" s="11"/>
      <c r="E732" s="14"/>
      <c r="F732" s="10"/>
      <c r="G732" s="14"/>
      <c r="H732" s="14"/>
      <c r="I732" s="10"/>
      <c r="J732" s="10"/>
      <c r="K732" s="10"/>
      <c r="L732" s="10"/>
      <c r="M732" s="10"/>
      <c r="N732" s="10"/>
      <c r="O732" s="10"/>
      <c r="P732" s="10"/>
      <c r="Q732" s="10"/>
      <c r="R732" s="10"/>
      <c r="S732" s="10"/>
      <c r="T732" s="10"/>
      <c r="U732" s="10"/>
      <c r="V732" s="10"/>
      <c r="W732" s="10"/>
      <c r="X732" s="10"/>
      <c r="Y732" s="10"/>
      <c r="Z732" s="10"/>
      <c r="AA732" s="10"/>
    </row>
    <row r="733">
      <c r="A733" s="10"/>
      <c r="B733" s="11"/>
      <c r="C733" s="10"/>
      <c r="D733" s="11"/>
      <c r="E733" s="14"/>
      <c r="F733" s="10"/>
      <c r="G733" s="14"/>
      <c r="H733" s="14"/>
      <c r="I733" s="10"/>
      <c r="J733" s="10"/>
      <c r="K733" s="10"/>
      <c r="L733" s="10"/>
      <c r="M733" s="10"/>
      <c r="N733" s="10"/>
      <c r="O733" s="10"/>
      <c r="P733" s="10"/>
      <c r="Q733" s="10"/>
      <c r="R733" s="10"/>
      <c r="S733" s="10"/>
      <c r="T733" s="10"/>
      <c r="U733" s="10"/>
      <c r="V733" s="10"/>
      <c r="W733" s="10"/>
      <c r="X733" s="10"/>
      <c r="Y733" s="10"/>
      <c r="Z733" s="10"/>
      <c r="AA733" s="10"/>
    </row>
    <row r="734">
      <c r="A734" s="10"/>
      <c r="B734" s="11"/>
      <c r="C734" s="10"/>
      <c r="D734" s="11"/>
      <c r="E734" s="14"/>
      <c r="F734" s="10"/>
      <c r="G734" s="14"/>
      <c r="H734" s="14"/>
      <c r="I734" s="10"/>
      <c r="J734" s="10"/>
      <c r="K734" s="10"/>
      <c r="L734" s="10"/>
      <c r="M734" s="10"/>
      <c r="N734" s="10"/>
      <c r="O734" s="10"/>
      <c r="P734" s="10"/>
      <c r="Q734" s="10"/>
      <c r="R734" s="10"/>
      <c r="S734" s="10"/>
      <c r="T734" s="10"/>
      <c r="U734" s="10"/>
      <c r="V734" s="10"/>
      <c r="W734" s="10"/>
      <c r="X734" s="10"/>
      <c r="Y734" s="10"/>
      <c r="Z734" s="10"/>
      <c r="AA734" s="10"/>
    </row>
    <row r="735">
      <c r="A735" s="10"/>
      <c r="B735" s="11"/>
      <c r="C735" s="10"/>
      <c r="D735" s="11"/>
      <c r="E735" s="14"/>
      <c r="F735" s="10"/>
      <c r="G735" s="14"/>
      <c r="H735" s="14"/>
      <c r="I735" s="10"/>
      <c r="J735" s="10"/>
      <c r="K735" s="10"/>
      <c r="L735" s="10"/>
      <c r="M735" s="10"/>
      <c r="N735" s="10"/>
      <c r="O735" s="10"/>
      <c r="P735" s="10"/>
      <c r="Q735" s="10"/>
      <c r="R735" s="10"/>
      <c r="S735" s="10"/>
      <c r="T735" s="10"/>
      <c r="U735" s="10"/>
      <c r="V735" s="10"/>
      <c r="W735" s="10"/>
      <c r="X735" s="10"/>
      <c r="Y735" s="10"/>
      <c r="Z735" s="10"/>
      <c r="AA735" s="10"/>
    </row>
    <row r="736">
      <c r="A736" s="10"/>
      <c r="B736" s="11"/>
      <c r="C736" s="10"/>
      <c r="D736" s="11"/>
      <c r="E736" s="14"/>
      <c r="F736" s="10"/>
      <c r="G736" s="14"/>
      <c r="H736" s="14"/>
      <c r="I736" s="10"/>
      <c r="J736" s="10"/>
      <c r="K736" s="10"/>
      <c r="L736" s="10"/>
      <c r="M736" s="10"/>
      <c r="N736" s="10"/>
      <c r="O736" s="10"/>
      <c r="P736" s="10"/>
      <c r="Q736" s="10"/>
      <c r="R736" s="10"/>
      <c r="S736" s="10"/>
      <c r="T736" s="10"/>
      <c r="U736" s="10"/>
      <c r="V736" s="10"/>
      <c r="W736" s="10"/>
      <c r="X736" s="10"/>
      <c r="Y736" s="10"/>
      <c r="Z736" s="10"/>
      <c r="AA736" s="10"/>
    </row>
    <row r="737">
      <c r="A737" s="10"/>
      <c r="B737" s="11"/>
      <c r="C737" s="10"/>
      <c r="D737" s="11"/>
      <c r="E737" s="14"/>
      <c r="F737" s="10"/>
      <c r="G737" s="14"/>
      <c r="H737" s="14"/>
      <c r="I737" s="10"/>
      <c r="J737" s="10"/>
      <c r="K737" s="10"/>
      <c r="L737" s="10"/>
      <c r="M737" s="10"/>
      <c r="N737" s="10"/>
      <c r="O737" s="10"/>
      <c r="P737" s="10"/>
      <c r="Q737" s="10"/>
      <c r="R737" s="10"/>
      <c r="S737" s="10"/>
      <c r="T737" s="10"/>
      <c r="U737" s="10"/>
      <c r="V737" s="10"/>
      <c r="W737" s="10"/>
      <c r="X737" s="10"/>
      <c r="Y737" s="10"/>
      <c r="Z737" s="10"/>
      <c r="AA737" s="10"/>
    </row>
    <row r="738">
      <c r="A738" s="10"/>
      <c r="B738" s="11"/>
      <c r="C738" s="10"/>
      <c r="D738" s="11"/>
      <c r="E738" s="14"/>
      <c r="F738" s="10"/>
      <c r="G738" s="14"/>
      <c r="H738" s="14"/>
      <c r="I738" s="10"/>
      <c r="J738" s="10"/>
      <c r="K738" s="10"/>
      <c r="L738" s="10"/>
      <c r="M738" s="10"/>
      <c r="N738" s="10"/>
      <c r="O738" s="10"/>
      <c r="P738" s="10"/>
      <c r="Q738" s="10"/>
      <c r="R738" s="10"/>
      <c r="S738" s="10"/>
      <c r="T738" s="10"/>
      <c r="U738" s="10"/>
      <c r="V738" s="10"/>
      <c r="W738" s="10"/>
      <c r="X738" s="10"/>
      <c r="Y738" s="10"/>
      <c r="Z738" s="10"/>
      <c r="AA738" s="10"/>
    </row>
    <row r="739">
      <c r="A739" s="10"/>
      <c r="B739" s="11"/>
      <c r="C739" s="10"/>
      <c r="D739" s="11"/>
      <c r="E739" s="14"/>
      <c r="F739" s="10"/>
      <c r="G739" s="14"/>
      <c r="H739" s="14"/>
      <c r="I739" s="10"/>
      <c r="J739" s="10"/>
      <c r="K739" s="10"/>
      <c r="L739" s="10"/>
      <c r="M739" s="10"/>
      <c r="N739" s="10"/>
      <c r="O739" s="10"/>
      <c r="P739" s="10"/>
      <c r="Q739" s="10"/>
      <c r="R739" s="10"/>
      <c r="S739" s="10"/>
      <c r="T739" s="10"/>
      <c r="U739" s="10"/>
      <c r="V739" s="10"/>
      <c r="W739" s="10"/>
      <c r="X739" s="10"/>
      <c r="Y739" s="10"/>
      <c r="Z739" s="10"/>
      <c r="AA739" s="10"/>
    </row>
    <row r="740">
      <c r="A740" s="10"/>
      <c r="B740" s="11"/>
      <c r="C740" s="10"/>
      <c r="D740" s="11"/>
      <c r="E740" s="14"/>
      <c r="F740" s="10"/>
      <c r="G740" s="14"/>
      <c r="H740" s="14"/>
      <c r="I740" s="10"/>
      <c r="J740" s="10"/>
      <c r="K740" s="10"/>
      <c r="L740" s="10"/>
      <c r="M740" s="10"/>
      <c r="N740" s="10"/>
      <c r="O740" s="10"/>
      <c r="P740" s="10"/>
      <c r="Q740" s="10"/>
      <c r="R740" s="10"/>
      <c r="S740" s="10"/>
      <c r="T740" s="10"/>
      <c r="U740" s="10"/>
      <c r="V740" s="10"/>
      <c r="W740" s="10"/>
      <c r="X740" s="10"/>
      <c r="Y740" s="10"/>
      <c r="Z740" s="10"/>
      <c r="AA740" s="10"/>
    </row>
    <row r="741">
      <c r="A741" s="10"/>
      <c r="B741" s="11"/>
      <c r="C741" s="10"/>
      <c r="D741" s="11"/>
      <c r="E741" s="14"/>
      <c r="F741" s="10"/>
      <c r="G741" s="14"/>
      <c r="H741" s="14"/>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row>
    <row r="103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row>
    <row r="103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row>
    <row r="1034">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row>
    <row r="1035">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row>
    <row r="1036">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row>
    <row r="1037">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row>
    <row r="1038">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row>
    <row r="1039">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row>
    <row r="1040">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row>
    <row r="1041">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row>
    <row r="1042">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row>
    <row r="1043">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row>
    <row r="1044">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row>
    <row r="1045">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row>
    <row r="1046">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row>
    <row r="1047">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row>
    <row r="1048">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row>
    <row r="1049">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row>
    <row r="1050">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row>
    <row r="1051">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row>
    <row r="1052">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row>
    <row r="1053">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row>
    <row r="1054">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row>
    <row r="1055">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row>
    <row r="1056">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row>
    <row r="1057">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row>
    <row r="1058">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7.25"/>
  </cols>
  <sheetData>
    <row r="1">
      <c r="A1" s="8" t="s">
        <v>9</v>
      </c>
      <c r="B1" s="8" t="s">
        <v>10</v>
      </c>
      <c r="C1" s="8" t="s">
        <v>11</v>
      </c>
      <c r="D1" s="8" t="s">
        <v>12</v>
      </c>
      <c r="E1" s="8" t="s">
        <v>13</v>
      </c>
      <c r="F1" s="8" t="s">
        <v>14</v>
      </c>
      <c r="G1" s="9"/>
      <c r="H1" s="9"/>
      <c r="I1" s="10"/>
      <c r="J1" s="10"/>
      <c r="K1" s="10"/>
      <c r="L1" s="10"/>
      <c r="M1" s="9"/>
      <c r="N1" s="10"/>
      <c r="O1" s="10"/>
      <c r="P1" s="10"/>
      <c r="Q1" s="10"/>
      <c r="R1" s="10"/>
      <c r="S1" s="10"/>
      <c r="T1" s="10"/>
      <c r="U1" s="10"/>
      <c r="V1" s="10"/>
      <c r="W1" s="10"/>
      <c r="X1" s="10"/>
      <c r="Y1" s="10"/>
      <c r="Z1" s="10"/>
      <c r="AA1" s="10"/>
      <c r="AB1" s="10"/>
      <c r="AC1" s="10"/>
      <c r="AD1" s="10"/>
      <c r="AE1" s="10"/>
      <c r="AF1" s="10"/>
    </row>
    <row r="2">
      <c r="A2" s="9" t="s">
        <v>376</v>
      </c>
      <c r="B2" s="15" t="s">
        <v>377</v>
      </c>
      <c r="C2" s="9" t="s">
        <v>21</v>
      </c>
      <c r="D2" s="11">
        <v>45445.0</v>
      </c>
      <c r="E2" s="9">
        <v>13.0</v>
      </c>
      <c r="F2" s="9">
        <v>170.0</v>
      </c>
      <c r="G2" s="10"/>
      <c r="H2" s="10"/>
      <c r="I2" s="10"/>
      <c r="J2" s="10"/>
      <c r="K2" s="10"/>
      <c r="L2" s="10"/>
      <c r="M2" s="10"/>
      <c r="N2" s="10"/>
      <c r="O2" s="10"/>
      <c r="P2" s="10"/>
      <c r="Q2" s="10"/>
      <c r="R2" s="10"/>
      <c r="S2" s="10"/>
      <c r="T2" s="10"/>
      <c r="U2" s="10"/>
      <c r="V2" s="10"/>
      <c r="W2" s="10"/>
      <c r="X2" s="10"/>
      <c r="Y2" s="10"/>
      <c r="Z2" s="10"/>
      <c r="AA2" s="10"/>
      <c r="AB2" s="10"/>
      <c r="AC2" s="10"/>
      <c r="AD2" s="10"/>
      <c r="AE2" s="10"/>
      <c r="AF2" s="10"/>
    </row>
    <row r="3">
      <c r="A3" s="9" t="s">
        <v>378</v>
      </c>
      <c r="B3" s="9" t="s">
        <v>377</v>
      </c>
      <c r="C3" s="9" t="s">
        <v>17</v>
      </c>
      <c r="D3" s="11">
        <v>45445.0</v>
      </c>
      <c r="E3" s="9">
        <v>39.0</v>
      </c>
      <c r="F3" s="9">
        <v>65.0</v>
      </c>
      <c r="G3" s="10"/>
      <c r="H3" s="10"/>
      <c r="I3" s="10"/>
      <c r="J3" s="10"/>
      <c r="K3" s="10"/>
      <c r="L3" s="10"/>
      <c r="M3" s="10"/>
      <c r="N3" s="10"/>
      <c r="O3" s="10"/>
      <c r="P3" s="9"/>
      <c r="Q3" s="10"/>
      <c r="R3" s="10"/>
      <c r="S3" s="10"/>
      <c r="T3" s="10"/>
      <c r="U3" s="10"/>
      <c r="V3" s="10"/>
      <c r="W3" s="10"/>
      <c r="X3" s="10"/>
      <c r="Y3" s="10"/>
      <c r="Z3" s="10"/>
      <c r="AA3" s="10"/>
      <c r="AB3" s="10"/>
      <c r="AC3" s="10"/>
      <c r="AD3" s="10"/>
      <c r="AE3" s="10"/>
      <c r="AF3" s="10"/>
    </row>
    <row r="4">
      <c r="A4" s="9" t="s">
        <v>379</v>
      </c>
      <c r="B4" s="9" t="s">
        <v>377</v>
      </c>
      <c r="C4" s="9" t="s">
        <v>27</v>
      </c>
      <c r="D4" s="11">
        <v>45445.0</v>
      </c>
      <c r="E4" s="9">
        <v>2.0</v>
      </c>
      <c r="F4" s="9">
        <v>82.0</v>
      </c>
      <c r="G4" s="10"/>
      <c r="H4" s="10"/>
      <c r="I4" s="10"/>
      <c r="J4" s="10"/>
      <c r="K4" s="10"/>
      <c r="L4" s="10"/>
      <c r="M4" s="10"/>
      <c r="N4" s="10"/>
      <c r="O4" s="10"/>
      <c r="P4" s="9"/>
      <c r="Q4" s="10"/>
      <c r="R4" s="10"/>
      <c r="S4" s="10"/>
      <c r="T4" s="10"/>
      <c r="U4" s="10"/>
      <c r="V4" s="10"/>
      <c r="W4" s="10"/>
      <c r="X4" s="10"/>
      <c r="Y4" s="10"/>
      <c r="Z4" s="10"/>
      <c r="AA4" s="10"/>
      <c r="AB4" s="10"/>
      <c r="AC4" s="10"/>
      <c r="AD4" s="10"/>
      <c r="AE4" s="10"/>
      <c r="AF4" s="10"/>
    </row>
    <row r="5">
      <c r="A5" s="9" t="s">
        <v>380</v>
      </c>
      <c r="B5" s="9" t="s">
        <v>377</v>
      </c>
      <c r="C5" s="9" t="s">
        <v>23</v>
      </c>
      <c r="D5" s="11">
        <v>45445.0</v>
      </c>
      <c r="E5" s="9">
        <v>7.0</v>
      </c>
      <c r="F5" s="9">
        <v>90.0</v>
      </c>
      <c r="G5" s="10"/>
      <c r="H5" s="10"/>
      <c r="I5" s="10"/>
      <c r="J5" s="10"/>
      <c r="K5" s="10"/>
      <c r="L5" s="10"/>
      <c r="M5" s="10"/>
      <c r="N5" s="10"/>
      <c r="O5" s="10"/>
      <c r="P5" s="9"/>
      <c r="Q5" s="10"/>
      <c r="R5" s="10"/>
      <c r="S5" s="10"/>
      <c r="T5" s="10"/>
      <c r="U5" s="10"/>
      <c r="V5" s="10"/>
      <c r="W5" s="10"/>
      <c r="X5" s="10"/>
      <c r="Y5" s="10"/>
      <c r="Z5" s="10"/>
      <c r="AA5" s="10"/>
      <c r="AB5" s="10"/>
      <c r="AC5" s="10"/>
      <c r="AD5" s="10"/>
      <c r="AE5" s="10"/>
      <c r="AF5" s="10"/>
    </row>
    <row r="6">
      <c r="A6" s="9" t="s">
        <v>381</v>
      </c>
      <c r="B6" s="9" t="s">
        <v>377</v>
      </c>
      <c r="C6" s="9" t="s">
        <v>25</v>
      </c>
      <c r="D6" s="11">
        <v>45445.0</v>
      </c>
      <c r="E6" s="9">
        <v>4.0</v>
      </c>
      <c r="F6" s="9">
        <v>80.0</v>
      </c>
      <c r="G6" s="10"/>
      <c r="H6" s="10"/>
      <c r="I6" s="10"/>
      <c r="J6" s="10"/>
      <c r="K6" s="10"/>
      <c r="L6" s="10"/>
      <c r="M6" s="10"/>
      <c r="N6" s="10"/>
      <c r="O6" s="10"/>
      <c r="P6" s="9"/>
      <c r="Q6" s="10"/>
      <c r="R6" s="10"/>
      <c r="S6" s="10"/>
      <c r="T6" s="10"/>
      <c r="U6" s="10"/>
      <c r="V6" s="10"/>
      <c r="W6" s="10"/>
      <c r="X6" s="10"/>
      <c r="Y6" s="10"/>
      <c r="Z6" s="10"/>
      <c r="AA6" s="10"/>
      <c r="AB6" s="10"/>
      <c r="AC6" s="10"/>
      <c r="AD6" s="10"/>
      <c r="AE6" s="10"/>
      <c r="AF6" s="10"/>
    </row>
    <row r="7">
      <c r="A7" s="9" t="s">
        <v>382</v>
      </c>
      <c r="B7" s="9" t="s">
        <v>377</v>
      </c>
      <c r="C7" s="9" t="s">
        <v>19</v>
      </c>
      <c r="D7" s="11">
        <v>45445.0</v>
      </c>
      <c r="E7" s="9">
        <v>24.0</v>
      </c>
      <c r="F7" s="9">
        <v>78.0</v>
      </c>
      <c r="G7" s="10"/>
      <c r="H7" s="10"/>
      <c r="I7" s="10"/>
      <c r="J7" s="10"/>
      <c r="K7" s="10"/>
      <c r="L7" s="10"/>
      <c r="M7" s="10"/>
      <c r="N7" s="10"/>
      <c r="O7" s="10"/>
      <c r="P7" s="9"/>
      <c r="Q7" s="10"/>
      <c r="R7" s="10"/>
      <c r="S7" s="10"/>
      <c r="T7" s="10"/>
      <c r="U7" s="10"/>
      <c r="V7" s="10"/>
      <c r="W7" s="10"/>
      <c r="X7" s="10"/>
      <c r="Y7" s="10"/>
      <c r="Z7" s="10"/>
      <c r="AA7" s="10"/>
      <c r="AB7" s="10"/>
      <c r="AC7" s="10"/>
      <c r="AD7" s="10"/>
      <c r="AE7" s="10"/>
      <c r="AF7" s="10"/>
    </row>
    <row r="8">
      <c r="A8" s="9" t="s">
        <v>383</v>
      </c>
      <c r="B8" s="9" t="s">
        <v>377</v>
      </c>
      <c r="C8" s="9" t="s">
        <v>17</v>
      </c>
      <c r="D8" s="11">
        <v>45446.0</v>
      </c>
      <c r="E8" s="9">
        <v>24.0</v>
      </c>
      <c r="F8" s="9">
        <v>65.0</v>
      </c>
      <c r="G8" s="10"/>
      <c r="H8" s="10"/>
      <c r="I8" s="10"/>
      <c r="J8" s="10"/>
      <c r="K8" s="10"/>
      <c r="L8" s="10"/>
      <c r="M8" s="10"/>
      <c r="N8" s="10"/>
      <c r="O8" s="10"/>
      <c r="P8" s="9"/>
      <c r="Q8" s="10"/>
      <c r="R8" s="10"/>
      <c r="S8" s="10"/>
      <c r="T8" s="10"/>
      <c r="U8" s="10"/>
      <c r="V8" s="10"/>
      <c r="W8" s="10"/>
      <c r="X8" s="10"/>
      <c r="Y8" s="10"/>
      <c r="Z8" s="10"/>
      <c r="AA8" s="10"/>
      <c r="AB8" s="10"/>
      <c r="AC8" s="10"/>
      <c r="AD8" s="10"/>
      <c r="AE8" s="10"/>
      <c r="AF8" s="10"/>
    </row>
    <row r="9">
      <c r="A9" s="9" t="s">
        <v>384</v>
      </c>
      <c r="B9" s="9" t="s">
        <v>377</v>
      </c>
      <c r="C9" s="9" t="s">
        <v>17</v>
      </c>
      <c r="D9" s="11">
        <v>45447.0</v>
      </c>
      <c r="E9" s="9">
        <v>26.0</v>
      </c>
      <c r="F9" s="9">
        <v>65.0</v>
      </c>
      <c r="G9" s="10"/>
      <c r="H9" s="10"/>
      <c r="I9" s="10"/>
      <c r="J9" s="10"/>
      <c r="K9" s="10"/>
      <c r="L9" s="10"/>
      <c r="M9" s="10"/>
      <c r="N9" s="10"/>
      <c r="O9" s="10"/>
      <c r="P9" s="10"/>
      <c r="Q9" s="10"/>
      <c r="R9" s="10"/>
      <c r="S9" s="10"/>
      <c r="T9" s="10"/>
      <c r="U9" s="10"/>
      <c r="V9" s="10"/>
      <c r="W9" s="10"/>
      <c r="X9" s="10"/>
      <c r="Y9" s="10"/>
      <c r="Z9" s="10"/>
      <c r="AA9" s="10"/>
      <c r="AB9" s="10"/>
      <c r="AC9" s="10"/>
      <c r="AD9" s="10"/>
      <c r="AE9" s="10"/>
      <c r="AF9" s="10"/>
    </row>
    <row r="10">
      <c r="A10" s="9" t="s">
        <v>385</v>
      </c>
      <c r="B10" s="9" t="s">
        <v>377</v>
      </c>
      <c r="C10" s="9" t="s">
        <v>19</v>
      </c>
      <c r="D10" s="11">
        <v>45447.0</v>
      </c>
      <c r="E10" s="9">
        <v>20.0</v>
      </c>
      <c r="F10" s="9">
        <v>78.0</v>
      </c>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row>
    <row r="11">
      <c r="A11" s="9" t="s">
        <v>386</v>
      </c>
      <c r="B11" s="9" t="s">
        <v>377</v>
      </c>
      <c r="C11" s="9" t="s">
        <v>21</v>
      </c>
      <c r="D11" s="11">
        <v>45447.0</v>
      </c>
      <c r="E11" s="9">
        <v>4.0</v>
      </c>
      <c r="F11" s="9">
        <v>170.0</v>
      </c>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c r="A12" s="9" t="s">
        <v>387</v>
      </c>
      <c r="B12" s="9" t="s">
        <v>377</v>
      </c>
      <c r="C12" s="9" t="s">
        <v>23</v>
      </c>
      <c r="D12" s="11">
        <v>45447.0</v>
      </c>
      <c r="E12" s="9">
        <v>2.0</v>
      </c>
      <c r="F12" s="9">
        <v>90.0</v>
      </c>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row>
    <row r="13">
      <c r="A13" s="9" t="s">
        <v>388</v>
      </c>
      <c r="B13" s="9" t="s">
        <v>377</v>
      </c>
      <c r="C13" s="9" t="s">
        <v>25</v>
      </c>
      <c r="D13" s="11">
        <v>45447.0</v>
      </c>
      <c r="E13" s="9">
        <v>1.0</v>
      </c>
      <c r="F13" s="9">
        <v>80.0</v>
      </c>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row>
    <row r="14">
      <c r="A14" s="9" t="s">
        <v>389</v>
      </c>
      <c r="B14" s="9" t="s">
        <v>377</v>
      </c>
      <c r="C14" s="9" t="s">
        <v>19</v>
      </c>
      <c r="D14" s="11">
        <v>45448.0</v>
      </c>
      <c r="E14" s="9">
        <v>4.0</v>
      </c>
      <c r="F14" s="9">
        <v>78.0</v>
      </c>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row>
    <row r="15">
      <c r="A15" s="9" t="s">
        <v>390</v>
      </c>
      <c r="B15" s="9" t="s">
        <v>377</v>
      </c>
      <c r="C15" s="9" t="s">
        <v>21</v>
      </c>
      <c r="D15" s="11">
        <v>45448.0</v>
      </c>
      <c r="E15" s="9">
        <v>5.0</v>
      </c>
      <c r="F15" s="9">
        <v>170.0</v>
      </c>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row>
    <row r="16">
      <c r="A16" s="9" t="s">
        <v>391</v>
      </c>
      <c r="B16" s="9" t="s">
        <v>377</v>
      </c>
      <c r="C16" s="9" t="s">
        <v>23</v>
      </c>
      <c r="D16" s="11">
        <v>45449.0</v>
      </c>
      <c r="E16" s="9">
        <v>4.0</v>
      </c>
      <c r="F16" s="9">
        <v>90.0</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row>
    <row r="17">
      <c r="A17" s="9" t="s">
        <v>392</v>
      </c>
      <c r="B17" s="9" t="s">
        <v>377</v>
      </c>
      <c r="C17" s="9" t="s">
        <v>25</v>
      </c>
      <c r="D17" s="11">
        <v>45449.0</v>
      </c>
      <c r="E17" s="9">
        <v>4.0</v>
      </c>
      <c r="F17" s="9">
        <v>80.0</v>
      </c>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row>
    <row r="18">
      <c r="A18" s="9" t="s">
        <v>393</v>
      </c>
      <c r="B18" s="9" t="s">
        <v>377</v>
      </c>
      <c r="C18" s="9" t="s">
        <v>27</v>
      </c>
      <c r="D18" s="11">
        <v>45449.0</v>
      </c>
      <c r="E18" s="9">
        <v>2.0</v>
      </c>
      <c r="F18" s="9">
        <v>82.0</v>
      </c>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row>
    <row r="19">
      <c r="A19" s="9" t="s">
        <v>394</v>
      </c>
      <c r="B19" s="9" t="s">
        <v>377</v>
      </c>
      <c r="C19" s="9" t="s">
        <v>17</v>
      </c>
      <c r="D19" s="11">
        <v>45449.0</v>
      </c>
      <c r="E19" s="9">
        <v>38.0</v>
      </c>
      <c r="F19" s="9">
        <v>65.0</v>
      </c>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row>
    <row r="20">
      <c r="A20" s="9" t="s">
        <v>395</v>
      </c>
      <c r="B20" s="9" t="s">
        <v>377</v>
      </c>
      <c r="C20" s="9" t="s">
        <v>19</v>
      </c>
      <c r="D20" s="11">
        <v>45449.0</v>
      </c>
      <c r="E20" s="9">
        <v>27.0</v>
      </c>
      <c r="F20" s="9">
        <v>78.0</v>
      </c>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c r="A21" s="9" t="s">
        <v>396</v>
      </c>
      <c r="B21" s="9" t="s">
        <v>377</v>
      </c>
      <c r="C21" s="9" t="s">
        <v>27</v>
      </c>
      <c r="D21" s="11">
        <v>45450.0</v>
      </c>
      <c r="E21" s="9">
        <v>1.0</v>
      </c>
      <c r="F21" s="9">
        <v>82.0</v>
      </c>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c r="A22" s="9" t="s">
        <v>397</v>
      </c>
      <c r="B22" s="9" t="s">
        <v>377</v>
      </c>
      <c r="C22" s="9" t="s">
        <v>17</v>
      </c>
      <c r="D22" s="11">
        <v>45450.0</v>
      </c>
      <c r="E22" s="9">
        <v>11.0</v>
      </c>
      <c r="F22" s="9">
        <v>65.0</v>
      </c>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c r="A23" s="9" t="s">
        <v>398</v>
      </c>
      <c r="B23" s="9" t="s">
        <v>377</v>
      </c>
      <c r="C23" s="9" t="s">
        <v>19</v>
      </c>
      <c r="D23" s="11">
        <v>45451.0</v>
      </c>
      <c r="E23" s="9">
        <v>17.0</v>
      </c>
      <c r="F23" s="9">
        <v>78.0</v>
      </c>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c r="A24" s="9" t="s">
        <v>399</v>
      </c>
      <c r="B24" s="9" t="s">
        <v>377</v>
      </c>
      <c r="C24" s="9" t="s">
        <v>21</v>
      </c>
      <c r="D24" s="11">
        <v>45451.0</v>
      </c>
      <c r="E24" s="9">
        <v>8.0</v>
      </c>
      <c r="F24" s="9">
        <v>170.0</v>
      </c>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5">
      <c r="A25" s="9" t="s">
        <v>400</v>
      </c>
      <c r="B25" s="9" t="s">
        <v>377</v>
      </c>
      <c r="C25" s="9" t="s">
        <v>23</v>
      </c>
      <c r="D25" s="11">
        <v>45451.0</v>
      </c>
      <c r="E25" s="9">
        <v>5.0</v>
      </c>
      <c r="F25" s="9">
        <v>90.0</v>
      </c>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row>
    <row r="26">
      <c r="A26" s="9" t="s">
        <v>401</v>
      </c>
      <c r="B26" s="9" t="s">
        <v>377</v>
      </c>
      <c r="C26" s="9" t="s">
        <v>17</v>
      </c>
      <c r="D26" s="11">
        <v>45451.0</v>
      </c>
      <c r="E26" s="9">
        <v>25.0</v>
      </c>
      <c r="F26" s="9">
        <v>65.0</v>
      </c>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row>
    <row r="27">
      <c r="A27" s="9" t="s">
        <v>402</v>
      </c>
      <c r="B27" s="9" t="s">
        <v>377</v>
      </c>
      <c r="C27" s="9" t="s">
        <v>27</v>
      </c>
      <c r="D27" s="11">
        <v>45451.0</v>
      </c>
      <c r="E27" s="9">
        <v>4.0</v>
      </c>
      <c r="F27" s="9">
        <v>82.0</v>
      </c>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row>
    <row r="28">
      <c r="A28" s="9" t="s">
        <v>403</v>
      </c>
      <c r="B28" s="9" t="s">
        <v>377</v>
      </c>
      <c r="C28" s="9" t="s">
        <v>17</v>
      </c>
      <c r="D28" s="11">
        <v>45452.0</v>
      </c>
      <c r="E28" s="9">
        <v>36.0</v>
      </c>
      <c r="F28" s="9">
        <v>65.0</v>
      </c>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row>
    <row r="29">
      <c r="A29" s="9" t="s">
        <v>404</v>
      </c>
      <c r="B29" s="9" t="s">
        <v>377</v>
      </c>
      <c r="C29" s="9" t="s">
        <v>19</v>
      </c>
      <c r="D29" s="11">
        <v>45452.0</v>
      </c>
      <c r="E29" s="9">
        <v>38.0</v>
      </c>
      <c r="F29" s="9">
        <v>78.0</v>
      </c>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row>
    <row r="30">
      <c r="A30" s="9" t="s">
        <v>405</v>
      </c>
      <c r="B30" s="9" t="s">
        <v>377</v>
      </c>
      <c r="C30" s="9" t="s">
        <v>21</v>
      </c>
      <c r="D30" s="11">
        <v>45452.0</v>
      </c>
      <c r="E30" s="9">
        <v>10.0</v>
      </c>
      <c r="F30" s="9">
        <v>170.0</v>
      </c>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row>
    <row r="31">
      <c r="A31" s="9" t="s">
        <v>406</v>
      </c>
      <c r="B31" s="9" t="s">
        <v>377</v>
      </c>
      <c r="C31" s="9" t="s">
        <v>23</v>
      </c>
      <c r="D31" s="11">
        <v>45452.0</v>
      </c>
      <c r="E31" s="9">
        <v>6.0</v>
      </c>
      <c r="F31" s="9">
        <v>90.0</v>
      </c>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row>
    <row r="32">
      <c r="A32" s="9" t="s">
        <v>407</v>
      </c>
      <c r="B32" s="9" t="s">
        <v>377</v>
      </c>
      <c r="C32" s="9" t="s">
        <v>25</v>
      </c>
      <c r="D32" s="11">
        <v>45452.0</v>
      </c>
      <c r="E32" s="9">
        <v>12.0</v>
      </c>
      <c r="F32" s="9">
        <v>80.0</v>
      </c>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row>
    <row r="33">
      <c r="A33" s="9" t="s">
        <v>408</v>
      </c>
      <c r="B33" s="9" t="s">
        <v>377</v>
      </c>
      <c r="C33" s="9" t="s">
        <v>27</v>
      </c>
      <c r="D33" s="11">
        <v>45452.0</v>
      </c>
      <c r="E33" s="9">
        <v>6.0</v>
      </c>
      <c r="F33" s="9">
        <v>82.0</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row>
    <row r="34">
      <c r="A34" s="9" t="s">
        <v>409</v>
      </c>
      <c r="B34" s="9" t="s">
        <v>377</v>
      </c>
      <c r="C34" s="9" t="s">
        <v>21</v>
      </c>
      <c r="D34" s="11">
        <v>45453.0</v>
      </c>
      <c r="E34" s="9">
        <v>2.0</v>
      </c>
      <c r="F34" s="9">
        <v>170.0</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row>
    <row r="35">
      <c r="A35" s="9" t="s">
        <v>410</v>
      </c>
      <c r="B35" s="9" t="s">
        <v>377</v>
      </c>
      <c r="C35" s="9" t="s">
        <v>17</v>
      </c>
      <c r="D35" s="11">
        <v>45453.0</v>
      </c>
      <c r="E35" s="9">
        <v>6.0</v>
      </c>
      <c r="F35" s="9">
        <v>65.0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row>
    <row r="36">
      <c r="A36" s="9" t="s">
        <v>411</v>
      </c>
      <c r="B36" s="9" t="s">
        <v>377</v>
      </c>
      <c r="C36" s="9" t="s">
        <v>19</v>
      </c>
      <c r="D36" s="11">
        <v>45453.0</v>
      </c>
      <c r="E36" s="9">
        <v>7.0</v>
      </c>
      <c r="F36" s="9">
        <v>78.0</v>
      </c>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row>
    <row r="37">
      <c r="A37" s="9" t="s">
        <v>412</v>
      </c>
      <c r="B37" s="9" t="s">
        <v>377</v>
      </c>
      <c r="C37" s="9" t="s">
        <v>23</v>
      </c>
      <c r="D37" s="11">
        <v>45454.0</v>
      </c>
      <c r="E37" s="9">
        <v>7.0</v>
      </c>
      <c r="F37" s="9">
        <v>90.0</v>
      </c>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row>
    <row r="38">
      <c r="A38" s="9" t="s">
        <v>413</v>
      </c>
      <c r="B38" s="9" t="s">
        <v>377</v>
      </c>
      <c r="C38" s="9" t="s">
        <v>17</v>
      </c>
      <c r="D38" s="11">
        <v>45454.0</v>
      </c>
      <c r="E38" s="9">
        <v>24.0</v>
      </c>
      <c r="F38" s="9">
        <v>65.0</v>
      </c>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row>
    <row r="39">
      <c r="A39" s="9" t="s">
        <v>414</v>
      </c>
      <c r="B39" s="9" t="s">
        <v>377</v>
      </c>
      <c r="C39" s="9" t="s">
        <v>19</v>
      </c>
      <c r="D39" s="11">
        <v>45454.0</v>
      </c>
      <c r="E39" s="9">
        <v>22.0</v>
      </c>
      <c r="F39" s="9">
        <v>78.0</v>
      </c>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row>
    <row r="40">
      <c r="A40" s="9" t="s">
        <v>415</v>
      </c>
      <c r="B40" s="9" t="s">
        <v>377</v>
      </c>
      <c r="C40" s="9" t="s">
        <v>17</v>
      </c>
      <c r="D40" s="11">
        <v>45455.0</v>
      </c>
      <c r="E40" s="9">
        <v>14.0</v>
      </c>
      <c r="F40" s="9">
        <v>65.0</v>
      </c>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row>
    <row r="41">
      <c r="A41" s="9" t="s">
        <v>416</v>
      </c>
      <c r="B41" s="9" t="s">
        <v>377</v>
      </c>
      <c r="C41" s="9" t="s">
        <v>21</v>
      </c>
      <c r="D41" s="11">
        <v>45455.0</v>
      </c>
      <c r="E41" s="9">
        <v>17.0</v>
      </c>
      <c r="F41" s="9">
        <v>170.0</v>
      </c>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row>
    <row r="42">
      <c r="A42" s="9" t="s">
        <v>417</v>
      </c>
      <c r="B42" s="9" t="s">
        <v>377</v>
      </c>
      <c r="C42" s="9" t="s">
        <v>27</v>
      </c>
      <c r="D42" s="11">
        <v>45455.0</v>
      </c>
      <c r="E42" s="9">
        <v>8.0</v>
      </c>
      <c r="F42" s="9">
        <v>82.0</v>
      </c>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row>
    <row r="43">
      <c r="A43" s="9" t="s">
        <v>418</v>
      </c>
      <c r="B43" s="9" t="s">
        <v>377</v>
      </c>
      <c r="C43" s="9" t="s">
        <v>17</v>
      </c>
      <c r="D43" s="11">
        <v>45456.0</v>
      </c>
      <c r="E43" s="9">
        <v>1.0</v>
      </c>
      <c r="F43" s="9">
        <v>65.0</v>
      </c>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row>
    <row r="44">
      <c r="A44" s="9" t="s">
        <v>419</v>
      </c>
      <c r="B44" s="9" t="s">
        <v>377</v>
      </c>
      <c r="C44" s="9" t="s">
        <v>19</v>
      </c>
      <c r="D44" s="11">
        <v>45457.0</v>
      </c>
      <c r="E44" s="9">
        <v>6.0</v>
      </c>
      <c r="F44" s="9">
        <v>78.0</v>
      </c>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row>
    <row r="45">
      <c r="A45" s="9" t="s">
        <v>420</v>
      </c>
      <c r="B45" s="9" t="s">
        <v>377</v>
      </c>
      <c r="C45" s="9" t="s">
        <v>23</v>
      </c>
      <c r="D45" s="11">
        <v>45458.0</v>
      </c>
      <c r="E45" s="9">
        <v>14.0</v>
      </c>
      <c r="F45" s="9">
        <v>90.0</v>
      </c>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row>
    <row r="46">
      <c r="A46" s="9" t="s">
        <v>421</v>
      </c>
      <c r="B46" s="9" t="s">
        <v>377</v>
      </c>
      <c r="C46" s="9" t="s">
        <v>25</v>
      </c>
      <c r="D46" s="11">
        <v>45458.0</v>
      </c>
      <c r="E46" s="9">
        <v>10.0</v>
      </c>
      <c r="F46" s="9">
        <v>80.0</v>
      </c>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row>
    <row r="47">
      <c r="A47" s="9" t="s">
        <v>422</v>
      </c>
      <c r="B47" s="9" t="s">
        <v>377</v>
      </c>
      <c r="C47" s="9" t="s">
        <v>27</v>
      </c>
      <c r="D47" s="11">
        <v>45458.0</v>
      </c>
      <c r="E47" s="9">
        <v>7.0</v>
      </c>
      <c r="F47" s="9">
        <v>82.0</v>
      </c>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row>
    <row r="48">
      <c r="A48" s="9" t="s">
        <v>423</v>
      </c>
      <c r="B48" s="9" t="s">
        <v>377</v>
      </c>
      <c r="C48" s="9" t="s">
        <v>17</v>
      </c>
      <c r="D48" s="11">
        <v>45458.0</v>
      </c>
      <c r="E48" s="9">
        <v>24.0</v>
      </c>
      <c r="F48" s="9">
        <v>65.0</v>
      </c>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row>
    <row r="49">
      <c r="A49" s="9" t="s">
        <v>424</v>
      </c>
      <c r="B49" s="9" t="s">
        <v>377</v>
      </c>
      <c r="C49" s="9" t="s">
        <v>19</v>
      </c>
      <c r="D49" s="11">
        <v>45458.0</v>
      </c>
      <c r="E49" s="9">
        <v>36.0</v>
      </c>
      <c r="F49" s="9">
        <v>78.0</v>
      </c>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row>
    <row r="50">
      <c r="A50" s="9" t="s">
        <v>425</v>
      </c>
      <c r="B50" s="9" t="s">
        <v>377</v>
      </c>
      <c r="C50" s="9" t="s">
        <v>21</v>
      </c>
      <c r="D50" s="11">
        <v>45459.0</v>
      </c>
      <c r="E50" s="9">
        <v>6.0</v>
      </c>
      <c r="F50" s="9">
        <v>170.0</v>
      </c>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row>
    <row r="51">
      <c r="A51" s="9" t="s">
        <v>426</v>
      </c>
      <c r="B51" s="9" t="s">
        <v>377</v>
      </c>
      <c r="C51" s="9" t="s">
        <v>23</v>
      </c>
      <c r="D51" s="11">
        <v>45460.0</v>
      </c>
      <c r="E51" s="9">
        <v>4.0</v>
      </c>
      <c r="F51" s="9">
        <v>90.0</v>
      </c>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row>
    <row r="52">
      <c r="A52" s="9" t="s">
        <v>427</v>
      </c>
      <c r="B52" s="9" t="s">
        <v>377</v>
      </c>
      <c r="C52" s="9" t="s">
        <v>17</v>
      </c>
      <c r="D52" s="11">
        <v>45460.0</v>
      </c>
      <c r="E52" s="9">
        <v>6.0</v>
      </c>
      <c r="F52" s="9">
        <v>65.0</v>
      </c>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row>
    <row r="53">
      <c r="A53" s="9" t="s">
        <v>428</v>
      </c>
      <c r="B53" s="9" t="s">
        <v>377</v>
      </c>
      <c r="C53" s="9" t="s">
        <v>19</v>
      </c>
      <c r="D53" s="11">
        <v>45460.0</v>
      </c>
      <c r="E53" s="9">
        <v>6.0</v>
      </c>
      <c r="F53" s="9">
        <v>78.0</v>
      </c>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row>
    <row r="54">
      <c r="A54" s="9" t="s">
        <v>429</v>
      </c>
      <c r="B54" s="9" t="s">
        <v>377</v>
      </c>
      <c r="C54" s="9" t="s">
        <v>17</v>
      </c>
      <c r="D54" s="11">
        <v>45461.0</v>
      </c>
      <c r="E54" s="9">
        <v>8.0</v>
      </c>
      <c r="F54" s="9">
        <v>65.0</v>
      </c>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row>
    <row r="55">
      <c r="A55" s="9" t="s">
        <v>430</v>
      </c>
      <c r="B55" s="9" t="s">
        <v>377</v>
      </c>
      <c r="C55" s="9" t="s">
        <v>19</v>
      </c>
      <c r="D55" s="11">
        <v>45461.0</v>
      </c>
      <c r="E55" s="9">
        <v>7.0</v>
      </c>
      <c r="F55" s="9">
        <v>78.0</v>
      </c>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row>
    <row r="56">
      <c r="A56" s="9" t="s">
        <v>431</v>
      </c>
      <c r="B56" s="9" t="s">
        <v>377</v>
      </c>
      <c r="C56" s="9" t="s">
        <v>21</v>
      </c>
      <c r="D56" s="11">
        <v>45461.0</v>
      </c>
      <c r="E56" s="9">
        <v>5.0</v>
      </c>
      <c r="F56" s="9">
        <v>170.0</v>
      </c>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row>
    <row r="57">
      <c r="A57" s="9" t="s">
        <v>432</v>
      </c>
      <c r="B57" s="9" t="s">
        <v>377</v>
      </c>
      <c r="C57" s="9" t="s">
        <v>23</v>
      </c>
      <c r="D57" s="11">
        <v>45462.0</v>
      </c>
      <c r="E57" s="9">
        <v>7.0</v>
      </c>
      <c r="F57" s="9">
        <v>90.0</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row>
    <row r="58">
      <c r="A58" s="9" t="s">
        <v>433</v>
      </c>
      <c r="B58" s="9" t="s">
        <v>377</v>
      </c>
      <c r="C58" s="9" t="s">
        <v>17</v>
      </c>
      <c r="D58" s="11">
        <v>45462.0</v>
      </c>
      <c r="E58" s="9">
        <v>18.0</v>
      </c>
      <c r="F58" s="9">
        <v>65.0</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row>
    <row r="59">
      <c r="A59" s="9" t="s">
        <v>434</v>
      </c>
      <c r="B59" s="9" t="s">
        <v>377</v>
      </c>
      <c r="C59" s="9" t="s">
        <v>19</v>
      </c>
      <c r="D59" s="11">
        <v>45462.0</v>
      </c>
      <c r="E59" s="9">
        <v>15.0</v>
      </c>
      <c r="F59" s="9">
        <v>78.0</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row>
    <row r="60">
      <c r="A60" s="9" t="s">
        <v>435</v>
      </c>
      <c r="B60" s="9" t="s">
        <v>377</v>
      </c>
      <c r="C60" s="9" t="s">
        <v>17</v>
      </c>
      <c r="D60" s="11">
        <v>45463.0</v>
      </c>
      <c r="E60" s="9">
        <v>29.0</v>
      </c>
      <c r="F60" s="9">
        <v>65.0</v>
      </c>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row>
    <row r="61">
      <c r="A61" s="9" t="s">
        <v>436</v>
      </c>
      <c r="B61" s="9" t="s">
        <v>377</v>
      </c>
      <c r="C61" s="9" t="s">
        <v>21</v>
      </c>
      <c r="D61" s="11">
        <v>45465.0</v>
      </c>
      <c r="E61" s="9">
        <v>4.0</v>
      </c>
      <c r="F61" s="9">
        <v>170.0</v>
      </c>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row>
    <row r="62">
      <c r="A62" s="9" t="s">
        <v>437</v>
      </c>
      <c r="B62" s="9" t="s">
        <v>377</v>
      </c>
      <c r="C62" s="9" t="s">
        <v>23</v>
      </c>
      <c r="D62" s="11">
        <v>45466.0</v>
      </c>
      <c r="E62" s="9">
        <v>9.0</v>
      </c>
      <c r="F62" s="9">
        <v>90.0</v>
      </c>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row>
    <row r="63">
      <c r="A63" s="9" t="s">
        <v>438</v>
      </c>
      <c r="B63" s="9" t="s">
        <v>377</v>
      </c>
      <c r="C63" s="9" t="s">
        <v>25</v>
      </c>
      <c r="D63" s="11">
        <v>45466.0</v>
      </c>
      <c r="E63" s="9">
        <v>7.0</v>
      </c>
      <c r="F63" s="9">
        <v>80.0</v>
      </c>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row>
    <row r="64">
      <c r="A64" s="9" t="s">
        <v>439</v>
      </c>
      <c r="B64" s="9" t="s">
        <v>377</v>
      </c>
      <c r="C64" s="9" t="s">
        <v>27</v>
      </c>
      <c r="D64" s="11">
        <v>45466.0</v>
      </c>
      <c r="E64" s="9">
        <v>2.0</v>
      </c>
      <c r="F64" s="9">
        <v>82.0</v>
      </c>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row>
    <row r="65">
      <c r="A65" s="9" t="s">
        <v>440</v>
      </c>
      <c r="B65" s="9" t="s">
        <v>377</v>
      </c>
      <c r="C65" s="9" t="s">
        <v>17</v>
      </c>
      <c r="D65" s="11">
        <v>45466.0</v>
      </c>
      <c r="E65" s="9">
        <v>16.0</v>
      </c>
      <c r="F65" s="9">
        <v>65.0</v>
      </c>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row>
    <row r="66">
      <c r="A66" s="9" t="s">
        <v>441</v>
      </c>
      <c r="B66" s="9" t="s">
        <v>377</v>
      </c>
      <c r="C66" s="9" t="s">
        <v>19</v>
      </c>
      <c r="D66" s="11">
        <v>45466.0</v>
      </c>
      <c r="E66" s="9">
        <v>15.0</v>
      </c>
      <c r="F66" s="9">
        <v>78.0</v>
      </c>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row>
    <row r="67">
      <c r="A67" s="9" t="s">
        <v>442</v>
      </c>
      <c r="B67" s="9" t="s">
        <v>377</v>
      </c>
      <c r="C67" s="9" t="s">
        <v>21</v>
      </c>
      <c r="D67" s="11">
        <v>45466.0</v>
      </c>
      <c r="E67" s="9">
        <v>8.0</v>
      </c>
      <c r="F67" s="9">
        <v>170.0</v>
      </c>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row>
    <row r="68">
      <c r="A68" s="9" t="s">
        <v>443</v>
      </c>
      <c r="B68" s="9" t="s">
        <v>377</v>
      </c>
      <c r="C68" s="9" t="s">
        <v>27</v>
      </c>
      <c r="D68" s="11">
        <v>45467.0</v>
      </c>
      <c r="E68" s="9">
        <v>1.0</v>
      </c>
      <c r="F68" s="9">
        <v>82.0</v>
      </c>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row>
    <row r="69">
      <c r="A69" s="9" t="s">
        <v>444</v>
      </c>
      <c r="B69" s="9" t="s">
        <v>377</v>
      </c>
      <c r="C69" s="9" t="s">
        <v>17</v>
      </c>
      <c r="D69" s="11">
        <v>45467.0</v>
      </c>
      <c r="E69" s="9">
        <v>27.0</v>
      </c>
      <c r="F69" s="9">
        <v>65.0</v>
      </c>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row>
    <row r="70">
      <c r="A70" s="9" t="s">
        <v>445</v>
      </c>
      <c r="B70" s="9" t="s">
        <v>377</v>
      </c>
      <c r="C70" s="9" t="s">
        <v>19</v>
      </c>
      <c r="D70" s="11">
        <v>45467.0</v>
      </c>
      <c r="E70" s="9">
        <v>28.0</v>
      </c>
      <c r="F70" s="9">
        <v>78.0</v>
      </c>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row>
    <row r="71">
      <c r="A71" s="9" t="s">
        <v>446</v>
      </c>
      <c r="B71" s="9" t="s">
        <v>377</v>
      </c>
      <c r="C71" s="9" t="s">
        <v>21</v>
      </c>
      <c r="D71" s="11">
        <v>45468.0</v>
      </c>
      <c r="E71" s="9">
        <v>8.0</v>
      </c>
      <c r="F71" s="9">
        <v>170.0</v>
      </c>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row>
    <row r="72">
      <c r="A72" s="9" t="s">
        <v>447</v>
      </c>
      <c r="B72" s="9" t="s">
        <v>377</v>
      </c>
      <c r="C72" s="9" t="s">
        <v>23</v>
      </c>
      <c r="D72" s="11">
        <v>45468.0</v>
      </c>
      <c r="E72" s="9">
        <v>3.0</v>
      </c>
      <c r="F72" s="9">
        <v>90.0</v>
      </c>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row>
    <row r="73">
      <c r="A73" s="9" t="s">
        <v>448</v>
      </c>
      <c r="B73" s="9" t="s">
        <v>377</v>
      </c>
      <c r="C73" s="9" t="s">
        <v>17</v>
      </c>
      <c r="D73" s="11">
        <v>45468.0</v>
      </c>
      <c r="E73" s="9">
        <v>15.0</v>
      </c>
      <c r="F73" s="9">
        <v>65.0</v>
      </c>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row>
    <row r="74">
      <c r="A74" s="9" t="s">
        <v>449</v>
      </c>
      <c r="B74" s="9" t="s">
        <v>377</v>
      </c>
      <c r="C74" s="9" t="s">
        <v>27</v>
      </c>
      <c r="D74" s="11">
        <v>45469.0</v>
      </c>
      <c r="E74" s="9">
        <v>7.0</v>
      </c>
      <c r="F74" s="9">
        <v>82.0</v>
      </c>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row>
    <row r="75">
      <c r="A75" s="9" t="s">
        <v>450</v>
      </c>
      <c r="B75" s="9" t="s">
        <v>377</v>
      </c>
      <c r="C75" s="9" t="s">
        <v>17</v>
      </c>
      <c r="D75" s="11">
        <v>45470.0</v>
      </c>
      <c r="E75" s="9">
        <v>13.0</v>
      </c>
      <c r="F75" s="9">
        <v>65.0</v>
      </c>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row>
    <row r="76">
      <c r="A76" s="9" t="s">
        <v>451</v>
      </c>
      <c r="B76" s="9" t="s">
        <v>377</v>
      </c>
      <c r="C76" s="9" t="s">
        <v>19</v>
      </c>
      <c r="D76" s="11">
        <v>45471.0</v>
      </c>
      <c r="E76" s="9">
        <v>2.0</v>
      </c>
      <c r="F76" s="9">
        <v>78.0</v>
      </c>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row>
    <row r="77">
      <c r="A77" s="9" t="s">
        <v>452</v>
      </c>
      <c r="B77" s="9" t="s">
        <v>377</v>
      </c>
      <c r="C77" s="9" t="s">
        <v>21</v>
      </c>
      <c r="D77" s="11">
        <v>45471.0</v>
      </c>
      <c r="E77" s="9">
        <v>3.0</v>
      </c>
      <c r="F77" s="9">
        <v>170.0</v>
      </c>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row>
    <row r="78">
      <c r="A78" s="9" t="s">
        <v>453</v>
      </c>
      <c r="B78" s="9" t="s">
        <v>377</v>
      </c>
      <c r="C78" s="9" t="s">
        <v>23</v>
      </c>
      <c r="D78" s="11">
        <v>45472.0</v>
      </c>
      <c r="E78" s="9">
        <v>5.0</v>
      </c>
      <c r="F78" s="9">
        <v>90.0</v>
      </c>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row>
    <row r="79">
      <c r="A79" s="9" t="s">
        <v>454</v>
      </c>
      <c r="B79" s="9" t="s">
        <v>377</v>
      </c>
      <c r="C79" s="9" t="s">
        <v>25</v>
      </c>
      <c r="D79" s="11">
        <v>45472.0</v>
      </c>
      <c r="E79" s="9">
        <v>9.0</v>
      </c>
      <c r="F79" s="9">
        <v>80.0</v>
      </c>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row>
    <row r="80">
      <c r="A80" s="9" t="s">
        <v>455</v>
      </c>
      <c r="B80" s="9" t="s">
        <v>377</v>
      </c>
      <c r="C80" s="9" t="s">
        <v>27</v>
      </c>
      <c r="D80" s="11">
        <v>45472.0</v>
      </c>
      <c r="E80" s="9">
        <v>15.0</v>
      </c>
      <c r="F80" s="9">
        <v>82.0</v>
      </c>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row>
    <row r="81">
      <c r="A81" s="9" t="s">
        <v>456</v>
      </c>
      <c r="B81" s="9" t="s">
        <v>377</v>
      </c>
      <c r="C81" s="9" t="s">
        <v>17</v>
      </c>
      <c r="D81" s="11">
        <v>45472.0</v>
      </c>
      <c r="E81" s="9">
        <v>32.0</v>
      </c>
      <c r="F81" s="9">
        <v>65.0</v>
      </c>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row>
    <row r="82">
      <c r="A82" s="9" t="s">
        <v>457</v>
      </c>
      <c r="B82" s="9" t="s">
        <v>377</v>
      </c>
      <c r="C82" s="9" t="s">
        <v>19</v>
      </c>
      <c r="D82" s="11">
        <v>45473.0</v>
      </c>
      <c r="E82" s="9">
        <v>23.0</v>
      </c>
      <c r="F82" s="9">
        <v>78.0</v>
      </c>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row>
    <row r="83">
      <c r="A83" s="9" t="s">
        <v>458</v>
      </c>
      <c r="B83" s="9" t="s">
        <v>377</v>
      </c>
      <c r="C83" s="9" t="s">
        <v>21</v>
      </c>
      <c r="D83" s="11">
        <v>45473.0</v>
      </c>
      <c r="E83" s="9">
        <v>6.0</v>
      </c>
      <c r="F83" s="9">
        <v>170.0</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row>
    <row r="84">
      <c r="A84" s="9" t="s">
        <v>459</v>
      </c>
      <c r="B84" s="9" t="s">
        <v>377</v>
      </c>
      <c r="C84" s="9" t="s">
        <v>23</v>
      </c>
      <c r="D84" s="11">
        <v>45473.0</v>
      </c>
      <c r="E84" s="9">
        <v>1.0</v>
      </c>
      <c r="F84" s="9">
        <v>90.0</v>
      </c>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row>
    <row r="85">
      <c r="A85" s="9" t="s">
        <v>460</v>
      </c>
      <c r="B85" s="9" t="s">
        <v>377</v>
      </c>
      <c r="C85" s="9" t="s">
        <v>25</v>
      </c>
      <c r="D85" s="11">
        <v>45474.0</v>
      </c>
      <c r="E85" s="9">
        <v>6.0</v>
      </c>
      <c r="F85" s="9">
        <v>80.0</v>
      </c>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row>
    <row r="86">
      <c r="A86" s="9" t="s">
        <v>461</v>
      </c>
      <c r="B86" s="9" t="s">
        <v>377</v>
      </c>
      <c r="C86" s="9" t="s">
        <v>27</v>
      </c>
      <c r="D86" s="11">
        <v>45474.0</v>
      </c>
      <c r="E86" s="9">
        <v>10.0</v>
      </c>
      <c r="F86" s="9">
        <v>82.0</v>
      </c>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row>
    <row r="87">
      <c r="A87" s="9" t="s">
        <v>462</v>
      </c>
      <c r="B87" s="9" t="s">
        <v>377</v>
      </c>
      <c r="C87" s="9" t="s">
        <v>17</v>
      </c>
      <c r="D87" s="11">
        <v>45474.0</v>
      </c>
      <c r="E87" s="9">
        <v>39.0</v>
      </c>
      <c r="F87" s="9">
        <v>65.0</v>
      </c>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row>
    <row r="88">
      <c r="A88" s="9" t="s">
        <v>463</v>
      </c>
      <c r="B88" s="9" t="s">
        <v>377</v>
      </c>
      <c r="C88" s="9" t="s">
        <v>19</v>
      </c>
      <c r="D88" s="11">
        <v>45474.0</v>
      </c>
      <c r="E88" s="9">
        <v>27.0</v>
      </c>
      <c r="F88" s="9">
        <v>78.0</v>
      </c>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row>
    <row r="89">
      <c r="A89" s="9" t="s">
        <v>464</v>
      </c>
      <c r="B89" s="9" t="s">
        <v>377</v>
      </c>
      <c r="C89" s="9" t="s">
        <v>23</v>
      </c>
      <c r="D89" s="11">
        <v>45474.0</v>
      </c>
      <c r="E89" s="9">
        <v>8.0</v>
      </c>
      <c r="F89" s="9">
        <v>90.0</v>
      </c>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row>
    <row r="90">
      <c r="A90" s="9" t="s">
        <v>465</v>
      </c>
      <c r="B90" s="9" t="s">
        <v>377</v>
      </c>
      <c r="C90" s="9" t="s">
        <v>21</v>
      </c>
      <c r="D90" s="11">
        <v>45475.0</v>
      </c>
      <c r="E90" s="9">
        <v>8.0</v>
      </c>
      <c r="F90" s="9">
        <v>170.0</v>
      </c>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row>
    <row r="91">
      <c r="A91" s="9" t="s">
        <v>466</v>
      </c>
      <c r="B91" s="9" t="s">
        <v>377</v>
      </c>
      <c r="C91" s="9" t="s">
        <v>23</v>
      </c>
      <c r="D91" s="11">
        <v>45475.0</v>
      </c>
      <c r="E91" s="9">
        <v>5.0</v>
      </c>
      <c r="F91" s="9">
        <v>90.0</v>
      </c>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row>
    <row r="92">
      <c r="A92" s="9" t="s">
        <v>467</v>
      </c>
      <c r="B92" s="9" t="s">
        <v>377</v>
      </c>
      <c r="C92" s="9" t="s">
        <v>17</v>
      </c>
      <c r="D92" s="11">
        <v>45475.0</v>
      </c>
      <c r="E92" s="9">
        <v>38.0</v>
      </c>
      <c r="F92" s="9">
        <v>65.0</v>
      </c>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row>
    <row r="93">
      <c r="A93" s="9" t="s">
        <v>468</v>
      </c>
      <c r="B93" s="9" t="s">
        <v>377</v>
      </c>
      <c r="C93" s="9" t="s">
        <v>19</v>
      </c>
      <c r="D93" s="11">
        <v>45475.0</v>
      </c>
      <c r="E93" s="9">
        <v>27.0</v>
      </c>
      <c r="F93" s="9">
        <v>78.0</v>
      </c>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row>
    <row r="94">
      <c r="A94" s="9" t="s">
        <v>469</v>
      </c>
      <c r="B94" s="9" t="s">
        <v>377</v>
      </c>
      <c r="C94" s="9" t="s">
        <v>21</v>
      </c>
      <c r="D94" s="11">
        <v>45476.0</v>
      </c>
      <c r="E94" s="9">
        <v>11.0</v>
      </c>
      <c r="F94" s="9">
        <v>170.0</v>
      </c>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row>
    <row r="95">
      <c r="A95" s="9" t="s">
        <v>470</v>
      </c>
      <c r="B95" s="9" t="s">
        <v>377</v>
      </c>
      <c r="C95" s="9" t="s">
        <v>23</v>
      </c>
      <c r="D95" s="11">
        <v>45476.0</v>
      </c>
      <c r="E95" s="9">
        <v>9.0</v>
      </c>
      <c r="F95" s="9">
        <v>90.0</v>
      </c>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row>
    <row r="96">
      <c r="A96" s="9" t="s">
        <v>471</v>
      </c>
      <c r="B96" s="9" t="s">
        <v>377</v>
      </c>
      <c r="C96" s="9" t="s">
        <v>25</v>
      </c>
      <c r="D96" s="11">
        <v>45476.0</v>
      </c>
      <c r="E96" s="9">
        <v>2.0</v>
      </c>
      <c r="F96" s="9">
        <v>80.0</v>
      </c>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row>
    <row r="97">
      <c r="A97" s="9" t="s">
        <v>472</v>
      </c>
      <c r="B97" s="9" t="s">
        <v>377</v>
      </c>
      <c r="C97" s="9" t="s">
        <v>27</v>
      </c>
      <c r="D97" s="11">
        <v>45476.0</v>
      </c>
      <c r="E97" s="9">
        <v>3.0</v>
      </c>
      <c r="F97" s="9">
        <v>82.0</v>
      </c>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row>
    <row r="98">
      <c r="A98" s="9" t="s">
        <v>473</v>
      </c>
      <c r="B98" s="9" t="s">
        <v>377</v>
      </c>
      <c r="C98" s="9" t="s">
        <v>17</v>
      </c>
      <c r="D98" s="11">
        <v>45476.0</v>
      </c>
      <c r="E98" s="9">
        <v>24.0</v>
      </c>
      <c r="F98" s="9">
        <v>65.0</v>
      </c>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row>
    <row r="99">
      <c r="A99" s="9" t="s">
        <v>474</v>
      </c>
      <c r="B99" s="9" t="s">
        <v>377</v>
      </c>
      <c r="C99" s="9" t="s">
        <v>19</v>
      </c>
      <c r="D99" s="11">
        <v>45476.0</v>
      </c>
      <c r="E99" s="9">
        <v>16.0</v>
      </c>
      <c r="F99" s="9">
        <v>78.0</v>
      </c>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row>
    <row r="100">
      <c r="A100" s="9" t="s">
        <v>475</v>
      </c>
      <c r="B100" s="9" t="s">
        <v>377</v>
      </c>
      <c r="C100" s="9" t="s">
        <v>21</v>
      </c>
      <c r="D100" s="11">
        <v>45477.0</v>
      </c>
      <c r="E100" s="9">
        <v>5.0</v>
      </c>
      <c r="F100" s="9">
        <v>170.0</v>
      </c>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row>
    <row r="101">
      <c r="A101" s="9" t="s">
        <v>476</v>
      </c>
      <c r="B101" s="9" t="s">
        <v>377</v>
      </c>
      <c r="C101" s="9" t="s">
        <v>23</v>
      </c>
      <c r="D101" s="11">
        <v>45477.0</v>
      </c>
      <c r="E101" s="9">
        <v>3.0</v>
      </c>
      <c r="F101" s="9">
        <v>90.0</v>
      </c>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row>
    <row r="102">
      <c r="A102" s="9" t="s">
        <v>477</v>
      </c>
      <c r="B102" s="9" t="s">
        <v>377</v>
      </c>
      <c r="C102" s="9" t="s">
        <v>17</v>
      </c>
      <c r="D102" s="11">
        <v>45477.0</v>
      </c>
      <c r="E102" s="9">
        <v>10.0</v>
      </c>
      <c r="F102" s="9">
        <v>65.0</v>
      </c>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row>
    <row r="103">
      <c r="A103" s="9" t="s">
        <v>478</v>
      </c>
      <c r="B103" s="9" t="s">
        <v>377</v>
      </c>
      <c r="C103" s="9" t="s">
        <v>27</v>
      </c>
      <c r="D103" s="11">
        <v>45478.0</v>
      </c>
      <c r="E103" s="9">
        <v>7.0</v>
      </c>
      <c r="F103" s="9">
        <v>82.0</v>
      </c>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row>
    <row r="104">
      <c r="A104" s="9" t="s">
        <v>479</v>
      </c>
      <c r="B104" s="9" t="s">
        <v>377</v>
      </c>
      <c r="C104" s="9" t="s">
        <v>17</v>
      </c>
      <c r="D104" s="11">
        <v>45479.0</v>
      </c>
      <c r="E104" s="9">
        <v>34.0</v>
      </c>
      <c r="F104" s="9">
        <v>65.0</v>
      </c>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row>
    <row r="105">
      <c r="A105" s="9" t="s">
        <v>480</v>
      </c>
      <c r="B105" s="9" t="s">
        <v>377</v>
      </c>
      <c r="C105" s="9" t="s">
        <v>19</v>
      </c>
      <c r="D105" s="11">
        <v>45479.0</v>
      </c>
      <c r="E105" s="9">
        <v>18.0</v>
      </c>
      <c r="F105" s="9">
        <v>78.0</v>
      </c>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c r="A106" s="9" t="s">
        <v>481</v>
      </c>
      <c r="B106" s="9" t="s">
        <v>377</v>
      </c>
      <c r="C106" s="9" t="s">
        <v>21</v>
      </c>
      <c r="D106" s="11">
        <v>45479.0</v>
      </c>
      <c r="E106" s="9">
        <v>6.0</v>
      </c>
      <c r="F106" s="9">
        <v>170.0</v>
      </c>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c r="A107" s="9" t="s">
        <v>482</v>
      </c>
      <c r="B107" s="9" t="s">
        <v>377</v>
      </c>
      <c r="C107" s="9" t="s">
        <v>23</v>
      </c>
      <c r="D107" s="11">
        <v>45480.0</v>
      </c>
      <c r="E107" s="9">
        <v>5.0</v>
      </c>
      <c r="F107" s="9">
        <v>90.0</v>
      </c>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c r="A108" s="9" t="s">
        <v>483</v>
      </c>
      <c r="B108" s="9" t="s">
        <v>377</v>
      </c>
      <c r="C108" s="9" t="s">
        <v>25</v>
      </c>
      <c r="D108" s="11">
        <v>45480.0</v>
      </c>
      <c r="E108" s="9">
        <v>11.0</v>
      </c>
      <c r="F108" s="9">
        <v>80.0</v>
      </c>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c r="A109" s="9" t="s">
        <v>484</v>
      </c>
      <c r="B109" s="9" t="s">
        <v>377</v>
      </c>
      <c r="C109" s="9" t="s">
        <v>27</v>
      </c>
      <c r="D109" s="11">
        <v>45480.0</v>
      </c>
      <c r="E109" s="9">
        <v>4.0</v>
      </c>
      <c r="F109" s="9">
        <v>82.0</v>
      </c>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c r="A110" s="9" t="s">
        <v>485</v>
      </c>
      <c r="B110" s="9" t="s">
        <v>377</v>
      </c>
      <c r="C110" s="9" t="s">
        <v>17</v>
      </c>
      <c r="D110" s="11">
        <v>45481.0</v>
      </c>
      <c r="E110" s="9">
        <v>15.0</v>
      </c>
      <c r="F110" s="9">
        <v>65.0</v>
      </c>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c r="A111" s="9" t="s">
        <v>486</v>
      </c>
      <c r="B111" s="9" t="s">
        <v>377</v>
      </c>
      <c r="C111" s="9" t="s">
        <v>19</v>
      </c>
      <c r="D111" s="11">
        <v>45481.0</v>
      </c>
      <c r="E111" s="9">
        <v>10.0</v>
      </c>
      <c r="F111" s="9">
        <v>78.0</v>
      </c>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c r="A112" s="9" t="s">
        <v>487</v>
      </c>
      <c r="B112" s="9" t="s">
        <v>377</v>
      </c>
      <c r="C112" s="9" t="s">
        <v>21</v>
      </c>
      <c r="D112" s="11">
        <v>45481.0</v>
      </c>
      <c r="E112" s="9">
        <v>8.0</v>
      </c>
      <c r="F112" s="9">
        <v>170.0</v>
      </c>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c r="A113" s="9" t="s">
        <v>488</v>
      </c>
      <c r="B113" s="9" t="s">
        <v>377</v>
      </c>
      <c r="C113" s="9" t="s">
        <v>23</v>
      </c>
      <c r="D113" s="11">
        <v>45481.0</v>
      </c>
      <c r="E113" s="9">
        <v>4.0</v>
      </c>
      <c r="F113" s="9">
        <v>90.0</v>
      </c>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row>
    <row r="114">
      <c r="A114" s="9" t="s">
        <v>489</v>
      </c>
      <c r="B114" s="9" t="s">
        <v>377</v>
      </c>
      <c r="C114" s="9" t="s">
        <v>25</v>
      </c>
      <c r="D114" s="11">
        <v>45481.0</v>
      </c>
      <c r="E114" s="9">
        <v>1.0</v>
      </c>
      <c r="F114" s="9">
        <v>80.0</v>
      </c>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c r="A115" s="9" t="s">
        <v>490</v>
      </c>
      <c r="B115" s="9" t="s">
        <v>377</v>
      </c>
      <c r="C115" s="9" t="s">
        <v>17</v>
      </c>
      <c r="D115" s="11">
        <v>45482.0</v>
      </c>
      <c r="E115" s="9">
        <v>21.0</v>
      </c>
      <c r="F115" s="9">
        <v>65.0</v>
      </c>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row>
    <row r="116">
      <c r="A116" s="9" t="s">
        <v>491</v>
      </c>
      <c r="B116" s="9" t="s">
        <v>377</v>
      </c>
      <c r="C116" s="9" t="s">
        <v>19</v>
      </c>
      <c r="D116" s="11">
        <v>45483.0</v>
      </c>
      <c r="E116" s="9">
        <v>27.0</v>
      </c>
      <c r="F116" s="9">
        <v>78.0</v>
      </c>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row>
    <row r="117">
      <c r="A117" s="9" t="s">
        <v>492</v>
      </c>
      <c r="B117" s="9" t="s">
        <v>377</v>
      </c>
      <c r="C117" s="9" t="s">
        <v>21</v>
      </c>
      <c r="D117" s="11">
        <v>45484.0</v>
      </c>
      <c r="E117" s="9">
        <v>6.0</v>
      </c>
      <c r="F117" s="9">
        <v>170.0</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c r="A118" s="9" t="s">
        <v>493</v>
      </c>
      <c r="B118" s="9" t="s">
        <v>377</v>
      </c>
      <c r="C118" s="9" t="s">
        <v>19</v>
      </c>
      <c r="D118" s="11">
        <v>45484.0</v>
      </c>
      <c r="E118" s="9">
        <v>12.0</v>
      </c>
      <c r="F118" s="9">
        <v>78.0</v>
      </c>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c r="A119" s="9" t="s">
        <v>494</v>
      </c>
      <c r="B119" s="9" t="s">
        <v>377</v>
      </c>
      <c r="C119" s="9" t="s">
        <v>27</v>
      </c>
      <c r="D119" s="11">
        <v>45485.0</v>
      </c>
      <c r="E119" s="9">
        <v>4.0</v>
      </c>
      <c r="F119" s="9">
        <v>82.0</v>
      </c>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row>
    <row r="120">
      <c r="A120" s="9" t="s">
        <v>495</v>
      </c>
      <c r="B120" s="9" t="s">
        <v>377</v>
      </c>
      <c r="C120" s="9" t="s">
        <v>17</v>
      </c>
      <c r="D120" s="11">
        <v>45485.0</v>
      </c>
      <c r="E120" s="9">
        <v>16.0</v>
      </c>
      <c r="F120" s="9">
        <v>65.0</v>
      </c>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row>
    <row r="121">
      <c r="A121" s="9" t="s">
        <v>496</v>
      </c>
      <c r="B121" s="9" t="s">
        <v>377</v>
      </c>
      <c r="C121" s="9" t="s">
        <v>19</v>
      </c>
      <c r="D121" s="11">
        <v>45485.0</v>
      </c>
      <c r="E121" s="9">
        <v>15.0</v>
      </c>
      <c r="F121" s="9">
        <v>78.0</v>
      </c>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c r="A122" s="9" t="s">
        <v>497</v>
      </c>
      <c r="B122" s="9" t="s">
        <v>377</v>
      </c>
      <c r="C122" s="9" t="s">
        <v>21</v>
      </c>
      <c r="D122" s="11">
        <v>45486.0</v>
      </c>
      <c r="E122" s="9">
        <v>8.0</v>
      </c>
      <c r="F122" s="9">
        <v>170.0</v>
      </c>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row>
    <row r="123">
      <c r="A123" s="9" t="s">
        <v>498</v>
      </c>
      <c r="B123" s="9" t="s">
        <v>377</v>
      </c>
      <c r="C123" s="9" t="s">
        <v>23</v>
      </c>
      <c r="D123" s="11">
        <v>45487.0</v>
      </c>
      <c r="E123" s="9">
        <v>4.0</v>
      </c>
      <c r="F123" s="9">
        <v>90.0</v>
      </c>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row>
    <row r="124">
      <c r="A124" s="9" t="s">
        <v>499</v>
      </c>
      <c r="B124" s="9" t="s">
        <v>377</v>
      </c>
      <c r="C124" s="9" t="s">
        <v>25</v>
      </c>
      <c r="D124" s="11">
        <v>45488.0</v>
      </c>
      <c r="E124" s="9">
        <v>1.0</v>
      </c>
      <c r="F124" s="9">
        <v>80.0</v>
      </c>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row>
    <row r="125">
      <c r="A125" s="9" t="s">
        <v>500</v>
      </c>
      <c r="B125" s="9" t="s">
        <v>377</v>
      </c>
      <c r="C125" s="9" t="s">
        <v>27</v>
      </c>
      <c r="D125" s="11">
        <v>45488.0</v>
      </c>
      <c r="E125" s="9">
        <v>5.0</v>
      </c>
      <c r="F125" s="9">
        <v>82.0</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c r="A126" s="9" t="s">
        <v>501</v>
      </c>
      <c r="B126" s="9" t="s">
        <v>377</v>
      </c>
      <c r="C126" s="9" t="s">
        <v>17</v>
      </c>
      <c r="D126" s="11">
        <v>45488.0</v>
      </c>
      <c r="E126" s="9">
        <v>29.0</v>
      </c>
      <c r="F126" s="9">
        <v>65.0</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c r="A127" s="9" t="s">
        <v>502</v>
      </c>
      <c r="B127" s="9" t="s">
        <v>377</v>
      </c>
      <c r="C127" s="9" t="s">
        <v>19</v>
      </c>
      <c r="D127" s="11">
        <v>45488.0</v>
      </c>
      <c r="E127" s="9">
        <v>20.0</v>
      </c>
      <c r="F127" s="9">
        <v>78.0</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c r="A128" s="9" t="s">
        <v>503</v>
      </c>
      <c r="B128" s="9" t="s">
        <v>377</v>
      </c>
      <c r="C128" s="9" t="s">
        <v>21</v>
      </c>
      <c r="D128" s="11">
        <v>45488.0</v>
      </c>
      <c r="E128" s="9">
        <v>13.0</v>
      </c>
      <c r="F128" s="9">
        <v>170.0</v>
      </c>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c r="A129" s="9" t="s">
        <v>504</v>
      </c>
      <c r="B129" s="9" t="s">
        <v>377</v>
      </c>
      <c r="C129" s="9" t="s">
        <v>17</v>
      </c>
      <c r="D129" s="11">
        <v>45489.0</v>
      </c>
      <c r="E129" s="9">
        <v>9.0</v>
      </c>
      <c r="F129" s="9">
        <v>65.0</v>
      </c>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c r="A130" s="9" t="s">
        <v>505</v>
      </c>
      <c r="B130" s="9" t="s">
        <v>377</v>
      </c>
      <c r="C130" s="9" t="s">
        <v>19</v>
      </c>
      <c r="D130" s="11">
        <v>45489.0</v>
      </c>
      <c r="E130" s="9">
        <v>8.0</v>
      </c>
      <c r="F130" s="9">
        <v>78.0</v>
      </c>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c r="A131" s="9" t="s">
        <v>506</v>
      </c>
      <c r="B131" s="9" t="s">
        <v>377</v>
      </c>
      <c r="C131" s="9" t="s">
        <v>23</v>
      </c>
      <c r="D131" s="11">
        <v>45490.0</v>
      </c>
      <c r="E131" s="9">
        <v>10.0</v>
      </c>
      <c r="F131" s="9">
        <v>90.0</v>
      </c>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c r="A132" s="9" t="s">
        <v>507</v>
      </c>
      <c r="B132" s="9" t="s">
        <v>377</v>
      </c>
      <c r="C132" s="9" t="s">
        <v>17</v>
      </c>
      <c r="D132" s="11">
        <v>45490.0</v>
      </c>
      <c r="E132" s="9">
        <v>16.0</v>
      </c>
      <c r="F132" s="9">
        <v>65.0</v>
      </c>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c r="A133" s="9" t="s">
        <v>508</v>
      </c>
      <c r="B133" s="9" t="s">
        <v>377</v>
      </c>
      <c r="C133" s="9" t="s">
        <v>19</v>
      </c>
      <c r="D133" s="11">
        <v>45490.0</v>
      </c>
      <c r="E133" s="9">
        <v>3.0</v>
      </c>
      <c r="F133" s="9">
        <v>78.0</v>
      </c>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c r="A134" s="9" t="s">
        <v>509</v>
      </c>
      <c r="B134" s="9" t="s">
        <v>377</v>
      </c>
      <c r="C134" s="9" t="s">
        <v>21</v>
      </c>
      <c r="D134" s="11">
        <v>45491.0</v>
      </c>
      <c r="E134" s="9">
        <v>6.0</v>
      </c>
      <c r="F134" s="9">
        <v>170.0</v>
      </c>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c r="A135" s="9" t="s">
        <v>510</v>
      </c>
      <c r="B135" s="9" t="s">
        <v>377</v>
      </c>
      <c r="C135" s="9" t="s">
        <v>23</v>
      </c>
      <c r="D135" s="11">
        <v>45491.0</v>
      </c>
      <c r="E135" s="9">
        <v>5.0</v>
      </c>
      <c r="F135" s="9">
        <v>90.0</v>
      </c>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c r="A136" s="9" t="s">
        <v>511</v>
      </c>
      <c r="B136" s="9" t="s">
        <v>377</v>
      </c>
      <c r="C136" s="9" t="s">
        <v>25</v>
      </c>
      <c r="D136" s="11">
        <v>45491.0</v>
      </c>
      <c r="E136" s="9">
        <v>2.0</v>
      </c>
      <c r="F136" s="9">
        <v>80.0</v>
      </c>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c r="A137" s="9" t="s">
        <v>512</v>
      </c>
      <c r="B137" s="9" t="s">
        <v>377</v>
      </c>
      <c r="C137" s="9" t="s">
        <v>27</v>
      </c>
      <c r="D137" s="11">
        <v>45491.0</v>
      </c>
      <c r="E137" s="9">
        <v>1.0</v>
      </c>
      <c r="F137" s="9">
        <v>82.0</v>
      </c>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c r="A138" s="9" t="s">
        <v>513</v>
      </c>
      <c r="B138" s="9" t="s">
        <v>377</v>
      </c>
      <c r="C138" s="9" t="s">
        <v>17</v>
      </c>
      <c r="D138" s="11">
        <v>45492.0</v>
      </c>
      <c r="E138" s="9">
        <v>39.0</v>
      </c>
      <c r="F138" s="9">
        <v>65.0</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c r="A139" s="9" t="s">
        <v>514</v>
      </c>
      <c r="B139" s="9" t="s">
        <v>377</v>
      </c>
      <c r="C139" s="9" t="s">
        <v>19</v>
      </c>
      <c r="D139" s="11">
        <v>45492.0</v>
      </c>
      <c r="E139" s="9">
        <v>23.0</v>
      </c>
      <c r="F139" s="9">
        <v>78.0</v>
      </c>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c r="A140" s="9" t="s">
        <v>515</v>
      </c>
      <c r="B140" s="9" t="s">
        <v>377</v>
      </c>
      <c r="C140" s="9" t="s">
        <v>21</v>
      </c>
      <c r="D140" s="11">
        <v>45493.0</v>
      </c>
      <c r="E140" s="9">
        <v>8.0</v>
      </c>
      <c r="F140" s="9">
        <v>170.0</v>
      </c>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c r="A141" s="9" t="s">
        <v>516</v>
      </c>
      <c r="B141" s="9" t="s">
        <v>377</v>
      </c>
      <c r="C141" s="9" t="s">
        <v>23</v>
      </c>
      <c r="D141" s="11">
        <v>45494.0</v>
      </c>
      <c r="E141" s="9">
        <v>3.0</v>
      </c>
      <c r="F141" s="9">
        <v>90.0</v>
      </c>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c r="A142" s="9" t="s">
        <v>517</v>
      </c>
      <c r="B142" s="9" t="s">
        <v>377</v>
      </c>
      <c r="C142" s="9" t="s">
        <v>25</v>
      </c>
      <c r="D142" s="11">
        <v>45495.0</v>
      </c>
      <c r="E142" s="9">
        <v>4.0</v>
      </c>
      <c r="F142" s="9">
        <v>80.0</v>
      </c>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c r="A143" s="9" t="s">
        <v>518</v>
      </c>
      <c r="B143" s="9" t="s">
        <v>377</v>
      </c>
      <c r="C143" s="9" t="s">
        <v>27</v>
      </c>
      <c r="D143" s="11">
        <v>45495.0</v>
      </c>
      <c r="E143" s="9">
        <v>4.0</v>
      </c>
      <c r="F143" s="9">
        <v>82.0</v>
      </c>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c r="A144" s="9" t="s">
        <v>519</v>
      </c>
      <c r="B144" s="9" t="s">
        <v>377</v>
      </c>
      <c r="C144" s="9" t="s">
        <v>17</v>
      </c>
      <c r="D144" s="11">
        <v>45495.0</v>
      </c>
      <c r="E144" s="9">
        <v>14.0</v>
      </c>
      <c r="F144" s="9">
        <v>65.0</v>
      </c>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c r="A145" s="9" t="s">
        <v>520</v>
      </c>
      <c r="B145" s="9" t="s">
        <v>377</v>
      </c>
      <c r="C145" s="9" t="s">
        <v>21</v>
      </c>
      <c r="D145" s="11">
        <v>45495.0</v>
      </c>
      <c r="E145" s="9">
        <v>7.0</v>
      </c>
      <c r="F145" s="9">
        <v>170.0</v>
      </c>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c r="A146" s="9" t="s">
        <v>521</v>
      </c>
      <c r="B146" s="9" t="s">
        <v>377</v>
      </c>
      <c r="C146" s="9" t="s">
        <v>23</v>
      </c>
      <c r="D146" s="11">
        <v>45495.0</v>
      </c>
      <c r="E146" s="9">
        <v>6.0</v>
      </c>
      <c r="F146" s="9">
        <v>90.0</v>
      </c>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c r="A147" s="9" t="s">
        <v>522</v>
      </c>
      <c r="B147" s="9" t="s">
        <v>377</v>
      </c>
      <c r="C147" s="9" t="s">
        <v>25</v>
      </c>
      <c r="D147" s="11">
        <v>45496.0</v>
      </c>
      <c r="E147" s="9">
        <v>0.0</v>
      </c>
      <c r="F147" s="9">
        <v>80.0</v>
      </c>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c r="A148" s="9" t="s">
        <v>523</v>
      </c>
      <c r="B148" s="9" t="s">
        <v>377</v>
      </c>
      <c r="C148" s="9" t="s">
        <v>27</v>
      </c>
      <c r="D148" s="11">
        <v>45496.0</v>
      </c>
      <c r="E148" s="9">
        <v>1.0</v>
      </c>
      <c r="F148" s="9">
        <v>82.0</v>
      </c>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c r="A149" s="9" t="s">
        <v>524</v>
      </c>
      <c r="B149" s="9" t="s">
        <v>377</v>
      </c>
      <c r="C149" s="9" t="s">
        <v>17</v>
      </c>
      <c r="D149" s="11">
        <v>45496.0</v>
      </c>
      <c r="E149" s="9">
        <v>36.0</v>
      </c>
      <c r="F149" s="9">
        <v>65.0</v>
      </c>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c r="A150" s="9" t="s">
        <v>525</v>
      </c>
      <c r="B150" s="9" t="s">
        <v>377</v>
      </c>
      <c r="C150" s="9" t="s">
        <v>19</v>
      </c>
      <c r="D150" s="11">
        <v>45497.0</v>
      </c>
      <c r="E150" s="9">
        <v>22.0</v>
      </c>
      <c r="F150" s="9">
        <v>78.0</v>
      </c>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c r="A151" s="9" t="s">
        <v>526</v>
      </c>
      <c r="B151" s="9" t="s">
        <v>377</v>
      </c>
      <c r="C151" s="9" t="s">
        <v>21</v>
      </c>
      <c r="D151" s="11">
        <v>45497.0</v>
      </c>
      <c r="E151" s="9">
        <v>6.0</v>
      </c>
      <c r="F151" s="9">
        <v>170.0</v>
      </c>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c r="A152" s="9" t="s">
        <v>527</v>
      </c>
      <c r="B152" s="9" t="s">
        <v>377</v>
      </c>
      <c r="C152" s="9" t="s">
        <v>23</v>
      </c>
      <c r="D152" s="11">
        <v>45497.0</v>
      </c>
      <c r="E152" s="9">
        <v>3.0</v>
      </c>
      <c r="F152" s="9">
        <v>90.0</v>
      </c>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c r="A153" s="9" t="s">
        <v>528</v>
      </c>
      <c r="B153" s="9" t="s">
        <v>377</v>
      </c>
      <c r="C153" s="9" t="s">
        <v>25</v>
      </c>
      <c r="D153" s="11">
        <v>45498.0</v>
      </c>
      <c r="E153" s="9">
        <v>4.0</v>
      </c>
      <c r="F153" s="9">
        <v>80.0</v>
      </c>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c r="A154" s="9" t="s">
        <v>529</v>
      </c>
      <c r="B154" s="9" t="s">
        <v>377</v>
      </c>
      <c r="C154" s="9" t="s">
        <v>27</v>
      </c>
      <c r="D154" s="11">
        <v>45498.0</v>
      </c>
      <c r="E154" s="9">
        <v>5.0</v>
      </c>
      <c r="F154" s="9">
        <v>82.0</v>
      </c>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c r="A155" s="9" t="s">
        <v>530</v>
      </c>
      <c r="B155" s="9" t="s">
        <v>377</v>
      </c>
      <c r="C155" s="9" t="s">
        <v>17</v>
      </c>
      <c r="D155" s="11">
        <v>45498.0</v>
      </c>
      <c r="E155" s="9">
        <v>17.0</v>
      </c>
      <c r="F155" s="9">
        <v>65.0</v>
      </c>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c r="A156" s="9" t="s">
        <v>531</v>
      </c>
      <c r="B156" s="9" t="s">
        <v>377</v>
      </c>
      <c r="C156" s="9" t="s">
        <v>19</v>
      </c>
      <c r="D156" s="11">
        <v>45498.0</v>
      </c>
      <c r="E156" s="9">
        <v>13.0</v>
      </c>
      <c r="F156" s="9">
        <v>78.0</v>
      </c>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c r="A157" s="9" t="s">
        <v>532</v>
      </c>
      <c r="B157" s="9" t="s">
        <v>377</v>
      </c>
      <c r="C157" s="9" t="s">
        <v>21</v>
      </c>
      <c r="D157" s="11">
        <v>45499.0</v>
      </c>
      <c r="E157" s="9">
        <v>9.0</v>
      </c>
      <c r="F157" s="9">
        <v>170.0</v>
      </c>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c r="A158" s="9" t="s">
        <v>533</v>
      </c>
      <c r="B158" s="9" t="s">
        <v>377</v>
      </c>
      <c r="C158" s="9" t="s">
        <v>23</v>
      </c>
      <c r="D158" s="11">
        <v>45500.0</v>
      </c>
      <c r="E158" s="9">
        <v>4.0</v>
      </c>
      <c r="F158" s="9">
        <v>90.0</v>
      </c>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c r="A159" s="9" t="s">
        <v>534</v>
      </c>
      <c r="B159" s="9" t="s">
        <v>377</v>
      </c>
      <c r="C159" s="9" t="s">
        <v>25</v>
      </c>
      <c r="D159" s="11">
        <v>45501.0</v>
      </c>
      <c r="E159" s="9">
        <v>4.0</v>
      </c>
      <c r="F159" s="9">
        <v>80.0</v>
      </c>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c r="A160" s="9" t="s">
        <v>535</v>
      </c>
      <c r="B160" s="9" t="s">
        <v>377</v>
      </c>
      <c r="C160" s="9" t="s">
        <v>27</v>
      </c>
      <c r="D160" s="11">
        <v>45502.0</v>
      </c>
      <c r="E160" s="9">
        <v>9.0</v>
      </c>
      <c r="F160" s="9">
        <v>82.0</v>
      </c>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c r="A161" s="9" t="s">
        <v>536</v>
      </c>
      <c r="B161" s="9" t="s">
        <v>377</v>
      </c>
      <c r="C161" s="9" t="s">
        <v>17</v>
      </c>
      <c r="D161" s="11">
        <v>45502.0</v>
      </c>
      <c r="E161" s="9">
        <v>34.0</v>
      </c>
      <c r="F161" s="9">
        <v>65.0</v>
      </c>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c r="A162" s="9" t="s">
        <v>537</v>
      </c>
      <c r="B162" s="9" t="s">
        <v>377</v>
      </c>
      <c r="C162" s="9" t="s">
        <v>19</v>
      </c>
      <c r="D162" s="11">
        <v>45502.0</v>
      </c>
      <c r="E162" s="9">
        <v>24.0</v>
      </c>
      <c r="F162" s="9">
        <v>78.0</v>
      </c>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c r="A163" s="9" t="s">
        <v>538</v>
      </c>
      <c r="B163" s="9" t="s">
        <v>377</v>
      </c>
      <c r="C163" s="9" t="s">
        <v>21</v>
      </c>
      <c r="D163" s="11">
        <v>45502.0</v>
      </c>
      <c r="E163" s="9">
        <v>12.0</v>
      </c>
      <c r="F163" s="9">
        <v>170.0</v>
      </c>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c r="A164" s="9" t="s">
        <v>539</v>
      </c>
      <c r="B164" s="9" t="s">
        <v>377</v>
      </c>
      <c r="C164" s="9" t="s">
        <v>23</v>
      </c>
      <c r="D164" s="11">
        <v>45502.0</v>
      </c>
      <c r="E164" s="9">
        <v>5.0</v>
      </c>
      <c r="F164" s="9">
        <v>90.0</v>
      </c>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c r="A165" s="9" t="s">
        <v>540</v>
      </c>
      <c r="B165" s="9" t="s">
        <v>377</v>
      </c>
      <c r="C165" s="9" t="s">
        <v>25</v>
      </c>
      <c r="D165" s="11">
        <v>45503.0</v>
      </c>
      <c r="E165" s="9">
        <v>6.0</v>
      </c>
      <c r="F165" s="9">
        <v>80.0</v>
      </c>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c r="A166" s="9" t="s">
        <v>541</v>
      </c>
      <c r="B166" s="9" t="s">
        <v>377</v>
      </c>
      <c r="C166" s="9" t="s">
        <v>27</v>
      </c>
      <c r="D166" s="11">
        <v>45503.0</v>
      </c>
      <c r="E166" s="9">
        <v>3.0</v>
      </c>
      <c r="F166" s="9">
        <v>82.0</v>
      </c>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c r="A167" s="9" t="s">
        <v>542</v>
      </c>
      <c r="B167" s="9" t="s">
        <v>377</v>
      </c>
      <c r="C167" s="9" t="s">
        <v>17</v>
      </c>
      <c r="D167" s="11">
        <v>45503.0</v>
      </c>
      <c r="E167" s="9">
        <v>20.0</v>
      </c>
      <c r="F167" s="9">
        <v>65.0</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c r="A168" s="9" t="s">
        <v>543</v>
      </c>
      <c r="B168" s="9" t="s">
        <v>377</v>
      </c>
      <c r="C168" s="9" t="s">
        <v>19</v>
      </c>
      <c r="D168" s="11">
        <v>45503.0</v>
      </c>
      <c r="E168" s="9">
        <v>18.0</v>
      </c>
      <c r="F168" s="9">
        <v>78.0</v>
      </c>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c r="A169" s="9" t="s">
        <v>544</v>
      </c>
      <c r="B169" s="9" t="s">
        <v>377</v>
      </c>
      <c r="C169" s="9" t="s">
        <v>21</v>
      </c>
      <c r="D169" s="11">
        <v>45503.0</v>
      </c>
      <c r="E169" s="9">
        <v>6.0</v>
      </c>
      <c r="F169" s="9">
        <v>170.0</v>
      </c>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c r="A170" s="9" t="s">
        <v>545</v>
      </c>
      <c r="B170" s="9" t="s">
        <v>377</v>
      </c>
      <c r="C170" s="9" t="s">
        <v>23</v>
      </c>
      <c r="D170" s="11">
        <v>45504.0</v>
      </c>
      <c r="E170" s="9">
        <v>3.0</v>
      </c>
      <c r="F170" s="9">
        <v>90.0</v>
      </c>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c r="A171" s="9" t="s">
        <v>546</v>
      </c>
      <c r="B171" s="9" t="s">
        <v>377</v>
      </c>
      <c r="C171" s="9" t="s">
        <v>25</v>
      </c>
      <c r="D171" s="11">
        <v>45504.0</v>
      </c>
      <c r="E171" s="9">
        <v>2.0</v>
      </c>
      <c r="F171" s="9">
        <v>80.0</v>
      </c>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c r="A172" s="9" t="s">
        <v>547</v>
      </c>
      <c r="B172" s="9" t="s">
        <v>377</v>
      </c>
      <c r="C172" s="9" t="s">
        <v>17</v>
      </c>
      <c r="D172" s="11">
        <v>45504.0</v>
      </c>
      <c r="E172" s="9">
        <v>38.0</v>
      </c>
      <c r="F172" s="9">
        <v>65.0</v>
      </c>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c r="A173" s="9" t="s">
        <v>548</v>
      </c>
      <c r="B173" s="9" t="s">
        <v>377</v>
      </c>
      <c r="C173" s="9" t="s">
        <v>19</v>
      </c>
      <c r="D173" s="11">
        <v>45504.0</v>
      </c>
      <c r="E173" s="9">
        <v>15.0</v>
      </c>
      <c r="F173" s="9">
        <v>78.0</v>
      </c>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c r="A174" s="9" t="s">
        <v>549</v>
      </c>
      <c r="B174" s="9" t="s">
        <v>377</v>
      </c>
      <c r="C174" s="9" t="s">
        <v>21</v>
      </c>
      <c r="D174" s="11">
        <v>45504.0</v>
      </c>
      <c r="E174" s="9">
        <v>12.0</v>
      </c>
      <c r="F174" s="9">
        <v>170.0</v>
      </c>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c r="A175" s="9" t="str">
        <f>IFERROR(__xludf.DUMMYFUNCTION("Query(IMPORTRANGE(""https://docs.google.com/spreadsheets/d/10VQqlg26rVjvqMHK5r4QCDy36pkzC3IaPvDzNvvANkU/edit?gid=875914632#gid=875914632"",""Alwar!A2:F""),""select * where Col1&lt;&gt;''"")"),"AL38385")</f>
        <v>AL38385</v>
      </c>
      <c r="B175" s="11" t="str">
        <f>IFERROR(__xludf.DUMMYFUNCTION("""COMPUTED_VALUE"""),"Alwar")</f>
        <v>Alwar</v>
      </c>
      <c r="C175" s="10" t="str">
        <f>IFERROR(__xludf.DUMMYFUNCTION("""COMPUTED_VALUE"""),"Jowar Flour")</f>
        <v>Jowar Flour</v>
      </c>
      <c r="D175" s="11">
        <f>IFERROR(__xludf.DUMMYFUNCTION("""COMPUTED_VALUE"""),45505.0)</f>
        <v>45505</v>
      </c>
      <c r="E175" s="10">
        <f>IFERROR(__xludf.DUMMYFUNCTION("""COMPUTED_VALUE"""),5.0)</f>
        <v>5</v>
      </c>
      <c r="F175" s="10">
        <f>IFERROR(__xludf.DUMMYFUNCTION("""COMPUTED_VALUE"""),80.0)</f>
        <v>80</v>
      </c>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c r="A176" s="9" t="str">
        <f>IFERROR(__xludf.DUMMYFUNCTION("""COMPUTED_VALUE"""),"AL38605")</f>
        <v>AL38605</v>
      </c>
      <c r="B176" s="11" t="str">
        <f>IFERROR(__xludf.DUMMYFUNCTION("""COMPUTED_VALUE"""),"Alwar")</f>
        <v>Alwar</v>
      </c>
      <c r="C176" s="10" t="str">
        <f>IFERROR(__xludf.DUMMYFUNCTION("""COMPUTED_VALUE"""),"Wheat Flour")</f>
        <v>Wheat Flour</v>
      </c>
      <c r="D176" s="11">
        <f>IFERROR(__xludf.DUMMYFUNCTION("""COMPUTED_VALUE"""),45505.0)</f>
        <v>45505</v>
      </c>
      <c r="E176" s="10">
        <f>IFERROR(__xludf.DUMMYFUNCTION("""COMPUTED_VALUE"""),36.0)</f>
        <v>36</v>
      </c>
      <c r="F176" s="10">
        <f>IFERROR(__xludf.DUMMYFUNCTION("""COMPUTED_VALUE"""),65.0)</f>
        <v>65</v>
      </c>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c r="A177" s="9" t="str">
        <f>IFERROR(__xludf.DUMMYFUNCTION("""COMPUTED_VALUE"""),"AL38825")</f>
        <v>AL38825</v>
      </c>
      <c r="B177" s="11" t="str">
        <f>IFERROR(__xludf.DUMMYFUNCTION("""COMPUTED_VALUE"""),"Alwar")</f>
        <v>Alwar</v>
      </c>
      <c r="C177" s="10" t="str">
        <f>IFERROR(__xludf.DUMMYFUNCTION("""COMPUTED_VALUE"""),"Rice Flour")</f>
        <v>Rice Flour</v>
      </c>
      <c r="D177" s="11">
        <f>IFERROR(__xludf.DUMMYFUNCTION("""COMPUTED_VALUE"""),45505.0)</f>
        <v>45505</v>
      </c>
      <c r="E177" s="10">
        <f>IFERROR(__xludf.DUMMYFUNCTION("""COMPUTED_VALUE"""),19.0)</f>
        <v>19</v>
      </c>
      <c r="F177" s="10">
        <f>IFERROR(__xludf.DUMMYFUNCTION("""COMPUTED_VALUE"""),78.0)</f>
        <v>78</v>
      </c>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c r="A178" s="9" t="str">
        <f>IFERROR(__xludf.DUMMYFUNCTION("""COMPUTED_VALUE"""),"AL39045")</f>
        <v>AL39045</v>
      </c>
      <c r="B178" s="11" t="str">
        <f>IFERROR(__xludf.DUMMYFUNCTION("""COMPUTED_VALUE"""),"Alwar")</f>
        <v>Alwar</v>
      </c>
      <c r="C178" s="10" t="str">
        <f>IFERROR(__xludf.DUMMYFUNCTION("""COMPUTED_VALUE"""),"Besan")</f>
        <v>Besan</v>
      </c>
      <c r="D178" s="11">
        <f>IFERROR(__xludf.DUMMYFUNCTION("""COMPUTED_VALUE"""),45505.0)</f>
        <v>45505</v>
      </c>
      <c r="E178" s="10">
        <f>IFERROR(__xludf.DUMMYFUNCTION("""COMPUTED_VALUE"""),4.0)</f>
        <v>4</v>
      </c>
      <c r="F178" s="10">
        <f>IFERROR(__xludf.DUMMYFUNCTION("""COMPUTED_VALUE"""),170.0)</f>
        <v>170</v>
      </c>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c r="A179" s="9" t="str">
        <f>IFERROR(__xludf.DUMMYFUNCTION("""COMPUTED_VALUE"""),"AL39265")</f>
        <v>AL39265</v>
      </c>
      <c r="B179" s="11" t="str">
        <f>IFERROR(__xludf.DUMMYFUNCTION("""COMPUTED_VALUE"""),"Alwar")</f>
        <v>Alwar</v>
      </c>
      <c r="C179" s="10" t="str">
        <f>IFERROR(__xludf.DUMMYFUNCTION("""COMPUTED_VALUE"""),"Ragi Flour")</f>
        <v>Ragi Flour</v>
      </c>
      <c r="D179" s="11">
        <f>IFERROR(__xludf.DUMMYFUNCTION("""COMPUTED_VALUE"""),45505.0)</f>
        <v>45505</v>
      </c>
      <c r="E179" s="10">
        <f>IFERROR(__xludf.DUMMYFUNCTION("""COMPUTED_VALUE"""),7.0)</f>
        <v>7</v>
      </c>
      <c r="F179" s="10">
        <f>IFERROR(__xludf.DUMMYFUNCTION("""COMPUTED_VALUE"""),90.0)</f>
        <v>90</v>
      </c>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c r="A180" s="10" t="str">
        <f>IFERROR(__xludf.DUMMYFUNCTION("""COMPUTED_VALUE"""),"AL39485")</f>
        <v>AL39485</v>
      </c>
      <c r="B180" s="11" t="str">
        <f>IFERROR(__xludf.DUMMYFUNCTION("""COMPUTED_VALUE"""),"Alwar")</f>
        <v>Alwar</v>
      </c>
      <c r="C180" s="10" t="str">
        <f>IFERROR(__xludf.DUMMYFUNCTION("""COMPUTED_VALUE"""),"Besan")</f>
        <v>Besan</v>
      </c>
      <c r="D180" s="11">
        <f>IFERROR(__xludf.DUMMYFUNCTION("""COMPUTED_VALUE"""),45506.0)</f>
        <v>45506</v>
      </c>
      <c r="E180" s="10">
        <f>IFERROR(__xludf.DUMMYFUNCTION("""COMPUTED_VALUE"""),3.0)</f>
        <v>3</v>
      </c>
      <c r="F180" s="10">
        <f>IFERROR(__xludf.DUMMYFUNCTION("""COMPUTED_VALUE"""),170.0)</f>
        <v>170</v>
      </c>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c r="A181" s="10" t="str">
        <f>IFERROR(__xludf.DUMMYFUNCTION("""COMPUTED_VALUE"""),"AL39705")</f>
        <v>AL39705</v>
      </c>
      <c r="B181" s="11" t="str">
        <f>IFERROR(__xludf.DUMMYFUNCTION("""COMPUTED_VALUE"""),"Alwar")</f>
        <v>Alwar</v>
      </c>
      <c r="C181" s="10" t="str">
        <f>IFERROR(__xludf.DUMMYFUNCTION("""COMPUTED_VALUE"""),"Wheat Flour")</f>
        <v>Wheat Flour</v>
      </c>
      <c r="D181" s="11">
        <f>IFERROR(__xludf.DUMMYFUNCTION("""COMPUTED_VALUE"""),45506.0)</f>
        <v>45506</v>
      </c>
      <c r="E181" s="10">
        <f>IFERROR(__xludf.DUMMYFUNCTION("""COMPUTED_VALUE"""),18.0)</f>
        <v>18</v>
      </c>
      <c r="F181" s="10">
        <f>IFERROR(__xludf.DUMMYFUNCTION("""COMPUTED_VALUE"""),65.0)</f>
        <v>65</v>
      </c>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c r="A182" s="10" t="str">
        <f>IFERROR(__xludf.DUMMYFUNCTION("""COMPUTED_VALUE"""),"AL39925")</f>
        <v>AL39925</v>
      </c>
      <c r="B182" s="11" t="str">
        <f>IFERROR(__xludf.DUMMYFUNCTION("""COMPUTED_VALUE"""),"Alwar")</f>
        <v>Alwar</v>
      </c>
      <c r="C182" s="10" t="str">
        <f>IFERROR(__xludf.DUMMYFUNCTION("""COMPUTED_VALUE"""),"Rice Flour")</f>
        <v>Rice Flour</v>
      </c>
      <c r="D182" s="11">
        <f>IFERROR(__xludf.DUMMYFUNCTION("""COMPUTED_VALUE"""),45506.0)</f>
        <v>45506</v>
      </c>
      <c r="E182" s="10">
        <f>IFERROR(__xludf.DUMMYFUNCTION("""COMPUTED_VALUE"""),9.0)</f>
        <v>9</v>
      </c>
      <c r="F182" s="10">
        <f>IFERROR(__xludf.DUMMYFUNCTION("""COMPUTED_VALUE"""),78.0)</f>
        <v>78</v>
      </c>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c r="A183" s="10" t="str">
        <f>IFERROR(__xludf.DUMMYFUNCTION("""COMPUTED_VALUE"""),"AL40145")</f>
        <v>AL40145</v>
      </c>
      <c r="B183" s="11" t="str">
        <f>IFERROR(__xludf.DUMMYFUNCTION("""COMPUTED_VALUE"""),"Alwar")</f>
        <v>Alwar</v>
      </c>
      <c r="C183" s="10" t="str">
        <f>IFERROR(__xludf.DUMMYFUNCTION("""COMPUTED_VALUE"""),"Ragi Flour")</f>
        <v>Ragi Flour</v>
      </c>
      <c r="D183" s="11">
        <f>IFERROR(__xludf.DUMMYFUNCTION("""COMPUTED_VALUE"""),45506.0)</f>
        <v>45506</v>
      </c>
      <c r="E183" s="10">
        <f>IFERROR(__xludf.DUMMYFUNCTION("""COMPUTED_VALUE"""),8.0)</f>
        <v>8</v>
      </c>
      <c r="F183" s="10">
        <f>IFERROR(__xludf.DUMMYFUNCTION("""COMPUTED_VALUE"""),90.0)</f>
        <v>90</v>
      </c>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c r="A184" s="10" t="str">
        <f>IFERROR(__xludf.DUMMYFUNCTION("""COMPUTED_VALUE"""),"AL40365")</f>
        <v>AL40365</v>
      </c>
      <c r="B184" s="11" t="str">
        <f>IFERROR(__xludf.DUMMYFUNCTION("""COMPUTED_VALUE"""),"Alwar")</f>
        <v>Alwar</v>
      </c>
      <c r="C184" s="10" t="str">
        <f>IFERROR(__xludf.DUMMYFUNCTION("""COMPUTED_VALUE"""),"Jowar Flour")</f>
        <v>Jowar Flour</v>
      </c>
      <c r="D184" s="11">
        <f>IFERROR(__xludf.DUMMYFUNCTION("""COMPUTED_VALUE"""),45506.0)</f>
        <v>45506</v>
      </c>
      <c r="E184" s="10">
        <f>IFERROR(__xludf.DUMMYFUNCTION("""COMPUTED_VALUE"""),2.0)</f>
        <v>2</v>
      </c>
      <c r="F184" s="10">
        <f>IFERROR(__xludf.DUMMYFUNCTION("""COMPUTED_VALUE"""),80.0)</f>
        <v>80</v>
      </c>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c r="A185" s="10" t="str">
        <f>IFERROR(__xludf.DUMMYFUNCTION("""COMPUTED_VALUE"""),"AL40585")</f>
        <v>AL40585</v>
      </c>
      <c r="B185" s="11" t="str">
        <f>IFERROR(__xludf.DUMMYFUNCTION("""COMPUTED_VALUE"""),"Alwar")</f>
        <v>Alwar</v>
      </c>
      <c r="C185" s="10" t="str">
        <f>IFERROR(__xludf.DUMMYFUNCTION("""COMPUTED_VALUE"""),"Corn Flour")</f>
        <v>Corn Flour</v>
      </c>
      <c r="D185" s="11">
        <f>IFERROR(__xludf.DUMMYFUNCTION("""COMPUTED_VALUE"""),45506.0)</f>
        <v>45506</v>
      </c>
      <c r="E185" s="10">
        <f>IFERROR(__xludf.DUMMYFUNCTION("""COMPUTED_VALUE"""),3.0)</f>
        <v>3</v>
      </c>
      <c r="F185" s="10">
        <f>IFERROR(__xludf.DUMMYFUNCTION("""COMPUTED_VALUE"""),82.0)</f>
        <v>82</v>
      </c>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c r="A186" s="10" t="str">
        <f>IFERROR(__xludf.DUMMYFUNCTION("""COMPUTED_VALUE"""),"AL40805")</f>
        <v>AL40805</v>
      </c>
      <c r="B186" s="11" t="str">
        <f>IFERROR(__xludf.DUMMYFUNCTION("""COMPUTED_VALUE"""),"Alwar")</f>
        <v>Alwar</v>
      </c>
      <c r="C186" s="10" t="str">
        <f>IFERROR(__xludf.DUMMYFUNCTION("""COMPUTED_VALUE"""),"Besan")</f>
        <v>Besan</v>
      </c>
      <c r="D186" s="11">
        <f>IFERROR(__xludf.DUMMYFUNCTION("""COMPUTED_VALUE"""),45507.0)</f>
        <v>45507</v>
      </c>
      <c r="E186" s="10">
        <f>IFERROR(__xludf.DUMMYFUNCTION("""COMPUTED_VALUE"""),4.0)</f>
        <v>4</v>
      </c>
      <c r="F186" s="10">
        <f>IFERROR(__xludf.DUMMYFUNCTION("""COMPUTED_VALUE"""),170.0)</f>
        <v>170</v>
      </c>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c r="A187" s="10" t="str">
        <f>IFERROR(__xludf.DUMMYFUNCTION("""COMPUTED_VALUE"""),"AL41025")</f>
        <v>AL41025</v>
      </c>
      <c r="B187" s="11" t="str">
        <f>IFERROR(__xludf.DUMMYFUNCTION("""COMPUTED_VALUE"""),"Alwar")</f>
        <v>Alwar</v>
      </c>
      <c r="C187" s="10" t="str">
        <f>IFERROR(__xludf.DUMMYFUNCTION("""COMPUTED_VALUE"""),"Wheat Flour")</f>
        <v>Wheat Flour</v>
      </c>
      <c r="D187" s="11">
        <f>IFERROR(__xludf.DUMMYFUNCTION("""COMPUTED_VALUE"""),45508.0)</f>
        <v>45508</v>
      </c>
      <c r="E187" s="10">
        <f>IFERROR(__xludf.DUMMYFUNCTION("""COMPUTED_VALUE"""),32.0)</f>
        <v>32</v>
      </c>
      <c r="F187" s="10">
        <f>IFERROR(__xludf.DUMMYFUNCTION("""COMPUTED_VALUE"""),65.0)</f>
        <v>65</v>
      </c>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c r="A188" s="10" t="str">
        <f>IFERROR(__xludf.DUMMYFUNCTION("""COMPUTED_VALUE"""),"AL41245")</f>
        <v>AL41245</v>
      </c>
      <c r="B188" s="11" t="str">
        <f>IFERROR(__xludf.DUMMYFUNCTION("""COMPUTED_VALUE"""),"Alwar")</f>
        <v>Alwar</v>
      </c>
      <c r="C188" s="10" t="str">
        <f>IFERROR(__xludf.DUMMYFUNCTION("""COMPUTED_VALUE"""),"Rice Flour")</f>
        <v>Rice Flour</v>
      </c>
      <c r="D188" s="11">
        <f>IFERROR(__xludf.DUMMYFUNCTION("""COMPUTED_VALUE"""),45508.0)</f>
        <v>45508</v>
      </c>
      <c r="E188" s="10">
        <f>IFERROR(__xludf.DUMMYFUNCTION("""COMPUTED_VALUE"""),13.0)</f>
        <v>13</v>
      </c>
      <c r="F188" s="10">
        <f>IFERROR(__xludf.DUMMYFUNCTION("""COMPUTED_VALUE"""),78.0)</f>
        <v>78</v>
      </c>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c r="A189" s="10" t="str">
        <f>IFERROR(__xludf.DUMMYFUNCTION("""COMPUTED_VALUE"""),"AL41465")</f>
        <v>AL41465</v>
      </c>
      <c r="B189" s="11" t="str">
        <f>IFERROR(__xludf.DUMMYFUNCTION("""COMPUTED_VALUE"""),"Alwar")</f>
        <v>Alwar</v>
      </c>
      <c r="C189" s="10" t="str">
        <f>IFERROR(__xludf.DUMMYFUNCTION("""COMPUTED_VALUE"""),"Ragi Flour")</f>
        <v>Ragi Flour</v>
      </c>
      <c r="D189" s="11">
        <f>IFERROR(__xludf.DUMMYFUNCTION("""COMPUTED_VALUE"""),45508.0)</f>
        <v>45508</v>
      </c>
      <c r="E189" s="10">
        <f>IFERROR(__xludf.DUMMYFUNCTION("""COMPUTED_VALUE"""),5.0)</f>
        <v>5</v>
      </c>
      <c r="F189" s="10">
        <f>IFERROR(__xludf.DUMMYFUNCTION("""COMPUTED_VALUE"""),90.0)</f>
        <v>90</v>
      </c>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c r="A190" s="10" t="str">
        <f>IFERROR(__xludf.DUMMYFUNCTION("""COMPUTED_VALUE"""),"AL41685")</f>
        <v>AL41685</v>
      </c>
      <c r="B190" s="11" t="str">
        <f>IFERROR(__xludf.DUMMYFUNCTION("""COMPUTED_VALUE"""),"Alwar")</f>
        <v>Alwar</v>
      </c>
      <c r="C190" s="10" t="str">
        <f>IFERROR(__xludf.DUMMYFUNCTION("""COMPUTED_VALUE"""),"Jowar Flour")</f>
        <v>Jowar Flour</v>
      </c>
      <c r="D190" s="11">
        <f>IFERROR(__xludf.DUMMYFUNCTION("""COMPUTED_VALUE"""),45508.0)</f>
        <v>45508</v>
      </c>
      <c r="E190" s="10">
        <f>IFERROR(__xludf.DUMMYFUNCTION("""COMPUTED_VALUE"""),5.0)</f>
        <v>5</v>
      </c>
      <c r="F190" s="10">
        <f>IFERROR(__xludf.DUMMYFUNCTION("""COMPUTED_VALUE"""),80.0)</f>
        <v>80</v>
      </c>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c r="A191" s="10" t="str">
        <f>IFERROR(__xludf.DUMMYFUNCTION("""COMPUTED_VALUE"""),"AL41905")</f>
        <v>AL41905</v>
      </c>
      <c r="B191" s="11" t="str">
        <f>IFERROR(__xludf.DUMMYFUNCTION("""COMPUTED_VALUE"""),"Alwar")</f>
        <v>Alwar</v>
      </c>
      <c r="C191" s="10" t="str">
        <f>IFERROR(__xludf.DUMMYFUNCTION("""COMPUTED_VALUE"""),"Rice Flour")</f>
        <v>Rice Flour</v>
      </c>
      <c r="D191" s="11">
        <f>IFERROR(__xludf.DUMMYFUNCTION("""COMPUTED_VALUE"""),45509.0)</f>
        <v>45509</v>
      </c>
      <c r="E191" s="10">
        <f>IFERROR(__xludf.DUMMYFUNCTION("""COMPUTED_VALUE"""),16.0)</f>
        <v>16</v>
      </c>
      <c r="F191" s="10">
        <f>IFERROR(__xludf.DUMMYFUNCTION("""COMPUTED_VALUE"""),78.0)</f>
        <v>78</v>
      </c>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c r="A192" s="10" t="str">
        <f>IFERROR(__xludf.DUMMYFUNCTION("""COMPUTED_VALUE"""),"AL42125")</f>
        <v>AL42125</v>
      </c>
      <c r="B192" s="11" t="str">
        <f>IFERROR(__xludf.DUMMYFUNCTION("""COMPUTED_VALUE"""),"Alwar")</f>
        <v>Alwar</v>
      </c>
      <c r="C192" s="10" t="str">
        <f>IFERROR(__xludf.DUMMYFUNCTION("""COMPUTED_VALUE"""),"Besan")</f>
        <v>Besan</v>
      </c>
      <c r="D192" s="11">
        <f>IFERROR(__xludf.DUMMYFUNCTION("""COMPUTED_VALUE"""),45509.0)</f>
        <v>45509</v>
      </c>
      <c r="E192" s="10">
        <f>IFERROR(__xludf.DUMMYFUNCTION("""COMPUTED_VALUE"""),8.0)</f>
        <v>8</v>
      </c>
      <c r="F192" s="10">
        <f>IFERROR(__xludf.DUMMYFUNCTION("""COMPUTED_VALUE"""),170.0)</f>
        <v>170</v>
      </c>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c r="A193" s="10" t="str">
        <f>IFERROR(__xludf.DUMMYFUNCTION("""COMPUTED_VALUE"""),"AL42345")</f>
        <v>AL42345</v>
      </c>
      <c r="B193" s="11" t="str">
        <f>IFERROR(__xludf.DUMMYFUNCTION("""COMPUTED_VALUE"""),"Alwar")</f>
        <v>Alwar</v>
      </c>
      <c r="C193" s="10" t="str">
        <f>IFERROR(__xludf.DUMMYFUNCTION("""COMPUTED_VALUE"""),"Wheat Flour")</f>
        <v>Wheat Flour</v>
      </c>
      <c r="D193" s="11">
        <f>IFERROR(__xludf.DUMMYFUNCTION("""COMPUTED_VALUE"""),45509.0)</f>
        <v>45509</v>
      </c>
      <c r="E193" s="10">
        <f>IFERROR(__xludf.DUMMYFUNCTION("""COMPUTED_VALUE"""),23.0)</f>
        <v>23</v>
      </c>
      <c r="F193" s="10">
        <f>IFERROR(__xludf.DUMMYFUNCTION("""COMPUTED_VALUE"""),65.0)</f>
        <v>65</v>
      </c>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c r="A194" s="10" t="str">
        <f>IFERROR(__xludf.DUMMYFUNCTION("""COMPUTED_VALUE"""),"AL42565")</f>
        <v>AL42565</v>
      </c>
      <c r="B194" s="11" t="str">
        <f>IFERROR(__xludf.DUMMYFUNCTION("""COMPUTED_VALUE"""),"Alwar")</f>
        <v>Alwar</v>
      </c>
      <c r="C194" s="10" t="str">
        <f>IFERROR(__xludf.DUMMYFUNCTION("""COMPUTED_VALUE"""),"Ragi Flour")</f>
        <v>Ragi Flour</v>
      </c>
      <c r="D194" s="11">
        <f>IFERROR(__xludf.DUMMYFUNCTION("""COMPUTED_VALUE"""),45510.0)</f>
        <v>45510</v>
      </c>
      <c r="E194" s="10">
        <f>IFERROR(__xludf.DUMMYFUNCTION("""COMPUTED_VALUE"""),5.0)</f>
        <v>5</v>
      </c>
      <c r="F194" s="10">
        <f>IFERROR(__xludf.DUMMYFUNCTION("""COMPUTED_VALUE"""),90.0)</f>
        <v>90</v>
      </c>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c r="A195" s="10" t="str">
        <f>IFERROR(__xludf.DUMMYFUNCTION("""COMPUTED_VALUE"""),"AL42785")</f>
        <v>AL42785</v>
      </c>
      <c r="B195" s="11" t="str">
        <f>IFERROR(__xludf.DUMMYFUNCTION("""COMPUTED_VALUE"""),"Alwar")</f>
        <v>Alwar</v>
      </c>
      <c r="C195" s="10" t="str">
        <f>IFERROR(__xludf.DUMMYFUNCTION("""COMPUTED_VALUE"""),"Jowar Flour")</f>
        <v>Jowar Flour</v>
      </c>
      <c r="D195" s="11">
        <f>IFERROR(__xludf.DUMMYFUNCTION("""COMPUTED_VALUE"""),45510.0)</f>
        <v>45510</v>
      </c>
      <c r="E195" s="10">
        <f>IFERROR(__xludf.DUMMYFUNCTION("""COMPUTED_VALUE"""),3.0)</f>
        <v>3</v>
      </c>
      <c r="F195" s="10">
        <f>IFERROR(__xludf.DUMMYFUNCTION("""COMPUTED_VALUE"""),80.0)</f>
        <v>80</v>
      </c>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c r="A196" s="10" t="str">
        <f>IFERROR(__xludf.DUMMYFUNCTION("""COMPUTED_VALUE"""),"AL43005")</f>
        <v>AL43005</v>
      </c>
      <c r="B196" s="11" t="str">
        <f>IFERROR(__xludf.DUMMYFUNCTION("""COMPUTED_VALUE"""),"Alwar")</f>
        <v>Alwar</v>
      </c>
      <c r="C196" s="10" t="str">
        <f>IFERROR(__xludf.DUMMYFUNCTION("""COMPUTED_VALUE"""),"Corn Flour")</f>
        <v>Corn Flour</v>
      </c>
      <c r="D196" s="11">
        <f>IFERROR(__xludf.DUMMYFUNCTION("""COMPUTED_VALUE"""),45510.0)</f>
        <v>45510</v>
      </c>
      <c r="E196" s="10">
        <f>IFERROR(__xludf.DUMMYFUNCTION("""COMPUTED_VALUE"""),8.0)</f>
        <v>8</v>
      </c>
      <c r="F196" s="10">
        <f>IFERROR(__xludf.DUMMYFUNCTION("""COMPUTED_VALUE"""),82.0)</f>
        <v>82</v>
      </c>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c r="A197" s="10" t="str">
        <f>IFERROR(__xludf.DUMMYFUNCTION("""COMPUTED_VALUE"""),"AL43225")</f>
        <v>AL43225</v>
      </c>
      <c r="B197" s="11" t="str">
        <f>IFERROR(__xludf.DUMMYFUNCTION("""COMPUTED_VALUE"""),"Alwar")</f>
        <v>Alwar</v>
      </c>
      <c r="C197" s="10" t="str">
        <f>IFERROR(__xludf.DUMMYFUNCTION("""COMPUTED_VALUE"""),"Wheat Flour")</f>
        <v>Wheat Flour</v>
      </c>
      <c r="D197" s="11">
        <f>IFERROR(__xludf.DUMMYFUNCTION("""COMPUTED_VALUE"""),45510.0)</f>
        <v>45510</v>
      </c>
      <c r="E197" s="10">
        <f>IFERROR(__xludf.DUMMYFUNCTION("""COMPUTED_VALUE"""),32.0)</f>
        <v>32</v>
      </c>
      <c r="F197" s="10">
        <f>IFERROR(__xludf.DUMMYFUNCTION("""COMPUTED_VALUE"""),65.0)</f>
        <v>65</v>
      </c>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c r="A198" s="10" t="str">
        <f>IFERROR(__xludf.DUMMYFUNCTION("""COMPUTED_VALUE"""),"AL43445")</f>
        <v>AL43445</v>
      </c>
      <c r="B198" s="11" t="str">
        <f>IFERROR(__xludf.DUMMYFUNCTION("""COMPUTED_VALUE"""),"Alwar")</f>
        <v>Alwar</v>
      </c>
      <c r="C198" s="10" t="str">
        <f>IFERROR(__xludf.DUMMYFUNCTION("""COMPUTED_VALUE"""),"Rice Flour")</f>
        <v>Rice Flour</v>
      </c>
      <c r="D198" s="11">
        <f>IFERROR(__xludf.DUMMYFUNCTION("""COMPUTED_VALUE"""),45510.0)</f>
        <v>45510</v>
      </c>
      <c r="E198" s="10">
        <f>IFERROR(__xludf.DUMMYFUNCTION("""COMPUTED_VALUE"""),5.0)</f>
        <v>5</v>
      </c>
      <c r="F198" s="10">
        <f>IFERROR(__xludf.DUMMYFUNCTION("""COMPUTED_VALUE"""),78.0)</f>
        <v>78</v>
      </c>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c r="A199" s="10" t="str">
        <f>IFERROR(__xludf.DUMMYFUNCTION("""COMPUTED_VALUE"""),"AL43665")</f>
        <v>AL43665</v>
      </c>
      <c r="B199" s="11" t="str">
        <f>IFERROR(__xludf.DUMMYFUNCTION("""COMPUTED_VALUE"""),"Alwar")</f>
        <v>Alwar</v>
      </c>
      <c r="C199" s="10" t="str">
        <f>IFERROR(__xludf.DUMMYFUNCTION("""COMPUTED_VALUE"""),"Besan")</f>
        <v>Besan</v>
      </c>
      <c r="D199" s="11">
        <f>IFERROR(__xludf.DUMMYFUNCTION("""COMPUTED_VALUE"""),45511.0)</f>
        <v>45511</v>
      </c>
      <c r="E199" s="10">
        <f>IFERROR(__xludf.DUMMYFUNCTION("""COMPUTED_VALUE"""),6.0)</f>
        <v>6</v>
      </c>
      <c r="F199" s="10">
        <f>IFERROR(__xludf.DUMMYFUNCTION("""COMPUTED_VALUE"""),170.0)</f>
        <v>170</v>
      </c>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c r="A200" s="10" t="str">
        <f>IFERROR(__xludf.DUMMYFUNCTION("""COMPUTED_VALUE"""),"AL43885")</f>
        <v>AL43885</v>
      </c>
      <c r="B200" s="11" t="str">
        <f>IFERROR(__xludf.DUMMYFUNCTION("""COMPUTED_VALUE"""),"Alwar")</f>
        <v>Alwar</v>
      </c>
      <c r="C200" s="10" t="str">
        <f>IFERROR(__xludf.DUMMYFUNCTION("""COMPUTED_VALUE"""),"Rice Flour")</f>
        <v>Rice Flour</v>
      </c>
      <c r="D200" s="11">
        <f>IFERROR(__xludf.DUMMYFUNCTION("""COMPUTED_VALUE"""),45511.0)</f>
        <v>45511</v>
      </c>
      <c r="E200" s="10">
        <f>IFERROR(__xludf.DUMMYFUNCTION("""COMPUTED_VALUE"""),11.0)</f>
        <v>11</v>
      </c>
      <c r="F200" s="10">
        <f>IFERROR(__xludf.DUMMYFUNCTION("""COMPUTED_VALUE"""),78.0)</f>
        <v>78</v>
      </c>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c r="A201" s="10" t="str">
        <f>IFERROR(__xludf.DUMMYFUNCTION("""COMPUTED_VALUE"""),"AL44105")</f>
        <v>AL44105</v>
      </c>
      <c r="B201" s="11" t="str">
        <f>IFERROR(__xludf.DUMMYFUNCTION("""COMPUTED_VALUE"""),"Alwar")</f>
        <v>Alwar</v>
      </c>
      <c r="C201" s="10" t="str">
        <f>IFERROR(__xludf.DUMMYFUNCTION("""COMPUTED_VALUE"""),"Wheat Flour")</f>
        <v>Wheat Flour</v>
      </c>
      <c r="D201" s="11">
        <f>IFERROR(__xludf.DUMMYFUNCTION("""COMPUTED_VALUE"""),45511.0)</f>
        <v>45511</v>
      </c>
      <c r="E201" s="10">
        <f>IFERROR(__xludf.DUMMYFUNCTION("""COMPUTED_VALUE"""),28.0)</f>
        <v>28</v>
      </c>
      <c r="F201" s="10">
        <f>IFERROR(__xludf.DUMMYFUNCTION("""COMPUTED_VALUE"""),65.0)</f>
        <v>65</v>
      </c>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c r="A202" s="10" t="str">
        <f>IFERROR(__xludf.DUMMYFUNCTION("""COMPUTED_VALUE"""),"AL44325")</f>
        <v>AL44325</v>
      </c>
      <c r="B202" s="11" t="str">
        <f>IFERROR(__xludf.DUMMYFUNCTION("""COMPUTED_VALUE"""),"Alwar")</f>
        <v>Alwar</v>
      </c>
      <c r="C202" s="10" t="str">
        <f>IFERROR(__xludf.DUMMYFUNCTION("""COMPUTED_VALUE"""),"Besan")</f>
        <v>Besan</v>
      </c>
      <c r="D202" s="11">
        <f>IFERROR(__xludf.DUMMYFUNCTION("""COMPUTED_VALUE"""),45512.0)</f>
        <v>45512</v>
      </c>
      <c r="E202" s="10">
        <f>IFERROR(__xludf.DUMMYFUNCTION("""COMPUTED_VALUE"""),6.0)</f>
        <v>6</v>
      </c>
      <c r="F202" s="10">
        <f>IFERROR(__xludf.DUMMYFUNCTION("""COMPUTED_VALUE"""),170.0)</f>
        <v>170</v>
      </c>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c r="A203" s="10" t="str">
        <f>IFERROR(__xludf.DUMMYFUNCTION("""COMPUTED_VALUE"""),"AL44545")</f>
        <v>AL44545</v>
      </c>
      <c r="B203" s="11" t="str">
        <f>IFERROR(__xludf.DUMMYFUNCTION("""COMPUTED_VALUE"""),"Alwar")</f>
        <v>Alwar</v>
      </c>
      <c r="C203" s="10" t="str">
        <f>IFERROR(__xludf.DUMMYFUNCTION("""COMPUTED_VALUE"""),"Rice Flour")</f>
        <v>Rice Flour</v>
      </c>
      <c r="D203" s="11">
        <f>IFERROR(__xludf.DUMMYFUNCTION("""COMPUTED_VALUE"""),45512.0)</f>
        <v>45512</v>
      </c>
      <c r="E203" s="10">
        <f>IFERROR(__xludf.DUMMYFUNCTION("""COMPUTED_VALUE"""),20.0)</f>
        <v>20</v>
      </c>
      <c r="F203" s="10">
        <f>IFERROR(__xludf.DUMMYFUNCTION("""COMPUTED_VALUE"""),78.0)</f>
        <v>78</v>
      </c>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c r="A204" s="10" t="str">
        <f>IFERROR(__xludf.DUMMYFUNCTION("""COMPUTED_VALUE"""),"AL44765")</f>
        <v>AL44765</v>
      </c>
      <c r="B204" s="11" t="str">
        <f>IFERROR(__xludf.DUMMYFUNCTION("""COMPUTED_VALUE"""),"Alwar")</f>
        <v>Alwar</v>
      </c>
      <c r="C204" s="10" t="str">
        <f>IFERROR(__xludf.DUMMYFUNCTION("""COMPUTED_VALUE"""),"Jowar Flour")</f>
        <v>Jowar Flour</v>
      </c>
      <c r="D204" s="11">
        <f>IFERROR(__xludf.DUMMYFUNCTION("""COMPUTED_VALUE"""),45512.0)</f>
        <v>45512</v>
      </c>
      <c r="E204" s="10">
        <f>IFERROR(__xludf.DUMMYFUNCTION("""COMPUTED_VALUE"""),2.0)</f>
        <v>2</v>
      </c>
      <c r="F204" s="10">
        <f>IFERROR(__xludf.DUMMYFUNCTION("""COMPUTED_VALUE"""),80.0)</f>
        <v>80</v>
      </c>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c r="A205" s="10" t="str">
        <f>IFERROR(__xludf.DUMMYFUNCTION("""COMPUTED_VALUE"""),"AL44985")</f>
        <v>AL44985</v>
      </c>
      <c r="B205" s="11" t="str">
        <f>IFERROR(__xludf.DUMMYFUNCTION("""COMPUTED_VALUE"""),"Alwar")</f>
        <v>Alwar</v>
      </c>
      <c r="C205" s="10" t="str">
        <f>IFERROR(__xludf.DUMMYFUNCTION("""COMPUTED_VALUE"""),"Corn Flour")</f>
        <v>Corn Flour</v>
      </c>
      <c r="D205" s="11">
        <f>IFERROR(__xludf.DUMMYFUNCTION("""COMPUTED_VALUE"""),45512.0)</f>
        <v>45512</v>
      </c>
      <c r="E205" s="10">
        <f>IFERROR(__xludf.DUMMYFUNCTION("""COMPUTED_VALUE"""),8.0)</f>
        <v>8</v>
      </c>
      <c r="F205" s="10">
        <f>IFERROR(__xludf.DUMMYFUNCTION("""COMPUTED_VALUE"""),82.0)</f>
        <v>82</v>
      </c>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c r="A206" s="10" t="str">
        <f>IFERROR(__xludf.DUMMYFUNCTION("""COMPUTED_VALUE"""),"AL45205")</f>
        <v>AL45205</v>
      </c>
      <c r="B206" s="11" t="str">
        <f>IFERROR(__xludf.DUMMYFUNCTION("""COMPUTED_VALUE"""),"Alwar")</f>
        <v>Alwar</v>
      </c>
      <c r="C206" s="10" t="str">
        <f>IFERROR(__xludf.DUMMYFUNCTION("""COMPUTED_VALUE"""),"Wheat Flour")</f>
        <v>Wheat Flour</v>
      </c>
      <c r="D206" s="11">
        <f>IFERROR(__xludf.DUMMYFUNCTION("""COMPUTED_VALUE"""),45512.0)</f>
        <v>45512</v>
      </c>
      <c r="E206" s="10">
        <f>IFERROR(__xludf.DUMMYFUNCTION("""COMPUTED_VALUE"""),37.0)</f>
        <v>37</v>
      </c>
      <c r="F206" s="10">
        <f>IFERROR(__xludf.DUMMYFUNCTION("""COMPUTED_VALUE"""),65.0)</f>
        <v>65</v>
      </c>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c r="A207" s="10" t="str">
        <f>IFERROR(__xludf.DUMMYFUNCTION("""COMPUTED_VALUE"""),"AL45425")</f>
        <v>AL45425</v>
      </c>
      <c r="B207" s="11" t="str">
        <f>IFERROR(__xludf.DUMMYFUNCTION("""COMPUTED_VALUE"""),"Alwar")</f>
        <v>Alwar</v>
      </c>
      <c r="C207" s="10" t="str">
        <f>IFERROR(__xludf.DUMMYFUNCTION("""COMPUTED_VALUE"""),"Rice Flour")</f>
        <v>Rice Flour</v>
      </c>
      <c r="D207" s="11">
        <f>IFERROR(__xludf.DUMMYFUNCTION("""COMPUTED_VALUE"""),45513.0)</f>
        <v>45513</v>
      </c>
      <c r="E207" s="10">
        <f>IFERROR(__xludf.DUMMYFUNCTION("""COMPUTED_VALUE"""),17.0)</f>
        <v>17</v>
      </c>
      <c r="F207" s="10">
        <f>IFERROR(__xludf.DUMMYFUNCTION("""COMPUTED_VALUE"""),78.0)</f>
        <v>78</v>
      </c>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c r="A208" s="10" t="str">
        <f>IFERROR(__xludf.DUMMYFUNCTION("""COMPUTED_VALUE"""),"AL45645")</f>
        <v>AL45645</v>
      </c>
      <c r="B208" s="11" t="str">
        <f>IFERROR(__xludf.DUMMYFUNCTION("""COMPUTED_VALUE"""),"Alwar")</f>
        <v>Alwar</v>
      </c>
      <c r="C208" s="10" t="str">
        <f>IFERROR(__xludf.DUMMYFUNCTION("""COMPUTED_VALUE"""),"Besan")</f>
        <v>Besan</v>
      </c>
      <c r="D208" s="11">
        <f>IFERROR(__xludf.DUMMYFUNCTION("""COMPUTED_VALUE"""),45513.0)</f>
        <v>45513</v>
      </c>
      <c r="E208" s="10">
        <f>IFERROR(__xludf.DUMMYFUNCTION("""COMPUTED_VALUE"""),6.0)</f>
        <v>6</v>
      </c>
      <c r="F208" s="10">
        <f>IFERROR(__xludf.DUMMYFUNCTION("""COMPUTED_VALUE"""),170.0)</f>
        <v>170</v>
      </c>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row>
    <row r="209">
      <c r="A209" s="10" t="str">
        <f>IFERROR(__xludf.DUMMYFUNCTION("""COMPUTED_VALUE"""),"AL45865")</f>
        <v>AL45865</v>
      </c>
      <c r="B209" s="11" t="str">
        <f>IFERROR(__xludf.DUMMYFUNCTION("""COMPUTED_VALUE"""),"Alwar")</f>
        <v>Alwar</v>
      </c>
      <c r="C209" s="10" t="str">
        <f>IFERROR(__xludf.DUMMYFUNCTION("""COMPUTED_VALUE"""),"Jowar Flour")</f>
        <v>Jowar Flour</v>
      </c>
      <c r="D209" s="11">
        <f>IFERROR(__xludf.DUMMYFUNCTION("""COMPUTED_VALUE"""),45513.0)</f>
        <v>45513</v>
      </c>
      <c r="E209" s="10">
        <f>IFERROR(__xludf.DUMMYFUNCTION("""COMPUTED_VALUE"""),4.0)</f>
        <v>4</v>
      </c>
      <c r="F209" s="10">
        <f>IFERROR(__xludf.DUMMYFUNCTION("""COMPUTED_VALUE"""),80.0)</f>
        <v>80</v>
      </c>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row>
    <row r="210">
      <c r="A210" s="10" t="str">
        <f>IFERROR(__xludf.DUMMYFUNCTION("""COMPUTED_VALUE"""),"AL46085")</f>
        <v>AL46085</v>
      </c>
      <c r="B210" s="11" t="str">
        <f>IFERROR(__xludf.DUMMYFUNCTION("""COMPUTED_VALUE"""),"Alwar")</f>
        <v>Alwar</v>
      </c>
      <c r="C210" s="10" t="str">
        <f>IFERROR(__xludf.DUMMYFUNCTION("""COMPUTED_VALUE"""),"Corn Flour")</f>
        <v>Corn Flour</v>
      </c>
      <c r="D210" s="11">
        <f>IFERROR(__xludf.DUMMYFUNCTION("""COMPUTED_VALUE"""),45513.0)</f>
        <v>45513</v>
      </c>
      <c r="E210" s="10">
        <f>IFERROR(__xludf.DUMMYFUNCTION("""COMPUTED_VALUE"""),4.0)</f>
        <v>4</v>
      </c>
      <c r="F210" s="10">
        <f>IFERROR(__xludf.DUMMYFUNCTION("""COMPUTED_VALUE"""),82.0)</f>
        <v>82</v>
      </c>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row>
    <row r="211">
      <c r="A211" s="10" t="str">
        <f>IFERROR(__xludf.DUMMYFUNCTION("""COMPUTED_VALUE"""),"AL46305")</f>
        <v>AL46305</v>
      </c>
      <c r="B211" s="11" t="str">
        <f>IFERROR(__xludf.DUMMYFUNCTION("""COMPUTED_VALUE"""),"Alwar")</f>
        <v>Alwar</v>
      </c>
      <c r="C211" s="10" t="str">
        <f>IFERROR(__xludf.DUMMYFUNCTION("""COMPUTED_VALUE"""),"Wheat Flour")</f>
        <v>Wheat Flour</v>
      </c>
      <c r="D211" s="11">
        <f>IFERROR(__xludf.DUMMYFUNCTION("""COMPUTED_VALUE"""),45513.0)</f>
        <v>45513</v>
      </c>
      <c r="E211" s="10">
        <f>IFERROR(__xludf.DUMMYFUNCTION("""COMPUTED_VALUE"""),11.0)</f>
        <v>11</v>
      </c>
      <c r="F211" s="10">
        <f>IFERROR(__xludf.DUMMYFUNCTION("""COMPUTED_VALUE"""),65.0)</f>
        <v>65</v>
      </c>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row>
    <row r="212">
      <c r="A212" s="10" t="str">
        <f>IFERROR(__xludf.DUMMYFUNCTION("""COMPUTED_VALUE"""),"AL46525")</f>
        <v>AL46525</v>
      </c>
      <c r="B212" s="11" t="str">
        <f>IFERROR(__xludf.DUMMYFUNCTION("""COMPUTED_VALUE"""),"Alwar")</f>
        <v>Alwar</v>
      </c>
      <c r="C212" s="10" t="str">
        <f>IFERROR(__xludf.DUMMYFUNCTION("""COMPUTED_VALUE"""),"Rice Flour")</f>
        <v>Rice Flour</v>
      </c>
      <c r="D212" s="11">
        <f>IFERROR(__xludf.DUMMYFUNCTION("""COMPUTED_VALUE"""),45513.0)</f>
        <v>45513</v>
      </c>
      <c r="E212" s="10">
        <f>IFERROR(__xludf.DUMMYFUNCTION("""COMPUTED_VALUE"""),18.0)</f>
        <v>18</v>
      </c>
      <c r="F212" s="10">
        <f>IFERROR(__xludf.DUMMYFUNCTION("""COMPUTED_VALUE"""),78.0)</f>
        <v>78</v>
      </c>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row>
    <row r="213">
      <c r="A213" s="10" t="str">
        <f>IFERROR(__xludf.DUMMYFUNCTION("""COMPUTED_VALUE"""),"AL46745")</f>
        <v>AL46745</v>
      </c>
      <c r="B213" s="11" t="str">
        <f>IFERROR(__xludf.DUMMYFUNCTION("""COMPUTED_VALUE"""),"Alwar")</f>
        <v>Alwar</v>
      </c>
      <c r="C213" s="10" t="str">
        <f>IFERROR(__xludf.DUMMYFUNCTION("""COMPUTED_VALUE"""),"Wheat Flour")</f>
        <v>Wheat Flour</v>
      </c>
      <c r="D213" s="11">
        <f>IFERROR(__xludf.DUMMYFUNCTION("""COMPUTED_VALUE"""),45514.0)</f>
        <v>45514</v>
      </c>
      <c r="E213" s="10">
        <f>IFERROR(__xludf.DUMMYFUNCTION("""COMPUTED_VALUE"""),28.0)</f>
        <v>28</v>
      </c>
      <c r="F213" s="10">
        <f>IFERROR(__xludf.DUMMYFUNCTION("""COMPUTED_VALUE"""),65.0)</f>
        <v>65</v>
      </c>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row>
    <row r="214">
      <c r="A214" s="10" t="str">
        <f>IFERROR(__xludf.DUMMYFUNCTION("""COMPUTED_VALUE"""),"AL46965")</f>
        <v>AL46965</v>
      </c>
      <c r="B214" s="11" t="str">
        <f>IFERROR(__xludf.DUMMYFUNCTION("""COMPUTED_VALUE"""),"Alwar")</f>
        <v>Alwar</v>
      </c>
      <c r="C214" s="10" t="str">
        <f>IFERROR(__xludf.DUMMYFUNCTION("""COMPUTED_VALUE"""),"Ragi Flour")</f>
        <v>Ragi Flour</v>
      </c>
      <c r="D214" s="11">
        <f>IFERROR(__xludf.DUMMYFUNCTION("""COMPUTED_VALUE"""),45514.0)</f>
        <v>45514</v>
      </c>
      <c r="E214" s="10">
        <f>IFERROR(__xludf.DUMMYFUNCTION("""COMPUTED_VALUE"""),6.0)</f>
        <v>6</v>
      </c>
      <c r="F214" s="10">
        <f>IFERROR(__xludf.DUMMYFUNCTION("""COMPUTED_VALUE"""),90.0)</f>
        <v>90</v>
      </c>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row>
    <row r="215">
      <c r="A215" s="10" t="str">
        <f>IFERROR(__xludf.DUMMYFUNCTION("""COMPUTED_VALUE"""),"AL47185")</f>
        <v>AL47185</v>
      </c>
      <c r="B215" s="11" t="str">
        <f>IFERROR(__xludf.DUMMYFUNCTION("""COMPUTED_VALUE"""),"Alwar")</f>
        <v>Alwar</v>
      </c>
      <c r="C215" s="10" t="str">
        <f>IFERROR(__xludf.DUMMYFUNCTION("""COMPUTED_VALUE"""),"Besan")</f>
        <v>Besan</v>
      </c>
      <c r="D215" s="11">
        <f>IFERROR(__xludf.DUMMYFUNCTION("""COMPUTED_VALUE"""),45514.0)</f>
        <v>45514</v>
      </c>
      <c r="E215" s="10">
        <f>IFERROR(__xludf.DUMMYFUNCTION("""COMPUTED_VALUE"""),8.0)</f>
        <v>8</v>
      </c>
      <c r="F215" s="10">
        <f>IFERROR(__xludf.DUMMYFUNCTION("""COMPUTED_VALUE"""),170.0)</f>
        <v>170</v>
      </c>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row>
    <row r="216">
      <c r="A216" s="10" t="str">
        <f>IFERROR(__xludf.DUMMYFUNCTION("""COMPUTED_VALUE"""),"AL47405")</f>
        <v>AL47405</v>
      </c>
      <c r="B216" s="11" t="str">
        <f>IFERROR(__xludf.DUMMYFUNCTION("""COMPUTED_VALUE"""),"Alwar")</f>
        <v>Alwar</v>
      </c>
      <c r="C216" s="10" t="str">
        <f>IFERROR(__xludf.DUMMYFUNCTION("""COMPUTED_VALUE"""),"Besan")</f>
        <v>Besan</v>
      </c>
      <c r="D216" s="11">
        <f>IFERROR(__xludf.DUMMYFUNCTION("""COMPUTED_VALUE"""),45515.0)</f>
        <v>45515</v>
      </c>
      <c r="E216" s="10">
        <f>IFERROR(__xludf.DUMMYFUNCTION("""COMPUTED_VALUE"""),9.0)</f>
        <v>9</v>
      </c>
      <c r="F216" s="10">
        <f>IFERROR(__xludf.DUMMYFUNCTION("""COMPUTED_VALUE"""),170.0)</f>
        <v>170</v>
      </c>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row>
    <row r="217">
      <c r="A217" s="10" t="str">
        <f>IFERROR(__xludf.DUMMYFUNCTION("""COMPUTED_VALUE"""),"AL47625")</f>
        <v>AL47625</v>
      </c>
      <c r="B217" s="11" t="str">
        <f>IFERROR(__xludf.DUMMYFUNCTION("""COMPUTED_VALUE"""),"Alwar")</f>
        <v>Alwar</v>
      </c>
      <c r="C217" s="10" t="str">
        <f>IFERROR(__xludf.DUMMYFUNCTION("""COMPUTED_VALUE"""),"Wheat Flour")</f>
        <v>Wheat Flour</v>
      </c>
      <c r="D217" s="11">
        <f>IFERROR(__xludf.DUMMYFUNCTION("""COMPUTED_VALUE"""),45515.0)</f>
        <v>45515</v>
      </c>
      <c r="E217" s="10">
        <f>IFERROR(__xludf.DUMMYFUNCTION("""COMPUTED_VALUE"""),20.0)</f>
        <v>20</v>
      </c>
      <c r="F217" s="10">
        <f>IFERROR(__xludf.DUMMYFUNCTION("""COMPUTED_VALUE"""),65.0)</f>
        <v>65</v>
      </c>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row>
    <row r="218">
      <c r="A218" s="10" t="str">
        <f>IFERROR(__xludf.DUMMYFUNCTION("""COMPUTED_VALUE"""),"AL47845")</f>
        <v>AL47845</v>
      </c>
      <c r="B218" s="11" t="str">
        <f>IFERROR(__xludf.DUMMYFUNCTION("""COMPUTED_VALUE"""),"Alwar")</f>
        <v>Alwar</v>
      </c>
      <c r="C218" s="10" t="str">
        <f>IFERROR(__xludf.DUMMYFUNCTION("""COMPUTED_VALUE"""),"Rice Flour")</f>
        <v>Rice Flour</v>
      </c>
      <c r="D218" s="11">
        <f>IFERROR(__xludf.DUMMYFUNCTION("""COMPUTED_VALUE"""),45515.0)</f>
        <v>45515</v>
      </c>
      <c r="E218" s="10">
        <f>IFERROR(__xludf.DUMMYFUNCTION("""COMPUTED_VALUE"""),5.0)</f>
        <v>5</v>
      </c>
      <c r="F218" s="10">
        <f>IFERROR(__xludf.DUMMYFUNCTION("""COMPUTED_VALUE"""),78.0)</f>
        <v>78</v>
      </c>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row>
    <row r="219">
      <c r="A219" s="10" t="str">
        <f>IFERROR(__xludf.DUMMYFUNCTION("""COMPUTED_VALUE"""),"AL48065")</f>
        <v>AL48065</v>
      </c>
      <c r="B219" s="11" t="str">
        <f>IFERROR(__xludf.DUMMYFUNCTION("""COMPUTED_VALUE"""),"Alwar")</f>
        <v>Alwar</v>
      </c>
      <c r="C219" s="10" t="str">
        <f>IFERROR(__xludf.DUMMYFUNCTION("""COMPUTED_VALUE"""),"Besan")</f>
        <v>Besan</v>
      </c>
      <c r="D219" s="11">
        <f>IFERROR(__xludf.DUMMYFUNCTION("""COMPUTED_VALUE"""),45516.0)</f>
        <v>45516</v>
      </c>
      <c r="E219" s="10">
        <f>IFERROR(__xludf.DUMMYFUNCTION("""COMPUTED_VALUE"""),3.0)</f>
        <v>3</v>
      </c>
      <c r="F219" s="10">
        <f>IFERROR(__xludf.DUMMYFUNCTION("""COMPUTED_VALUE"""),170.0)</f>
        <v>170</v>
      </c>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row>
    <row r="220">
      <c r="A220" s="10" t="str">
        <f>IFERROR(__xludf.DUMMYFUNCTION("""COMPUTED_VALUE"""),"AL48285")</f>
        <v>AL48285</v>
      </c>
      <c r="B220" s="11" t="str">
        <f>IFERROR(__xludf.DUMMYFUNCTION("""COMPUTED_VALUE"""),"Alwar")</f>
        <v>Alwar</v>
      </c>
      <c r="C220" s="10" t="str">
        <f>IFERROR(__xludf.DUMMYFUNCTION("""COMPUTED_VALUE"""),"Corn Flour")</f>
        <v>Corn Flour</v>
      </c>
      <c r="D220" s="11">
        <f>IFERROR(__xludf.DUMMYFUNCTION("""COMPUTED_VALUE"""),45516.0)</f>
        <v>45516</v>
      </c>
      <c r="E220" s="10">
        <f>IFERROR(__xludf.DUMMYFUNCTION("""COMPUTED_VALUE"""),4.0)</f>
        <v>4</v>
      </c>
      <c r="F220" s="10">
        <f>IFERROR(__xludf.DUMMYFUNCTION("""COMPUTED_VALUE"""),82.0)</f>
        <v>82</v>
      </c>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row>
    <row r="221">
      <c r="A221" s="10" t="str">
        <f>IFERROR(__xludf.DUMMYFUNCTION("""COMPUTED_VALUE"""),"AL48505")</f>
        <v>AL48505</v>
      </c>
      <c r="B221" s="11" t="str">
        <f>IFERROR(__xludf.DUMMYFUNCTION("""COMPUTED_VALUE"""),"Alwar")</f>
        <v>Alwar</v>
      </c>
      <c r="C221" s="10" t="str">
        <f>IFERROR(__xludf.DUMMYFUNCTION("""COMPUTED_VALUE"""),"Rice Flour")</f>
        <v>Rice Flour</v>
      </c>
      <c r="D221" s="11">
        <f>IFERROR(__xludf.DUMMYFUNCTION("""COMPUTED_VALUE"""),45516.0)</f>
        <v>45516</v>
      </c>
      <c r="E221" s="10">
        <f>IFERROR(__xludf.DUMMYFUNCTION("""COMPUTED_VALUE"""),20.0)</f>
        <v>20</v>
      </c>
      <c r="F221" s="10">
        <f>IFERROR(__xludf.DUMMYFUNCTION("""COMPUTED_VALUE"""),78.0)</f>
        <v>78</v>
      </c>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row>
    <row r="222">
      <c r="A222" s="10" t="str">
        <f>IFERROR(__xludf.DUMMYFUNCTION("""COMPUTED_VALUE"""),"AL48725")</f>
        <v>AL48725</v>
      </c>
      <c r="B222" s="11" t="str">
        <f>IFERROR(__xludf.DUMMYFUNCTION("""COMPUTED_VALUE"""),"Alwar")</f>
        <v>Alwar</v>
      </c>
      <c r="C222" s="10" t="str">
        <f>IFERROR(__xludf.DUMMYFUNCTION("""COMPUTED_VALUE"""),"Ragi Flour")</f>
        <v>Ragi Flour</v>
      </c>
      <c r="D222" s="11">
        <f>IFERROR(__xludf.DUMMYFUNCTION("""COMPUTED_VALUE"""),45517.0)</f>
        <v>45517</v>
      </c>
      <c r="E222" s="10">
        <f>IFERROR(__xludf.DUMMYFUNCTION("""COMPUTED_VALUE"""),5.0)</f>
        <v>5</v>
      </c>
      <c r="F222" s="10">
        <f>IFERROR(__xludf.DUMMYFUNCTION("""COMPUTED_VALUE"""),90.0)</f>
        <v>90</v>
      </c>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row>
    <row r="223">
      <c r="A223" s="10" t="str">
        <f>IFERROR(__xludf.DUMMYFUNCTION("""COMPUTED_VALUE"""),"AL48945")</f>
        <v>AL48945</v>
      </c>
      <c r="B223" s="11" t="str">
        <f>IFERROR(__xludf.DUMMYFUNCTION("""COMPUTED_VALUE"""),"Alwar")</f>
        <v>Alwar</v>
      </c>
      <c r="C223" s="10" t="str">
        <f>IFERROR(__xludf.DUMMYFUNCTION("""COMPUTED_VALUE"""),"Jowar Flour")</f>
        <v>Jowar Flour</v>
      </c>
      <c r="D223" s="11">
        <f>IFERROR(__xludf.DUMMYFUNCTION("""COMPUTED_VALUE"""),45518.0)</f>
        <v>45518</v>
      </c>
      <c r="E223" s="10">
        <f>IFERROR(__xludf.DUMMYFUNCTION("""COMPUTED_VALUE"""),4.0)</f>
        <v>4</v>
      </c>
      <c r="F223" s="10">
        <f>IFERROR(__xludf.DUMMYFUNCTION("""COMPUTED_VALUE"""),80.0)</f>
        <v>80</v>
      </c>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row>
    <row r="224">
      <c r="A224" s="10" t="str">
        <f>IFERROR(__xludf.DUMMYFUNCTION("""COMPUTED_VALUE"""),"AL49165")</f>
        <v>AL49165</v>
      </c>
      <c r="B224" s="11" t="str">
        <f>IFERROR(__xludf.DUMMYFUNCTION("""COMPUTED_VALUE"""),"Alwar")</f>
        <v>Alwar</v>
      </c>
      <c r="C224" s="10" t="str">
        <f>IFERROR(__xludf.DUMMYFUNCTION("""COMPUTED_VALUE"""),"Corn Flour")</f>
        <v>Corn Flour</v>
      </c>
      <c r="D224" s="11">
        <f>IFERROR(__xludf.DUMMYFUNCTION("""COMPUTED_VALUE"""),45518.0)</f>
        <v>45518</v>
      </c>
      <c r="E224" s="10">
        <f>IFERROR(__xludf.DUMMYFUNCTION("""COMPUTED_VALUE"""),8.0)</f>
        <v>8</v>
      </c>
      <c r="F224" s="10">
        <f>IFERROR(__xludf.DUMMYFUNCTION("""COMPUTED_VALUE"""),82.0)</f>
        <v>82</v>
      </c>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row>
    <row r="225">
      <c r="A225" s="10" t="str">
        <f>IFERROR(__xludf.DUMMYFUNCTION("""COMPUTED_VALUE"""),"AL49385")</f>
        <v>AL49385</v>
      </c>
      <c r="B225" s="11" t="str">
        <f>IFERROR(__xludf.DUMMYFUNCTION("""COMPUTED_VALUE"""),"Alwar")</f>
        <v>Alwar</v>
      </c>
      <c r="C225" s="10" t="str">
        <f>IFERROR(__xludf.DUMMYFUNCTION("""COMPUTED_VALUE"""),"Wheat Flour")</f>
        <v>Wheat Flour</v>
      </c>
      <c r="D225" s="11">
        <f>IFERROR(__xludf.DUMMYFUNCTION("""COMPUTED_VALUE"""),45518.0)</f>
        <v>45518</v>
      </c>
      <c r="E225" s="10">
        <f>IFERROR(__xludf.DUMMYFUNCTION("""COMPUTED_VALUE"""),40.0)</f>
        <v>40</v>
      </c>
      <c r="F225" s="10">
        <f>IFERROR(__xludf.DUMMYFUNCTION("""COMPUTED_VALUE"""),65.0)</f>
        <v>65</v>
      </c>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row>
    <row r="226">
      <c r="A226" s="10" t="str">
        <f>IFERROR(__xludf.DUMMYFUNCTION("""COMPUTED_VALUE"""),"AL49605")</f>
        <v>AL49605</v>
      </c>
      <c r="B226" s="11" t="str">
        <f>IFERROR(__xludf.DUMMYFUNCTION("""COMPUTED_VALUE"""),"Alwar")</f>
        <v>Alwar</v>
      </c>
      <c r="C226" s="10" t="str">
        <f>IFERROR(__xludf.DUMMYFUNCTION("""COMPUTED_VALUE"""),"Rice Flour")</f>
        <v>Rice Flour</v>
      </c>
      <c r="D226" s="11">
        <f>IFERROR(__xludf.DUMMYFUNCTION("""COMPUTED_VALUE"""),45518.0)</f>
        <v>45518</v>
      </c>
      <c r="E226" s="10">
        <f>IFERROR(__xludf.DUMMYFUNCTION("""COMPUTED_VALUE"""),16.0)</f>
        <v>16</v>
      </c>
      <c r="F226" s="10">
        <f>IFERROR(__xludf.DUMMYFUNCTION("""COMPUTED_VALUE"""),78.0)</f>
        <v>78</v>
      </c>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row>
    <row r="227">
      <c r="A227" s="10" t="str">
        <f>IFERROR(__xludf.DUMMYFUNCTION("""COMPUTED_VALUE"""),"AL49825")</f>
        <v>AL49825</v>
      </c>
      <c r="B227" s="11" t="str">
        <f>IFERROR(__xludf.DUMMYFUNCTION("""COMPUTED_VALUE"""),"Alwar")</f>
        <v>Alwar</v>
      </c>
      <c r="C227" s="10" t="str">
        <f>IFERROR(__xludf.DUMMYFUNCTION("""COMPUTED_VALUE"""),"Besan")</f>
        <v>Besan</v>
      </c>
      <c r="D227" s="11">
        <f>IFERROR(__xludf.DUMMYFUNCTION("""COMPUTED_VALUE"""),45518.0)</f>
        <v>45518</v>
      </c>
      <c r="E227" s="10">
        <f>IFERROR(__xludf.DUMMYFUNCTION("""COMPUTED_VALUE"""),7.0)</f>
        <v>7</v>
      </c>
      <c r="F227" s="10">
        <f>IFERROR(__xludf.DUMMYFUNCTION("""COMPUTED_VALUE"""),170.0)</f>
        <v>170</v>
      </c>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row>
    <row r="228">
      <c r="A228" s="10" t="str">
        <f>IFERROR(__xludf.DUMMYFUNCTION("""COMPUTED_VALUE"""),"AL50045")</f>
        <v>AL50045</v>
      </c>
      <c r="B228" s="11" t="str">
        <f>IFERROR(__xludf.DUMMYFUNCTION("""COMPUTED_VALUE"""),"Alwar")</f>
        <v>Alwar</v>
      </c>
      <c r="C228" s="10" t="str">
        <f>IFERROR(__xludf.DUMMYFUNCTION("""COMPUTED_VALUE"""),"Corn Flour")</f>
        <v>Corn Flour</v>
      </c>
      <c r="D228" s="11">
        <f>IFERROR(__xludf.DUMMYFUNCTION("""COMPUTED_VALUE"""),45519.0)</f>
        <v>45519</v>
      </c>
      <c r="E228" s="10">
        <f>IFERROR(__xludf.DUMMYFUNCTION("""COMPUTED_VALUE"""),6.0)</f>
        <v>6</v>
      </c>
      <c r="F228" s="10">
        <f>IFERROR(__xludf.DUMMYFUNCTION("""COMPUTED_VALUE"""),82.0)</f>
        <v>82</v>
      </c>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row>
    <row r="229">
      <c r="A229" s="10" t="str">
        <f>IFERROR(__xludf.DUMMYFUNCTION("""COMPUTED_VALUE"""),"AL50265")</f>
        <v>AL50265</v>
      </c>
      <c r="B229" s="11" t="str">
        <f>IFERROR(__xludf.DUMMYFUNCTION("""COMPUTED_VALUE"""),"Alwar")</f>
        <v>Alwar</v>
      </c>
      <c r="C229" s="10" t="str">
        <f>IFERROR(__xludf.DUMMYFUNCTION("""COMPUTED_VALUE"""),"Wheat Flour")</f>
        <v>Wheat Flour</v>
      </c>
      <c r="D229" s="11">
        <f>IFERROR(__xludf.DUMMYFUNCTION("""COMPUTED_VALUE"""),45519.0)</f>
        <v>45519</v>
      </c>
      <c r="E229" s="10">
        <f>IFERROR(__xludf.DUMMYFUNCTION("""COMPUTED_VALUE"""),3.0)</f>
        <v>3</v>
      </c>
      <c r="F229" s="10">
        <f>IFERROR(__xludf.DUMMYFUNCTION("""COMPUTED_VALUE"""),65.0)</f>
        <v>65</v>
      </c>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row>
    <row r="230">
      <c r="A230" s="10" t="str">
        <f>IFERROR(__xludf.DUMMYFUNCTION("""COMPUTED_VALUE"""),"AL50485")</f>
        <v>AL50485</v>
      </c>
      <c r="B230" s="11" t="str">
        <f>IFERROR(__xludf.DUMMYFUNCTION("""COMPUTED_VALUE"""),"Alwar")</f>
        <v>Alwar</v>
      </c>
      <c r="C230" s="10" t="str">
        <f>IFERROR(__xludf.DUMMYFUNCTION("""COMPUTED_VALUE"""),"Rice Flour")</f>
        <v>Rice Flour</v>
      </c>
      <c r="D230" s="11">
        <f>IFERROR(__xludf.DUMMYFUNCTION("""COMPUTED_VALUE"""),45519.0)</f>
        <v>45519</v>
      </c>
      <c r="E230" s="10">
        <f>IFERROR(__xludf.DUMMYFUNCTION("""COMPUTED_VALUE"""),7.0)</f>
        <v>7</v>
      </c>
      <c r="F230" s="10">
        <f>IFERROR(__xludf.DUMMYFUNCTION("""COMPUTED_VALUE"""),78.0)</f>
        <v>78</v>
      </c>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row>
    <row r="231">
      <c r="A231" s="10" t="str">
        <f>IFERROR(__xludf.DUMMYFUNCTION("""COMPUTED_VALUE"""),"AL50705")</f>
        <v>AL50705</v>
      </c>
      <c r="B231" s="11" t="str">
        <f>IFERROR(__xludf.DUMMYFUNCTION("""COMPUTED_VALUE"""),"Alwar")</f>
        <v>Alwar</v>
      </c>
      <c r="C231" s="10" t="str">
        <f>IFERROR(__xludf.DUMMYFUNCTION("""COMPUTED_VALUE"""),"Besan")</f>
        <v>Besan</v>
      </c>
      <c r="D231" s="11">
        <f>IFERROR(__xludf.DUMMYFUNCTION("""COMPUTED_VALUE"""),45519.0)</f>
        <v>45519</v>
      </c>
      <c r="E231" s="10">
        <f>IFERROR(__xludf.DUMMYFUNCTION("""COMPUTED_VALUE"""),3.0)</f>
        <v>3</v>
      </c>
      <c r="F231" s="10">
        <f>IFERROR(__xludf.DUMMYFUNCTION("""COMPUTED_VALUE"""),170.0)</f>
        <v>170</v>
      </c>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row>
    <row r="232">
      <c r="A232" s="10" t="str">
        <f>IFERROR(__xludf.DUMMYFUNCTION("""COMPUTED_VALUE"""),"AL50925")</f>
        <v>AL50925</v>
      </c>
      <c r="B232" s="11" t="str">
        <f>IFERROR(__xludf.DUMMYFUNCTION("""COMPUTED_VALUE"""),"Alwar")</f>
        <v>Alwar</v>
      </c>
      <c r="C232" s="10" t="str">
        <f>IFERROR(__xludf.DUMMYFUNCTION("""COMPUTED_VALUE"""),"Ragi Flour")</f>
        <v>Ragi Flour</v>
      </c>
      <c r="D232" s="11">
        <f>IFERROR(__xludf.DUMMYFUNCTION("""COMPUTED_VALUE"""),45519.0)</f>
        <v>45519</v>
      </c>
      <c r="E232" s="10">
        <f>IFERROR(__xludf.DUMMYFUNCTION("""COMPUTED_VALUE"""),6.0)</f>
        <v>6</v>
      </c>
      <c r="F232" s="10">
        <f>IFERROR(__xludf.DUMMYFUNCTION("""COMPUTED_VALUE"""),90.0)</f>
        <v>90</v>
      </c>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c r="A233" s="10" t="str">
        <f>IFERROR(__xludf.DUMMYFUNCTION("""COMPUTED_VALUE"""),"AL51145")</f>
        <v>AL51145</v>
      </c>
      <c r="B233" s="11" t="str">
        <f>IFERROR(__xludf.DUMMYFUNCTION("""COMPUTED_VALUE"""),"Alwar")</f>
        <v>Alwar</v>
      </c>
      <c r="C233" s="10" t="str">
        <f>IFERROR(__xludf.DUMMYFUNCTION("""COMPUTED_VALUE"""),"Wheat Flour")</f>
        <v>Wheat Flour</v>
      </c>
      <c r="D233" s="11">
        <f>IFERROR(__xludf.DUMMYFUNCTION("""COMPUTED_VALUE"""),45520.0)</f>
        <v>45520</v>
      </c>
      <c r="E233" s="10">
        <f>IFERROR(__xludf.DUMMYFUNCTION("""COMPUTED_VALUE"""),13.0)</f>
        <v>13</v>
      </c>
      <c r="F233" s="10">
        <f>IFERROR(__xludf.DUMMYFUNCTION("""COMPUTED_VALUE"""),65.0)</f>
        <v>65</v>
      </c>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row>
    <row r="234">
      <c r="A234" s="10" t="str">
        <f>IFERROR(__xludf.DUMMYFUNCTION("""COMPUTED_VALUE"""),"AL51365")</f>
        <v>AL51365</v>
      </c>
      <c r="B234" s="11" t="str">
        <f>IFERROR(__xludf.DUMMYFUNCTION("""COMPUTED_VALUE"""),"Alwar")</f>
        <v>Alwar</v>
      </c>
      <c r="C234" s="10" t="str">
        <f>IFERROR(__xludf.DUMMYFUNCTION("""COMPUTED_VALUE"""),"Rice Flour")</f>
        <v>Rice Flour</v>
      </c>
      <c r="D234" s="11">
        <f>IFERROR(__xludf.DUMMYFUNCTION("""COMPUTED_VALUE"""),45521.0)</f>
        <v>45521</v>
      </c>
      <c r="E234" s="10">
        <f>IFERROR(__xludf.DUMMYFUNCTION("""COMPUTED_VALUE"""),12.0)</f>
        <v>12</v>
      </c>
      <c r="F234" s="10">
        <f>IFERROR(__xludf.DUMMYFUNCTION("""COMPUTED_VALUE"""),78.0)</f>
        <v>78</v>
      </c>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row>
    <row r="235">
      <c r="A235" s="10" t="str">
        <f>IFERROR(__xludf.DUMMYFUNCTION("""COMPUTED_VALUE"""),"AL51585")</f>
        <v>AL51585</v>
      </c>
      <c r="B235" s="11" t="str">
        <f>IFERROR(__xludf.DUMMYFUNCTION("""COMPUTED_VALUE"""),"Alwar")</f>
        <v>Alwar</v>
      </c>
      <c r="C235" s="10" t="str">
        <f>IFERROR(__xludf.DUMMYFUNCTION("""COMPUTED_VALUE"""),"Besan")</f>
        <v>Besan</v>
      </c>
      <c r="D235" s="11">
        <f>IFERROR(__xludf.DUMMYFUNCTION("""COMPUTED_VALUE"""),45521.0)</f>
        <v>45521</v>
      </c>
      <c r="E235" s="10">
        <f>IFERROR(__xludf.DUMMYFUNCTION("""COMPUTED_VALUE"""),9.0)</f>
        <v>9</v>
      </c>
      <c r="F235" s="10">
        <f>IFERROR(__xludf.DUMMYFUNCTION("""COMPUTED_VALUE"""),170.0)</f>
        <v>170</v>
      </c>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row>
    <row r="236">
      <c r="A236" s="10" t="str">
        <f>IFERROR(__xludf.DUMMYFUNCTION("""COMPUTED_VALUE"""),"AL51805")</f>
        <v>AL51805</v>
      </c>
      <c r="B236" s="11" t="str">
        <f>IFERROR(__xludf.DUMMYFUNCTION("""COMPUTED_VALUE"""),"Alwar")</f>
        <v>Alwar</v>
      </c>
      <c r="C236" s="10" t="str">
        <f>IFERROR(__xludf.DUMMYFUNCTION("""COMPUTED_VALUE"""),"Jowar Flour")</f>
        <v>Jowar Flour</v>
      </c>
      <c r="D236" s="11">
        <f>IFERROR(__xludf.DUMMYFUNCTION("""COMPUTED_VALUE"""),45521.0)</f>
        <v>45521</v>
      </c>
      <c r="E236" s="10">
        <f>IFERROR(__xludf.DUMMYFUNCTION("""COMPUTED_VALUE"""),5.0)</f>
        <v>5</v>
      </c>
      <c r="F236" s="10">
        <f>IFERROR(__xludf.DUMMYFUNCTION("""COMPUTED_VALUE"""),80.0)</f>
        <v>80</v>
      </c>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row>
    <row r="237">
      <c r="A237" s="10" t="str">
        <f>IFERROR(__xludf.DUMMYFUNCTION("""COMPUTED_VALUE"""),"AL52025")</f>
        <v>AL52025</v>
      </c>
      <c r="B237" s="11" t="str">
        <f>IFERROR(__xludf.DUMMYFUNCTION("""COMPUTED_VALUE"""),"Alwar")</f>
        <v>Alwar</v>
      </c>
      <c r="C237" s="10" t="str">
        <f>IFERROR(__xludf.DUMMYFUNCTION("""COMPUTED_VALUE"""),"Besan")</f>
        <v>Besan</v>
      </c>
      <c r="D237" s="11">
        <f>IFERROR(__xludf.DUMMYFUNCTION("""COMPUTED_VALUE"""),45522.0)</f>
        <v>45522</v>
      </c>
      <c r="E237" s="10">
        <f>IFERROR(__xludf.DUMMYFUNCTION("""COMPUTED_VALUE"""),4.0)</f>
        <v>4</v>
      </c>
      <c r="F237" s="10">
        <f>IFERROR(__xludf.DUMMYFUNCTION("""COMPUTED_VALUE"""),170.0)</f>
        <v>170</v>
      </c>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row>
    <row r="238">
      <c r="A238" s="10" t="str">
        <f>IFERROR(__xludf.DUMMYFUNCTION("""COMPUTED_VALUE"""),"AL52245")</f>
        <v>AL52245</v>
      </c>
      <c r="B238" s="11" t="str">
        <f>IFERROR(__xludf.DUMMYFUNCTION("""COMPUTED_VALUE"""),"Alwar")</f>
        <v>Alwar</v>
      </c>
      <c r="C238" s="10" t="str">
        <f>IFERROR(__xludf.DUMMYFUNCTION("""COMPUTED_VALUE"""),"Ragi Flour")</f>
        <v>Ragi Flour</v>
      </c>
      <c r="D238" s="11">
        <f>IFERROR(__xludf.DUMMYFUNCTION("""COMPUTED_VALUE"""),45522.0)</f>
        <v>45522</v>
      </c>
      <c r="E238" s="10">
        <f>IFERROR(__xludf.DUMMYFUNCTION("""COMPUTED_VALUE"""),9.0)</f>
        <v>9</v>
      </c>
      <c r="F238" s="10">
        <f>IFERROR(__xludf.DUMMYFUNCTION("""COMPUTED_VALUE"""),90.0)</f>
        <v>90</v>
      </c>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row>
    <row r="239">
      <c r="A239" s="10" t="str">
        <f>IFERROR(__xludf.DUMMYFUNCTION("""COMPUTED_VALUE"""),"AL52465")</f>
        <v>AL52465</v>
      </c>
      <c r="B239" s="11" t="str">
        <f>IFERROR(__xludf.DUMMYFUNCTION("""COMPUTED_VALUE"""),"Alwar")</f>
        <v>Alwar</v>
      </c>
      <c r="C239" s="10" t="str">
        <f>IFERROR(__xludf.DUMMYFUNCTION("""COMPUTED_VALUE"""),"Wheat Flour")</f>
        <v>Wheat Flour</v>
      </c>
      <c r="D239" s="11">
        <f>IFERROR(__xludf.DUMMYFUNCTION("""COMPUTED_VALUE"""),45522.0)</f>
        <v>45522</v>
      </c>
      <c r="E239" s="10">
        <f>IFERROR(__xludf.DUMMYFUNCTION("""COMPUTED_VALUE"""),24.0)</f>
        <v>24</v>
      </c>
      <c r="F239" s="10">
        <f>IFERROR(__xludf.DUMMYFUNCTION("""COMPUTED_VALUE"""),65.0)</f>
        <v>65</v>
      </c>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row>
    <row r="240">
      <c r="A240" s="10" t="str">
        <f>IFERROR(__xludf.DUMMYFUNCTION("""COMPUTED_VALUE"""),"AL52685")</f>
        <v>AL52685</v>
      </c>
      <c r="B240" s="11" t="str">
        <f>IFERROR(__xludf.DUMMYFUNCTION("""COMPUTED_VALUE"""),"Alwar")</f>
        <v>Alwar</v>
      </c>
      <c r="C240" s="10" t="str">
        <f>IFERROR(__xludf.DUMMYFUNCTION("""COMPUTED_VALUE"""),"Rice Flour")</f>
        <v>Rice Flour</v>
      </c>
      <c r="D240" s="11">
        <f>IFERROR(__xludf.DUMMYFUNCTION("""COMPUTED_VALUE"""),45523.0)</f>
        <v>45523</v>
      </c>
      <c r="E240" s="10">
        <f>IFERROR(__xludf.DUMMYFUNCTION("""COMPUTED_VALUE"""),5.0)</f>
        <v>5</v>
      </c>
      <c r="F240" s="10">
        <f>IFERROR(__xludf.DUMMYFUNCTION("""COMPUTED_VALUE"""),78.0)</f>
        <v>78</v>
      </c>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row>
    <row r="241">
      <c r="A241" s="10" t="str">
        <f>IFERROR(__xludf.DUMMYFUNCTION("""COMPUTED_VALUE"""),"AL52905")</f>
        <v>AL52905</v>
      </c>
      <c r="B241" s="11" t="str">
        <f>IFERROR(__xludf.DUMMYFUNCTION("""COMPUTED_VALUE"""),"Alwar")</f>
        <v>Alwar</v>
      </c>
      <c r="C241" s="10" t="str">
        <f>IFERROR(__xludf.DUMMYFUNCTION("""COMPUTED_VALUE"""),"Wheat Flour")</f>
        <v>Wheat Flour</v>
      </c>
      <c r="D241" s="11">
        <f>IFERROR(__xludf.DUMMYFUNCTION("""COMPUTED_VALUE"""),45523.0)</f>
        <v>45523</v>
      </c>
      <c r="E241" s="10">
        <f>IFERROR(__xludf.DUMMYFUNCTION("""COMPUTED_VALUE"""),27.0)</f>
        <v>27</v>
      </c>
      <c r="F241" s="10">
        <f>IFERROR(__xludf.DUMMYFUNCTION("""COMPUTED_VALUE"""),65.0)</f>
        <v>65</v>
      </c>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c r="A242" s="10" t="str">
        <f>IFERROR(__xludf.DUMMYFUNCTION("""COMPUTED_VALUE"""),"AL53125")</f>
        <v>AL53125</v>
      </c>
      <c r="B242" s="11" t="str">
        <f>IFERROR(__xludf.DUMMYFUNCTION("""COMPUTED_VALUE"""),"Alwar")</f>
        <v>Alwar</v>
      </c>
      <c r="C242" s="10" t="str">
        <f>IFERROR(__xludf.DUMMYFUNCTION("""COMPUTED_VALUE"""),"Besan")</f>
        <v>Besan</v>
      </c>
      <c r="D242" s="11">
        <f>IFERROR(__xludf.DUMMYFUNCTION("""COMPUTED_VALUE"""),45523.0)</f>
        <v>45523</v>
      </c>
      <c r="E242" s="10">
        <f>IFERROR(__xludf.DUMMYFUNCTION("""COMPUTED_VALUE"""),4.0)</f>
        <v>4</v>
      </c>
      <c r="F242" s="10">
        <f>IFERROR(__xludf.DUMMYFUNCTION("""COMPUTED_VALUE"""),170.0)</f>
        <v>170</v>
      </c>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c r="A243" s="10" t="str">
        <f>IFERROR(__xludf.DUMMYFUNCTION("""COMPUTED_VALUE"""),"AL53345")</f>
        <v>AL53345</v>
      </c>
      <c r="B243" s="11" t="str">
        <f>IFERROR(__xludf.DUMMYFUNCTION("""COMPUTED_VALUE"""),"Alwar")</f>
        <v>Alwar</v>
      </c>
      <c r="C243" s="10" t="str">
        <f>IFERROR(__xludf.DUMMYFUNCTION("""COMPUTED_VALUE"""),"Rice Flour")</f>
        <v>Rice Flour</v>
      </c>
      <c r="D243" s="11">
        <f>IFERROR(__xludf.DUMMYFUNCTION("""COMPUTED_VALUE"""),45524.0)</f>
        <v>45524</v>
      </c>
      <c r="E243" s="10">
        <f>IFERROR(__xludf.DUMMYFUNCTION("""COMPUTED_VALUE"""),13.0)</f>
        <v>13</v>
      </c>
      <c r="F243" s="10">
        <f>IFERROR(__xludf.DUMMYFUNCTION("""COMPUTED_VALUE"""),78.0)</f>
        <v>78</v>
      </c>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c r="A244" s="10" t="str">
        <f>IFERROR(__xludf.DUMMYFUNCTION("""COMPUTED_VALUE"""),"AL53565")</f>
        <v>AL53565</v>
      </c>
      <c r="B244" s="11" t="str">
        <f>IFERROR(__xludf.DUMMYFUNCTION("""COMPUTED_VALUE"""),"Alwar")</f>
        <v>Alwar</v>
      </c>
      <c r="C244" s="10" t="str">
        <f>IFERROR(__xludf.DUMMYFUNCTION("""COMPUTED_VALUE"""),"Ragi Flour")</f>
        <v>Ragi Flour</v>
      </c>
      <c r="D244" s="11">
        <f>IFERROR(__xludf.DUMMYFUNCTION("""COMPUTED_VALUE"""),45526.0)</f>
        <v>45526</v>
      </c>
      <c r="E244" s="10">
        <f>IFERROR(__xludf.DUMMYFUNCTION("""COMPUTED_VALUE"""),6.0)</f>
        <v>6</v>
      </c>
      <c r="F244" s="10">
        <f>IFERROR(__xludf.DUMMYFUNCTION("""COMPUTED_VALUE"""),90.0)</f>
        <v>90</v>
      </c>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c r="A245" s="10" t="str">
        <f>IFERROR(__xludf.DUMMYFUNCTION("""COMPUTED_VALUE"""),"AL53785")</f>
        <v>AL53785</v>
      </c>
      <c r="B245" s="11" t="str">
        <f>IFERROR(__xludf.DUMMYFUNCTION("""COMPUTED_VALUE"""),"Alwar")</f>
        <v>Alwar</v>
      </c>
      <c r="C245" s="10" t="str">
        <f>IFERROR(__xludf.DUMMYFUNCTION("""COMPUTED_VALUE"""),"Jowar Flour")</f>
        <v>Jowar Flour</v>
      </c>
      <c r="D245" s="11">
        <f>IFERROR(__xludf.DUMMYFUNCTION("""COMPUTED_VALUE"""),45527.0)</f>
        <v>45527</v>
      </c>
      <c r="E245" s="10">
        <f>IFERROR(__xludf.DUMMYFUNCTION("""COMPUTED_VALUE"""),5.0)</f>
        <v>5</v>
      </c>
      <c r="F245" s="10">
        <f>IFERROR(__xludf.DUMMYFUNCTION("""COMPUTED_VALUE"""),80.0)</f>
        <v>80</v>
      </c>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c r="A246" s="10" t="str">
        <f>IFERROR(__xludf.DUMMYFUNCTION("""COMPUTED_VALUE"""),"AL54005")</f>
        <v>AL54005</v>
      </c>
      <c r="B246" s="11" t="str">
        <f>IFERROR(__xludf.DUMMYFUNCTION("""COMPUTED_VALUE"""),"Alwar")</f>
        <v>Alwar</v>
      </c>
      <c r="C246" s="10" t="str">
        <f>IFERROR(__xludf.DUMMYFUNCTION("""COMPUTED_VALUE"""),"Wheat Flour")</f>
        <v>Wheat Flour</v>
      </c>
      <c r="D246" s="11">
        <f>IFERROR(__xludf.DUMMYFUNCTION("""COMPUTED_VALUE"""),45527.0)</f>
        <v>45527</v>
      </c>
      <c r="E246" s="10">
        <f>IFERROR(__xludf.DUMMYFUNCTION("""COMPUTED_VALUE"""),31.0)</f>
        <v>31</v>
      </c>
      <c r="F246" s="10">
        <f>IFERROR(__xludf.DUMMYFUNCTION("""COMPUTED_VALUE"""),65.0)</f>
        <v>65</v>
      </c>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c r="A247" s="10" t="str">
        <f>IFERROR(__xludf.DUMMYFUNCTION("""COMPUTED_VALUE"""),"AL54225")</f>
        <v>AL54225</v>
      </c>
      <c r="B247" s="11" t="str">
        <f>IFERROR(__xludf.DUMMYFUNCTION("""COMPUTED_VALUE"""),"Alwar")</f>
        <v>Alwar</v>
      </c>
      <c r="C247" s="10" t="str">
        <f>IFERROR(__xludf.DUMMYFUNCTION("""COMPUTED_VALUE"""),"Rice Flour")</f>
        <v>Rice Flour</v>
      </c>
      <c r="D247" s="11">
        <f>IFERROR(__xludf.DUMMYFUNCTION("""COMPUTED_VALUE"""),45527.0)</f>
        <v>45527</v>
      </c>
      <c r="E247" s="10">
        <f>IFERROR(__xludf.DUMMYFUNCTION("""COMPUTED_VALUE"""),25.0)</f>
        <v>25</v>
      </c>
      <c r="F247" s="10">
        <f>IFERROR(__xludf.DUMMYFUNCTION("""COMPUTED_VALUE"""),78.0)</f>
        <v>78</v>
      </c>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c r="A248" s="10" t="str">
        <f>IFERROR(__xludf.DUMMYFUNCTION("""COMPUTED_VALUE"""),"AL54445")</f>
        <v>AL54445</v>
      </c>
      <c r="B248" s="11" t="str">
        <f>IFERROR(__xludf.DUMMYFUNCTION("""COMPUTED_VALUE"""),"Alwar")</f>
        <v>Alwar</v>
      </c>
      <c r="C248" s="10" t="str">
        <f>IFERROR(__xludf.DUMMYFUNCTION("""COMPUTED_VALUE"""),"Besan")</f>
        <v>Besan</v>
      </c>
      <c r="D248" s="11">
        <f>IFERROR(__xludf.DUMMYFUNCTION("""COMPUTED_VALUE"""),45527.0)</f>
        <v>45527</v>
      </c>
      <c r="E248" s="10">
        <f>IFERROR(__xludf.DUMMYFUNCTION("""COMPUTED_VALUE"""),5.0)</f>
        <v>5</v>
      </c>
      <c r="F248" s="10">
        <f>IFERROR(__xludf.DUMMYFUNCTION("""COMPUTED_VALUE"""),170.0)</f>
        <v>170</v>
      </c>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c r="A249" s="10" t="str">
        <f>IFERROR(__xludf.DUMMYFUNCTION("""COMPUTED_VALUE"""),"AL54665")</f>
        <v>AL54665</v>
      </c>
      <c r="B249" s="11" t="str">
        <f>IFERROR(__xludf.DUMMYFUNCTION("""COMPUTED_VALUE"""),"Alwar")</f>
        <v>Alwar</v>
      </c>
      <c r="C249" s="10" t="str">
        <f>IFERROR(__xludf.DUMMYFUNCTION("""COMPUTED_VALUE"""),"Corn Flour")</f>
        <v>Corn Flour</v>
      </c>
      <c r="D249" s="11">
        <f>IFERROR(__xludf.DUMMYFUNCTION("""COMPUTED_VALUE"""),45527.0)</f>
        <v>45527</v>
      </c>
      <c r="E249" s="10">
        <f>IFERROR(__xludf.DUMMYFUNCTION("""COMPUTED_VALUE"""),6.0)</f>
        <v>6</v>
      </c>
      <c r="F249" s="10">
        <f>IFERROR(__xludf.DUMMYFUNCTION("""COMPUTED_VALUE"""),82.0)</f>
        <v>82</v>
      </c>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c r="A250" s="10" t="str">
        <f>IFERROR(__xludf.DUMMYFUNCTION("""COMPUTED_VALUE"""),"AL54885")</f>
        <v>AL54885</v>
      </c>
      <c r="B250" s="11" t="str">
        <f>IFERROR(__xludf.DUMMYFUNCTION("""COMPUTED_VALUE"""),"Alwar")</f>
        <v>Alwar</v>
      </c>
      <c r="C250" s="10" t="str">
        <f>IFERROR(__xludf.DUMMYFUNCTION("""COMPUTED_VALUE"""),"Besan")</f>
        <v>Besan</v>
      </c>
      <c r="D250" s="11">
        <f>IFERROR(__xludf.DUMMYFUNCTION("""COMPUTED_VALUE"""),45528.0)</f>
        <v>45528</v>
      </c>
      <c r="E250" s="10">
        <f>IFERROR(__xludf.DUMMYFUNCTION("""COMPUTED_VALUE"""),3.0)</f>
        <v>3</v>
      </c>
      <c r="F250" s="10">
        <f>IFERROR(__xludf.DUMMYFUNCTION("""COMPUTED_VALUE"""),170.0)</f>
        <v>170</v>
      </c>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c r="A251" s="10" t="str">
        <f>IFERROR(__xludf.DUMMYFUNCTION("""COMPUTED_VALUE"""),"AL55105")</f>
        <v>AL55105</v>
      </c>
      <c r="B251" s="11" t="str">
        <f>IFERROR(__xludf.DUMMYFUNCTION("""COMPUTED_VALUE"""),"Alwar")</f>
        <v>Alwar</v>
      </c>
      <c r="C251" s="10" t="str">
        <f>IFERROR(__xludf.DUMMYFUNCTION("""COMPUTED_VALUE"""),"Wheat Flour")</f>
        <v>Wheat Flour</v>
      </c>
      <c r="D251" s="11">
        <f>IFERROR(__xludf.DUMMYFUNCTION("""COMPUTED_VALUE"""),45528.0)</f>
        <v>45528</v>
      </c>
      <c r="E251" s="10">
        <f>IFERROR(__xludf.DUMMYFUNCTION("""COMPUTED_VALUE"""),32.0)</f>
        <v>32</v>
      </c>
      <c r="F251" s="10">
        <f>IFERROR(__xludf.DUMMYFUNCTION("""COMPUTED_VALUE"""),65.0)</f>
        <v>65</v>
      </c>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c r="A252" s="10" t="str">
        <f>IFERROR(__xludf.DUMMYFUNCTION("""COMPUTED_VALUE"""),"AL55325")</f>
        <v>AL55325</v>
      </c>
      <c r="B252" s="11" t="str">
        <f>IFERROR(__xludf.DUMMYFUNCTION("""COMPUTED_VALUE"""),"Alwar")</f>
        <v>Alwar</v>
      </c>
      <c r="C252" s="10" t="str">
        <f>IFERROR(__xludf.DUMMYFUNCTION("""COMPUTED_VALUE"""),"Corn Flour")</f>
        <v>Corn Flour</v>
      </c>
      <c r="D252" s="11">
        <f>IFERROR(__xludf.DUMMYFUNCTION("""COMPUTED_VALUE"""),45528.0)</f>
        <v>45528</v>
      </c>
      <c r="E252" s="10">
        <f>IFERROR(__xludf.DUMMYFUNCTION("""COMPUTED_VALUE"""),4.0)</f>
        <v>4</v>
      </c>
      <c r="F252" s="10">
        <f>IFERROR(__xludf.DUMMYFUNCTION("""COMPUTED_VALUE"""),82.0)</f>
        <v>82</v>
      </c>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c r="A253" s="10" t="str">
        <f>IFERROR(__xludf.DUMMYFUNCTION("""COMPUTED_VALUE"""),"AL55545")</f>
        <v>AL55545</v>
      </c>
      <c r="B253" s="11" t="str">
        <f>IFERROR(__xludf.DUMMYFUNCTION("""COMPUTED_VALUE"""),"Alwar")</f>
        <v>Alwar</v>
      </c>
      <c r="C253" s="10" t="str">
        <f>IFERROR(__xludf.DUMMYFUNCTION("""COMPUTED_VALUE"""),"Jowar Flour")</f>
        <v>Jowar Flour</v>
      </c>
      <c r="D253" s="11">
        <f>IFERROR(__xludf.DUMMYFUNCTION("""COMPUTED_VALUE"""),45529.0)</f>
        <v>45529</v>
      </c>
      <c r="E253" s="10">
        <f>IFERROR(__xludf.DUMMYFUNCTION("""COMPUTED_VALUE"""),5.0)</f>
        <v>5</v>
      </c>
      <c r="F253" s="10">
        <f>IFERROR(__xludf.DUMMYFUNCTION("""COMPUTED_VALUE"""),80.0)</f>
        <v>80</v>
      </c>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c r="A254" s="10" t="str">
        <f>IFERROR(__xludf.DUMMYFUNCTION("""COMPUTED_VALUE"""),"AL55765")</f>
        <v>AL55765</v>
      </c>
      <c r="B254" s="11" t="str">
        <f>IFERROR(__xludf.DUMMYFUNCTION("""COMPUTED_VALUE"""),"Alwar")</f>
        <v>Alwar</v>
      </c>
      <c r="C254" s="10" t="str">
        <f>IFERROR(__xludf.DUMMYFUNCTION("""COMPUTED_VALUE"""),"Rice Flour")</f>
        <v>Rice Flour</v>
      </c>
      <c r="D254" s="11">
        <f>IFERROR(__xludf.DUMMYFUNCTION("""COMPUTED_VALUE"""),45529.0)</f>
        <v>45529</v>
      </c>
      <c r="E254" s="10">
        <f>IFERROR(__xludf.DUMMYFUNCTION("""COMPUTED_VALUE"""),23.0)</f>
        <v>23</v>
      </c>
      <c r="F254" s="10">
        <f>IFERROR(__xludf.DUMMYFUNCTION("""COMPUTED_VALUE"""),78.0)</f>
        <v>78</v>
      </c>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c r="A255" s="10" t="str">
        <f>IFERROR(__xludf.DUMMYFUNCTION("""COMPUTED_VALUE"""),"AL55985")</f>
        <v>AL55985</v>
      </c>
      <c r="B255" s="11" t="str">
        <f>IFERROR(__xludf.DUMMYFUNCTION("""COMPUTED_VALUE"""),"Alwar")</f>
        <v>Alwar</v>
      </c>
      <c r="C255" s="10" t="str">
        <f>IFERROR(__xludf.DUMMYFUNCTION("""COMPUTED_VALUE"""),"Ragi Flour")</f>
        <v>Ragi Flour</v>
      </c>
      <c r="D255" s="11">
        <f>IFERROR(__xludf.DUMMYFUNCTION("""COMPUTED_VALUE"""),45529.0)</f>
        <v>45529</v>
      </c>
      <c r="E255" s="10">
        <f>IFERROR(__xludf.DUMMYFUNCTION("""COMPUTED_VALUE"""),5.0)</f>
        <v>5</v>
      </c>
      <c r="F255" s="10">
        <f>IFERROR(__xludf.DUMMYFUNCTION("""COMPUTED_VALUE"""),90.0)</f>
        <v>90</v>
      </c>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c r="A256" s="10" t="str">
        <f>IFERROR(__xludf.DUMMYFUNCTION("""COMPUTED_VALUE"""),"AL56205")</f>
        <v>AL56205</v>
      </c>
      <c r="B256" s="11" t="str">
        <f>IFERROR(__xludf.DUMMYFUNCTION("""COMPUTED_VALUE"""),"Alwar")</f>
        <v>Alwar</v>
      </c>
      <c r="C256" s="10" t="str">
        <f>IFERROR(__xludf.DUMMYFUNCTION("""COMPUTED_VALUE"""),"Jowar Flour")</f>
        <v>Jowar Flour</v>
      </c>
      <c r="D256" s="11">
        <f>IFERROR(__xludf.DUMMYFUNCTION("""COMPUTED_VALUE"""),45530.0)</f>
        <v>45530</v>
      </c>
      <c r="E256" s="10">
        <f>IFERROR(__xludf.DUMMYFUNCTION("""COMPUTED_VALUE"""),3.0)</f>
        <v>3</v>
      </c>
      <c r="F256" s="10">
        <f>IFERROR(__xludf.DUMMYFUNCTION("""COMPUTED_VALUE"""),80.0)</f>
        <v>80</v>
      </c>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c r="A257" s="10" t="str">
        <f>IFERROR(__xludf.DUMMYFUNCTION("""COMPUTED_VALUE"""),"AL56425")</f>
        <v>AL56425</v>
      </c>
      <c r="B257" s="11" t="str">
        <f>IFERROR(__xludf.DUMMYFUNCTION("""COMPUTED_VALUE"""),"Alwar")</f>
        <v>Alwar</v>
      </c>
      <c r="C257" s="10" t="str">
        <f>IFERROR(__xludf.DUMMYFUNCTION("""COMPUTED_VALUE"""),"Corn Flour")</f>
        <v>Corn Flour</v>
      </c>
      <c r="D257" s="11">
        <f>IFERROR(__xludf.DUMMYFUNCTION("""COMPUTED_VALUE"""),45531.0)</f>
        <v>45531</v>
      </c>
      <c r="E257" s="10">
        <f>IFERROR(__xludf.DUMMYFUNCTION("""COMPUTED_VALUE"""),3.0)</f>
        <v>3</v>
      </c>
      <c r="F257" s="10">
        <f>IFERROR(__xludf.DUMMYFUNCTION("""COMPUTED_VALUE"""),82.0)</f>
        <v>82</v>
      </c>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c r="A258" s="10" t="str">
        <f>IFERROR(__xludf.DUMMYFUNCTION("""COMPUTED_VALUE"""),"AL56645")</f>
        <v>AL56645</v>
      </c>
      <c r="B258" s="11" t="str">
        <f>IFERROR(__xludf.DUMMYFUNCTION("""COMPUTED_VALUE"""),"Alwar")</f>
        <v>Alwar</v>
      </c>
      <c r="C258" s="10" t="str">
        <f>IFERROR(__xludf.DUMMYFUNCTION("""COMPUTED_VALUE"""),"Wheat Flour")</f>
        <v>Wheat Flour</v>
      </c>
      <c r="D258" s="11">
        <f>IFERROR(__xludf.DUMMYFUNCTION("""COMPUTED_VALUE"""),45532.0)</f>
        <v>45532</v>
      </c>
      <c r="E258" s="10">
        <f>IFERROR(__xludf.DUMMYFUNCTION("""COMPUTED_VALUE"""),40.0)</f>
        <v>40</v>
      </c>
      <c r="F258" s="10">
        <f>IFERROR(__xludf.DUMMYFUNCTION("""COMPUTED_VALUE"""),65.0)</f>
        <v>65</v>
      </c>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c r="A259" s="10" t="str">
        <f>IFERROR(__xludf.DUMMYFUNCTION("""COMPUTED_VALUE"""),"AL56865")</f>
        <v>AL56865</v>
      </c>
      <c r="B259" s="11" t="str">
        <f>IFERROR(__xludf.DUMMYFUNCTION("""COMPUTED_VALUE"""),"Alwar")</f>
        <v>Alwar</v>
      </c>
      <c r="C259" s="10" t="str">
        <f>IFERROR(__xludf.DUMMYFUNCTION("""COMPUTED_VALUE"""),"Rice Flour")</f>
        <v>Rice Flour</v>
      </c>
      <c r="D259" s="11">
        <f>IFERROR(__xludf.DUMMYFUNCTION("""COMPUTED_VALUE"""),45532.0)</f>
        <v>45532</v>
      </c>
      <c r="E259" s="10">
        <f>IFERROR(__xludf.DUMMYFUNCTION("""COMPUTED_VALUE"""),8.0)</f>
        <v>8</v>
      </c>
      <c r="F259" s="10">
        <f>IFERROR(__xludf.DUMMYFUNCTION("""COMPUTED_VALUE"""),78.0)</f>
        <v>78</v>
      </c>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c r="A260" s="10" t="str">
        <f>IFERROR(__xludf.DUMMYFUNCTION("""COMPUTED_VALUE"""),"AL57085")</f>
        <v>AL57085</v>
      </c>
      <c r="B260" s="11" t="str">
        <f>IFERROR(__xludf.DUMMYFUNCTION("""COMPUTED_VALUE"""),"Alwar")</f>
        <v>Alwar</v>
      </c>
      <c r="C260" s="10" t="str">
        <f>IFERROR(__xludf.DUMMYFUNCTION("""COMPUTED_VALUE"""),"Besan")</f>
        <v>Besan</v>
      </c>
      <c r="D260" s="11">
        <f>IFERROR(__xludf.DUMMYFUNCTION("""COMPUTED_VALUE"""),45533.0)</f>
        <v>45533</v>
      </c>
      <c r="E260" s="10">
        <f>IFERROR(__xludf.DUMMYFUNCTION("""COMPUTED_VALUE"""),2.0)</f>
        <v>2</v>
      </c>
      <c r="F260" s="10">
        <f>IFERROR(__xludf.DUMMYFUNCTION("""COMPUTED_VALUE"""),170.0)</f>
        <v>170</v>
      </c>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c r="A261" s="10" t="str">
        <f>IFERROR(__xludf.DUMMYFUNCTION("""COMPUTED_VALUE"""),"AL57305")</f>
        <v>AL57305</v>
      </c>
      <c r="B261" s="11" t="str">
        <f>IFERROR(__xludf.DUMMYFUNCTION("""COMPUTED_VALUE"""),"Alwar")</f>
        <v>Alwar</v>
      </c>
      <c r="C261" s="10" t="str">
        <f>IFERROR(__xludf.DUMMYFUNCTION("""COMPUTED_VALUE"""),"Ragi Flour")</f>
        <v>Ragi Flour</v>
      </c>
      <c r="D261" s="11">
        <f>IFERROR(__xludf.DUMMYFUNCTION("""COMPUTED_VALUE"""),45533.0)</f>
        <v>45533</v>
      </c>
      <c r="E261" s="10">
        <f>IFERROR(__xludf.DUMMYFUNCTION("""COMPUTED_VALUE"""),10.0)</f>
        <v>10</v>
      </c>
      <c r="F261" s="10">
        <f>IFERROR(__xludf.DUMMYFUNCTION("""COMPUTED_VALUE"""),90.0)</f>
        <v>90</v>
      </c>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c r="A262" s="10" t="str">
        <f>IFERROR(__xludf.DUMMYFUNCTION("""COMPUTED_VALUE"""),"AL57525")</f>
        <v>AL57525</v>
      </c>
      <c r="B262" s="11" t="str">
        <f>IFERROR(__xludf.DUMMYFUNCTION("""COMPUTED_VALUE"""),"Alwar")</f>
        <v>Alwar</v>
      </c>
      <c r="C262" s="10" t="str">
        <f>IFERROR(__xludf.DUMMYFUNCTION("""COMPUTED_VALUE"""),"Jowar Flour")</f>
        <v>Jowar Flour</v>
      </c>
      <c r="D262" s="11">
        <f>IFERROR(__xludf.DUMMYFUNCTION("""COMPUTED_VALUE"""),45533.0)</f>
        <v>45533</v>
      </c>
      <c r="E262" s="10">
        <f>IFERROR(__xludf.DUMMYFUNCTION("""COMPUTED_VALUE"""),2.0)</f>
        <v>2</v>
      </c>
      <c r="F262" s="10">
        <f>IFERROR(__xludf.DUMMYFUNCTION("""COMPUTED_VALUE"""),80.0)</f>
        <v>80</v>
      </c>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c r="A263" s="10" t="str">
        <f>IFERROR(__xludf.DUMMYFUNCTION("""COMPUTED_VALUE"""),"AL57745")</f>
        <v>AL57745</v>
      </c>
      <c r="B263" s="11" t="str">
        <f>IFERROR(__xludf.DUMMYFUNCTION("""COMPUTED_VALUE"""),"Alwar")</f>
        <v>Alwar</v>
      </c>
      <c r="C263" s="10" t="str">
        <f>IFERROR(__xludf.DUMMYFUNCTION("""COMPUTED_VALUE"""),"Corn Flour")</f>
        <v>Corn Flour</v>
      </c>
      <c r="D263" s="11">
        <f>IFERROR(__xludf.DUMMYFUNCTION("""COMPUTED_VALUE"""),45533.0)</f>
        <v>45533</v>
      </c>
      <c r="E263" s="10">
        <f>IFERROR(__xludf.DUMMYFUNCTION("""COMPUTED_VALUE"""),3.0)</f>
        <v>3</v>
      </c>
      <c r="F263" s="10">
        <f>IFERROR(__xludf.DUMMYFUNCTION("""COMPUTED_VALUE"""),82.0)</f>
        <v>82</v>
      </c>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c r="A264" s="10" t="str">
        <f>IFERROR(__xludf.DUMMYFUNCTION("""COMPUTED_VALUE"""),"AL57965")</f>
        <v>AL57965</v>
      </c>
      <c r="B264" s="11" t="str">
        <f>IFERROR(__xludf.DUMMYFUNCTION("""COMPUTED_VALUE"""),"Alwar")</f>
        <v>Alwar</v>
      </c>
      <c r="C264" s="10" t="str">
        <f>IFERROR(__xludf.DUMMYFUNCTION("""COMPUTED_VALUE"""),"Wheat Flour")</f>
        <v>Wheat Flour</v>
      </c>
      <c r="D264" s="11">
        <f>IFERROR(__xludf.DUMMYFUNCTION("""COMPUTED_VALUE"""),45534.0)</f>
        <v>45534</v>
      </c>
      <c r="E264" s="10">
        <f>IFERROR(__xludf.DUMMYFUNCTION("""COMPUTED_VALUE"""),26.0)</f>
        <v>26</v>
      </c>
      <c r="F264" s="10">
        <f>IFERROR(__xludf.DUMMYFUNCTION("""COMPUTED_VALUE"""),65.0)</f>
        <v>65</v>
      </c>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c r="A265" s="10" t="str">
        <f>IFERROR(__xludf.DUMMYFUNCTION("""COMPUTED_VALUE"""),"AL58185")</f>
        <v>AL58185</v>
      </c>
      <c r="B265" s="11" t="str">
        <f>IFERROR(__xludf.DUMMYFUNCTION("""COMPUTED_VALUE"""),"Alwar")</f>
        <v>Alwar</v>
      </c>
      <c r="C265" s="10" t="str">
        <f>IFERROR(__xludf.DUMMYFUNCTION("""COMPUTED_VALUE"""),"Rice Flour")</f>
        <v>Rice Flour</v>
      </c>
      <c r="D265" s="11">
        <f>IFERROR(__xludf.DUMMYFUNCTION("""COMPUTED_VALUE"""),45534.0)</f>
        <v>45534</v>
      </c>
      <c r="E265" s="10">
        <f>IFERROR(__xludf.DUMMYFUNCTION("""COMPUTED_VALUE"""),21.0)</f>
        <v>21</v>
      </c>
      <c r="F265" s="10">
        <f>IFERROR(__xludf.DUMMYFUNCTION("""COMPUTED_VALUE"""),78.0)</f>
        <v>78</v>
      </c>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c r="A266" s="10" t="str">
        <f>IFERROR(__xludf.DUMMYFUNCTION("""COMPUTED_VALUE"""),"AL58405")</f>
        <v>AL58405</v>
      </c>
      <c r="B266" s="11" t="str">
        <f>IFERROR(__xludf.DUMMYFUNCTION("""COMPUTED_VALUE"""),"Alwar")</f>
        <v>Alwar</v>
      </c>
      <c r="C266" s="10" t="str">
        <f>IFERROR(__xludf.DUMMYFUNCTION("""COMPUTED_VALUE"""),"Besan")</f>
        <v>Besan</v>
      </c>
      <c r="D266" s="11">
        <f>IFERROR(__xludf.DUMMYFUNCTION("""COMPUTED_VALUE"""),45534.0)</f>
        <v>45534</v>
      </c>
      <c r="E266" s="10">
        <f>IFERROR(__xludf.DUMMYFUNCTION("""COMPUTED_VALUE"""),6.0)</f>
        <v>6</v>
      </c>
      <c r="F266" s="10">
        <f>IFERROR(__xludf.DUMMYFUNCTION("""COMPUTED_VALUE"""),170.0)</f>
        <v>170</v>
      </c>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c r="A267" s="10" t="str">
        <f>IFERROR(__xludf.DUMMYFUNCTION("""COMPUTED_VALUE"""),"AL58625")</f>
        <v>AL58625</v>
      </c>
      <c r="B267" s="11" t="str">
        <f>IFERROR(__xludf.DUMMYFUNCTION("""COMPUTED_VALUE"""),"Alwar")</f>
        <v>Alwar</v>
      </c>
      <c r="C267" s="10" t="str">
        <f>IFERROR(__xludf.DUMMYFUNCTION("""COMPUTED_VALUE"""),"Ragi Flour")</f>
        <v>Ragi Flour</v>
      </c>
      <c r="D267" s="11">
        <f>IFERROR(__xludf.DUMMYFUNCTION("""COMPUTED_VALUE"""),45535.0)</f>
        <v>45535</v>
      </c>
      <c r="E267" s="10">
        <f>IFERROR(__xludf.DUMMYFUNCTION("""COMPUTED_VALUE"""),7.0)</f>
        <v>7</v>
      </c>
      <c r="F267" s="10">
        <f>IFERROR(__xludf.DUMMYFUNCTION("""COMPUTED_VALUE"""),90.0)</f>
        <v>90</v>
      </c>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c r="A268" s="10" t="str">
        <f>IFERROR(__xludf.DUMMYFUNCTION("""COMPUTED_VALUE"""),"AL58845")</f>
        <v>AL58845</v>
      </c>
      <c r="B268" s="11" t="str">
        <f>IFERROR(__xludf.DUMMYFUNCTION("""COMPUTED_VALUE"""),"Alwar")</f>
        <v>Alwar</v>
      </c>
      <c r="C268" s="10" t="str">
        <f>IFERROR(__xludf.DUMMYFUNCTION("""COMPUTED_VALUE"""),"Besan")</f>
        <v>Besan</v>
      </c>
      <c r="D268" s="11">
        <f>IFERROR(__xludf.DUMMYFUNCTION("""COMPUTED_VALUE"""),45535.0)</f>
        <v>45535</v>
      </c>
      <c r="E268" s="10">
        <f>IFERROR(__xludf.DUMMYFUNCTION("""COMPUTED_VALUE"""),6.0)</f>
        <v>6</v>
      </c>
      <c r="F268" s="10">
        <f>IFERROR(__xludf.DUMMYFUNCTION("""COMPUTED_VALUE"""),170.0)</f>
        <v>170</v>
      </c>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c r="A269" s="10" t="str">
        <f>IFERROR(__xludf.DUMMYFUNCTION("""COMPUTED_VALUE"""),"AL59065")</f>
        <v>AL59065</v>
      </c>
      <c r="B269" s="11" t="str">
        <f>IFERROR(__xludf.DUMMYFUNCTION("""COMPUTED_VALUE"""),"Alwar")</f>
        <v>Alwar</v>
      </c>
      <c r="C269" s="10" t="str">
        <f>IFERROR(__xludf.DUMMYFUNCTION("""COMPUTED_VALUE"""),"Corn Flour")</f>
        <v>Corn Flour</v>
      </c>
      <c r="D269" s="11">
        <f>IFERROR(__xludf.DUMMYFUNCTION("""COMPUTED_VALUE"""),45535.0)</f>
        <v>45535</v>
      </c>
      <c r="E269" s="10">
        <f>IFERROR(__xludf.DUMMYFUNCTION("""COMPUTED_VALUE"""),5.0)</f>
        <v>5</v>
      </c>
      <c r="F269" s="10">
        <f>IFERROR(__xludf.DUMMYFUNCTION("""COMPUTED_VALUE"""),82.0)</f>
        <v>82</v>
      </c>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c r="A270" s="10" t="str">
        <f>IFERROR(__xludf.DUMMYFUNCTION("""COMPUTED_VALUE"""),"AL59285")</f>
        <v>AL59285</v>
      </c>
      <c r="B270" s="11" t="str">
        <f>IFERROR(__xludf.DUMMYFUNCTION("""COMPUTED_VALUE"""),"Alwar")</f>
        <v>Alwar</v>
      </c>
      <c r="C270" s="10" t="str">
        <f>IFERROR(__xludf.DUMMYFUNCTION("""COMPUTED_VALUE"""),"Rice Flour")</f>
        <v>Rice Flour</v>
      </c>
      <c r="D270" s="11">
        <f>IFERROR(__xludf.DUMMYFUNCTION("""COMPUTED_VALUE"""),45535.0)</f>
        <v>45535</v>
      </c>
      <c r="E270" s="10">
        <f>IFERROR(__xludf.DUMMYFUNCTION("""COMPUTED_VALUE"""),11.0)</f>
        <v>11</v>
      </c>
      <c r="F270" s="10">
        <f>IFERROR(__xludf.DUMMYFUNCTION("""COMPUTED_VALUE"""),78.0)</f>
        <v>78</v>
      </c>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c r="A271" s="10" t="str">
        <f>IFERROR(__xludf.DUMMYFUNCTION("""COMPUTED_VALUE"""),"AL59505")</f>
        <v>AL59505</v>
      </c>
      <c r="B271" s="11" t="str">
        <f>IFERROR(__xludf.DUMMYFUNCTION("""COMPUTED_VALUE"""),"Alwar")</f>
        <v>Alwar</v>
      </c>
      <c r="C271" s="10" t="str">
        <f>IFERROR(__xludf.DUMMYFUNCTION("""COMPUTED_VALUE"""),"Jowar Flour")</f>
        <v>Jowar Flour</v>
      </c>
      <c r="D271" s="11">
        <f>IFERROR(__xludf.DUMMYFUNCTION("""COMPUTED_VALUE"""),45535.0)</f>
        <v>45535</v>
      </c>
      <c r="E271" s="10">
        <f>IFERROR(__xludf.DUMMYFUNCTION("""COMPUTED_VALUE"""),5.0)</f>
        <v>5</v>
      </c>
      <c r="F271" s="10">
        <f>IFERROR(__xludf.DUMMYFUNCTION("""COMPUTED_VALUE"""),80.0)</f>
        <v>80</v>
      </c>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c r="A272" s="10"/>
      <c r="B272" s="11"/>
      <c r="C272" s="10"/>
      <c r="D272" s="11"/>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c r="A273" s="10"/>
      <c r="B273" s="11"/>
      <c r="C273" s="10"/>
      <c r="D273" s="11"/>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c r="A274" s="10"/>
      <c r="B274" s="11"/>
      <c r="C274" s="10"/>
      <c r="D274" s="11"/>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c r="A275" s="10"/>
      <c r="B275" s="11"/>
      <c r="C275" s="10"/>
      <c r="D275" s="11"/>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c r="A276" s="10"/>
      <c r="B276" s="11"/>
      <c r="C276" s="10"/>
      <c r="D276" s="11"/>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c r="A277" s="10"/>
      <c r="B277" s="11"/>
      <c r="C277" s="10"/>
      <c r="D277" s="11"/>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c r="A278" s="10"/>
      <c r="B278" s="11"/>
      <c r="C278" s="10"/>
      <c r="D278" s="11"/>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c r="A279" s="10"/>
      <c r="B279" s="11"/>
      <c r="C279" s="10"/>
      <c r="D279" s="11"/>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c r="A280" s="10"/>
      <c r="B280" s="11"/>
      <c r="C280" s="10"/>
      <c r="D280" s="11"/>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c r="A281" s="10"/>
      <c r="B281" s="11"/>
      <c r="C281" s="10"/>
      <c r="D281" s="11"/>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c r="A282" s="10"/>
      <c r="B282" s="11"/>
      <c r="C282" s="10"/>
      <c r="D282" s="11"/>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c r="A283" s="10"/>
      <c r="B283" s="11"/>
      <c r="C283" s="10"/>
      <c r="D283" s="11"/>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c r="A284" s="10"/>
      <c r="B284" s="11"/>
      <c r="C284" s="10"/>
      <c r="D284" s="11"/>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c r="A285" s="10"/>
      <c r="B285" s="11"/>
      <c r="C285" s="10"/>
      <c r="D285" s="11"/>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c r="A286" s="10"/>
      <c r="B286" s="11"/>
      <c r="C286" s="10"/>
      <c r="D286" s="11"/>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c r="A287" s="10"/>
      <c r="B287" s="11"/>
      <c r="C287" s="10"/>
      <c r="D287" s="11"/>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c r="A288" s="10"/>
      <c r="B288" s="11"/>
      <c r="C288" s="10"/>
      <c r="D288" s="11"/>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c r="A289" s="10"/>
      <c r="B289" s="11"/>
      <c r="C289" s="10"/>
      <c r="D289" s="11"/>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c r="A290" s="10"/>
      <c r="B290" s="11"/>
      <c r="C290" s="10"/>
      <c r="D290" s="11"/>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c r="A291" s="10"/>
      <c r="B291" s="11"/>
      <c r="C291" s="10"/>
      <c r="D291" s="11"/>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c r="A292" s="10"/>
      <c r="B292" s="11"/>
      <c r="C292" s="10"/>
      <c r="D292" s="11"/>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c r="A293" s="10"/>
      <c r="B293" s="11"/>
      <c r="C293" s="10"/>
      <c r="D293" s="11"/>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c r="A294" s="10"/>
      <c r="B294" s="11"/>
      <c r="C294" s="10"/>
      <c r="D294" s="11"/>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c r="A295" s="10"/>
      <c r="B295" s="11"/>
      <c r="C295" s="10"/>
      <c r="D295" s="11"/>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c r="A296" s="10"/>
      <c r="B296" s="11"/>
      <c r="C296" s="10"/>
      <c r="D296" s="11"/>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c r="A297" s="10"/>
      <c r="B297" s="11"/>
      <c r="C297" s="10"/>
      <c r="D297" s="11"/>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c r="A298" s="10"/>
      <c r="B298" s="11"/>
      <c r="C298" s="10"/>
      <c r="D298" s="11"/>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c r="A299" s="10"/>
      <c r="B299" s="11"/>
      <c r="C299" s="10"/>
      <c r="D299" s="11"/>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c r="A300" s="10"/>
      <c r="B300" s="11"/>
      <c r="C300" s="10"/>
      <c r="D300" s="11"/>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c r="A301" s="10"/>
      <c r="B301" s="11"/>
      <c r="C301" s="10"/>
      <c r="D301" s="11"/>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c r="A302" s="10"/>
      <c r="B302" s="11"/>
      <c r="C302" s="10"/>
      <c r="D302" s="11"/>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c r="A303" s="10"/>
      <c r="B303" s="11"/>
      <c r="C303" s="10"/>
      <c r="D303" s="11"/>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c r="A304" s="10"/>
      <c r="B304" s="11"/>
      <c r="C304" s="10"/>
      <c r="D304" s="11"/>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c r="A305" s="10"/>
      <c r="B305" s="11"/>
      <c r="C305" s="10"/>
      <c r="D305" s="11"/>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c r="A306" s="10"/>
      <c r="B306" s="11"/>
      <c r="C306" s="10"/>
      <c r="D306" s="11"/>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c r="A307" s="10"/>
      <c r="B307" s="11"/>
      <c r="C307" s="10"/>
      <c r="D307" s="11"/>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c r="A308" s="10"/>
      <c r="B308" s="11"/>
      <c r="C308" s="10"/>
      <c r="D308" s="11"/>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c r="A309" s="10"/>
      <c r="B309" s="11"/>
      <c r="C309" s="10"/>
      <c r="D309" s="11"/>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c r="A310" s="10"/>
      <c r="B310" s="11"/>
      <c r="C310" s="10"/>
      <c r="D310" s="11"/>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c r="A311" s="10"/>
      <c r="B311" s="11"/>
      <c r="C311" s="10"/>
      <c r="D311" s="11"/>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c r="A312" s="10"/>
      <c r="B312" s="11"/>
      <c r="C312" s="10"/>
      <c r="D312" s="11"/>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c r="A313" s="10"/>
      <c r="B313" s="11"/>
      <c r="C313" s="10"/>
      <c r="D313" s="11"/>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c r="A314" s="10"/>
      <c r="B314" s="11"/>
      <c r="C314" s="10"/>
      <c r="D314" s="11"/>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c r="A315" s="10"/>
      <c r="B315" s="11"/>
      <c r="C315" s="10"/>
      <c r="D315" s="11"/>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c r="A316" s="10"/>
      <c r="B316" s="11"/>
      <c r="C316" s="10"/>
      <c r="D316" s="11"/>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c r="A317" s="10"/>
      <c r="B317" s="11"/>
      <c r="C317" s="10"/>
      <c r="D317" s="11"/>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c r="A318" s="10"/>
      <c r="B318" s="11"/>
      <c r="C318" s="10"/>
      <c r="D318" s="11"/>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c r="A319" s="10"/>
      <c r="B319" s="11"/>
      <c r="C319" s="10"/>
      <c r="D319" s="11"/>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c r="A320" s="10"/>
      <c r="B320" s="11"/>
      <c r="C320" s="10"/>
      <c r="D320" s="11"/>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c r="A321" s="10"/>
      <c r="B321" s="11"/>
      <c r="C321" s="10"/>
      <c r="D321" s="11"/>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c r="A322" s="10"/>
      <c r="B322" s="11"/>
      <c r="C322" s="10"/>
      <c r="D322" s="11"/>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c r="A323" s="10"/>
      <c r="B323" s="11"/>
      <c r="C323" s="10"/>
      <c r="D323" s="11"/>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c r="A324" s="10"/>
      <c r="B324" s="11"/>
      <c r="C324" s="10"/>
      <c r="D324" s="11"/>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c r="A325" s="10"/>
      <c r="B325" s="11"/>
      <c r="C325" s="10"/>
      <c r="D325" s="11"/>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c r="A326" s="10"/>
      <c r="B326" s="11"/>
      <c r="C326" s="10"/>
      <c r="D326" s="11"/>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c r="A327" s="10"/>
      <c r="B327" s="11"/>
      <c r="C327" s="10"/>
      <c r="D327" s="11"/>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c r="A328" s="10"/>
      <c r="B328" s="11"/>
      <c r="C328" s="10"/>
      <c r="D328" s="11"/>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c r="A329" s="10"/>
      <c r="B329" s="11"/>
      <c r="C329" s="10"/>
      <c r="D329" s="11"/>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c r="A330" s="10"/>
      <c r="B330" s="11"/>
      <c r="C330" s="10"/>
      <c r="D330" s="11"/>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c r="A331" s="10"/>
      <c r="B331" s="11"/>
      <c r="C331" s="10"/>
      <c r="D331" s="11"/>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c r="A332" s="10"/>
      <c r="B332" s="11"/>
      <c r="C332" s="10"/>
      <c r="D332" s="11"/>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c r="A333" s="10"/>
      <c r="B333" s="11"/>
      <c r="C333" s="10"/>
      <c r="D333" s="11"/>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c r="A334" s="10"/>
      <c r="B334" s="11"/>
      <c r="C334" s="10"/>
      <c r="D334" s="11"/>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c r="A335" s="10"/>
      <c r="B335" s="11"/>
      <c r="C335" s="10"/>
      <c r="D335" s="11"/>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c r="A336" s="10"/>
      <c r="B336" s="11"/>
      <c r="C336" s="10"/>
      <c r="D336" s="11"/>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c r="A337" s="10"/>
      <c r="B337" s="11"/>
      <c r="C337" s="10"/>
      <c r="D337" s="11"/>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c r="A338" s="10"/>
      <c r="B338" s="11"/>
      <c r="C338" s="10"/>
      <c r="D338" s="11"/>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c r="A339" s="10"/>
      <c r="B339" s="11"/>
      <c r="C339" s="10"/>
      <c r="D339" s="11"/>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c r="A340" s="10"/>
      <c r="B340" s="11"/>
      <c r="C340" s="10"/>
      <c r="D340" s="11"/>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c r="A341" s="10"/>
      <c r="B341" s="11"/>
      <c r="C341" s="10"/>
      <c r="D341" s="11"/>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c r="A342" s="10"/>
      <c r="B342" s="11"/>
      <c r="C342" s="10"/>
      <c r="D342" s="11"/>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c r="A343" s="10"/>
      <c r="B343" s="11"/>
      <c r="C343" s="10"/>
      <c r="D343" s="11"/>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c r="A344" s="10"/>
      <c r="B344" s="11"/>
      <c r="C344" s="10"/>
      <c r="D344" s="11"/>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c r="A345" s="10"/>
      <c r="B345" s="11"/>
      <c r="C345" s="10"/>
      <c r="D345" s="11"/>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c r="A346" s="10"/>
      <c r="B346" s="11"/>
      <c r="C346" s="10"/>
      <c r="D346" s="11"/>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c r="A347" s="10"/>
      <c r="B347" s="11"/>
      <c r="C347" s="10"/>
      <c r="D347" s="11"/>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c r="A348" s="10"/>
      <c r="B348" s="11"/>
      <c r="C348" s="10"/>
      <c r="D348" s="11"/>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c r="A349" s="10"/>
      <c r="B349" s="11"/>
      <c r="C349" s="10"/>
      <c r="D349" s="11"/>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c r="A350" s="10"/>
      <c r="B350" s="11"/>
      <c r="C350" s="10"/>
      <c r="D350" s="11"/>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c r="A351" s="10"/>
      <c r="B351" s="11"/>
      <c r="C351" s="10"/>
      <c r="D351" s="11"/>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c r="A352" s="10"/>
      <c r="B352" s="11"/>
      <c r="C352" s="10"/>
      <c r="D352" s="11"/>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c r="A353" s="10"/>
      <c r="B353" s="11"/>
      <c r="C353" s="10"/>
      <c r="D353" s="11"/>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c r="A354" s="10"/>
      <c r="B354" s="11"/>
      <c r="C354" s="10"/>
      <c r="D354" s="11"/>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c r="A355" s="10"/>
      <c r="B355" s="11"/>
      <c r="C355" s="10"/>
      <c r="D355" s="11"/>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c r="A356" s="10"/>
      <c r="B356" s="11"/>
      <c r="C356" s="10"/>
      <c r="D356" s="11"/>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c r="A357" s="10"/>
      <c r="B357" s="11"/>
      <c r="C357" s="10"/>
      <c r="D357" s="11"/>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c r="A358" s="10"/>
      <c r="B358" s="11"/>
      <c r="C358" s="10"/>
      <c r="D358" s="11"/>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c r="A359" s="10"/>
      <c r="B359" s="11"/>
      <c r="C359" s="10"/>
      <c r="D359" s="11"/>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c r="A360" s="10"/>
      <c r="B360" s="11"/>
      <c r="C360" s="10"/>
      <c r="D360" s="11"/>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c r="A361" s="10"/>
      <c r="B361" s="11"/>
      <c r="C361" s="10"/>
      <c r="D361" s="11"/>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c r="A362" s="10"/>
      <c r="B362" s="11"/>
      <c r="C362" s="10"/>
      <c r="D362" s="11"/>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c r="A363" s="10"/>
      <c r="B363" s="11"/>
      <c r="C363" s="10"/>
      <c r="D363" s="11"/>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c r="A364" s="10"/>
      <c r="B364" s="11"/>
      <c r="C364" s="10"/>
      <c r="D364" s="11"/>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c r="A365" s="10"/>
      <c r="B365" s="11"/>
      <c r="C365" s="10"/>
      <c r="D365" s="11"/>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c r="A366" s="10"/>
      <c r="B366" s="11"/>
      <c r="C366" s="10"/>
      <c r="D366" s="11"/>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c r="A367" s="10"/>
      <c r="B367" s="11"/>
      <c r="C367" s="10"/>
      <c r="D367" s="11"/>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c r="A368" s="10"/>
      <c r="B368" s="11"/>
      <c r="C368" s="10"/>
      <c r="D368" s="11"/>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c r="A369" s="10"/>
      <c r="B369" s="11"/>
      <c r="C369" s="10"/>
      <c r="D369" s="11"/>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c r="A370" s="10"/>
      <c r="B370" s="11"/>
      <c r="C370" s="10"/>
      <c r="D370" s="11"/>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c r="A371" s="10"/>
      <c r="B371" s="11"/>
      <c r="C371" s="10"/>
      <c r="D371" s="11"/>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c r="A372" s="10"/>
      <c r="B372" s="11"/>
      <c r="C372" s="10"/>
      <c r="D372" s="11"/>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c r="A373" s="10"/>
      <c r="B373" s="11"/>
      <c r="C373" s="10"/>
      <c r="D373" s="11"/>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c r="A374" s="10"/>
      <c r="B374" s="11"/>
      <c r="C374" s="10"/>
      <c r="D374" s="11"/>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c r="A375" s="10"/>
      <c r="B375" s="11"/>
      <c r="C375" s="10"/>
      <c r="D375" s="11"/>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c r="A376" s="10"/>
      <c r="B376" s="11"/>
      <c r="C376" s="10"/>
      <c r="D376" s="11"/>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c r="A377" s="10"/>
      <c r="B377" s="11"/>
      <c r="C377" s="10"/>
      <c r="D377" s="11"/>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c r="A378" s="10"/>
      <c r="B378" s="11"/>
      <c r="C378" s="10"/>
      <c r="D378" s="11"/>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c r="A379" s="10"/>
      <c r="B379" s="11"/>
      <c r="C379" s="10"/>
      <c r="D379" s="11"/>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c r="A380" s="10"/>
      <c r="B380" s="11"/>
      <c r="C380" s="10"/>
      <c r="D380" s="11"/>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c r="A381" s="10"/>
      <c r="B381" s="11"/>
      <c r="C381" s="10"/>
      <c r="D381" s="11"/>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c r="A382" s="10"/>
      <c r="B382" s="11"/>
      <c r="C382" s="10"/>
      <c r="D382" s="11"/>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c r="A383" s="10"/>
      <c r="B383" s="11"/>
      <c r="C383" s="10"/>
      <c r="D383" s="11"/>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c r="A384" s="10"/>
      <c r="B384" s="11"/>
      <c r="C384" s="10"/>
      <c r="D384" s="11"/>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c r="A385" s="10"/>
      <c r="B385" s="11"/>
      <c r="C385" s="10"/>
      <c r="D385" s="11"/>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c r="A386" s="10"/>
      <c r="B386" s="11"/>
      <c r="C386" s="10"/>
      <c r="D386" s="11"/>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c r="A387" s="10"/>
      <c r="B387" s="11"/>
      <c r="C387" s="10"/>
      <c r="D387" s="11"/>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c r="A388" s="10"/>
      <c r="B388" s="11"/>
      <c r="C388" s="10"/>
      <c r="D388" s="11"/>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c r="A389" s="10"/>
      <c r="B389" s="11"/>
      <c r="C389" s="10"/>
      <c r="D389" s="11"/>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c r="A390" s="10"/>
      <c r="B390" s="11"/>
      <c r="C390" s="10"/>
      <c r="D390" s="11"/>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c r="A391" s="10"/>
      <c r="B391" s="11"/>
      <c r="C391" s="10"/>
      <c r="D391" s="1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c r="A392" s="10"/>
      <c r="B392" s="11"/>
      <c r="C392" s="10"/>
      <c r="D392" s="1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c r="A393" s="10"/>
      <c r="B393" s="11"/>
      <c r="C393" s="10"/>
      <c r="D393" s="1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c r="A394" s="10"/>
      <c r="B394" s="11"/>
      <c r="C394" s="10"/>
      <c r="D394" s="1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c r="A395" s="10"/>
      <c r="B395" s="11"/>
      <c r="C395" s="10"/>
      <c r="D395" s="11"/>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c r="A396" s="10"/>
      <c r="B396" s="11"/>
      <c r="C396" s="10"/>
      <c r="D396" s="11"/>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c r="A397" s="10"/>
      <c r="B397" s="11"/>
      <c r="C397" s="10"/>
      <c r="D397" s="11"/>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c r="A398" s="10"/>
      <c r="B398" s="11"/>
      <c r="C398" s="10"/>
      <c r="D398" s="11"/>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c r="A399" s="10"/>
      <c r="B399" s="11"/>
      <c r="C399" s="10"/>
      <c r="D399" s="11"/>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c r="A400" s="10"/>
      <c r="B400" s="11"/>
      <c r="C400" s="10"/>
      <c r="D400" s="11"/>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c r="A401" s="10"/>
      <c r="B401" s="11"/>
      <c r="C401" s="10"/>
      <c r="D401" s="11"/>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c r="A402" s="10"/>
      <c r="B402" s="11"/>
      <c r="C402" s="10"/>
      <c r="D402" s="11"/>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c r="A403" s="10"/>
      <c r="B403" s="11"/>
      <c r="C403" s="10"/>
      <c r="D403" s="11"/>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c r="A404" s="10"/>
      <c r="B404" s="11"/>
      <c r="C404" s="10"/>
      <c r="D404" s="11"/>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c r="A405" s="10"/>
      <c r="B405" s="11"/>
      <c r="C405" s="10"/>
      <c r="D405" s="11"/>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c r="A406" s="10"/>
      <c r="B406" s="11"/>
      <c r="C406" s="10"/>
      <c r="D406" s="11"/>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c r="A407" s="10"/>
      <c r="B407" s="11"/>
      <c r="C407" s="10"/>
      <c r="D407" s="11"/>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c r="A408" s="10"/>
      <c r="B408" s="11"/>
      <c r="C408" s="10"/>
      <c r="D408" s="11"/>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c r="A409" s="10"/>
      <c r="B409" s="11"/>
      <c r="C409" s="10"/>
      <c r="D409" s="11"/>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c r="A410" s="10"/>
      <c r="B410" s="11"/>
      <c r="C410" s="10"/>
      <c r="D410" s="11"/>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c r="A411" s="10"/>
      <c r="B411" s="11"/>
      <c r="C411" s="10"/>
      <c r="D411" s="11"/>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c r="A412" s="10"/>
      <c r="B412" s="11"/>
      <c r="C412" s="10"/>
      <c r="D412" s="11"/>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c r="A413" s="10"/>
      <c r="B413" s="11"/>
      <c r="C413" s="10"/>
      <c r="D413" s="11"/>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c r="A414" s="10"/>
      <c r="B414" s="11"/>
      <c r="C414" s="10"/>
      <c r="D414" s="11"/>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c r="A415" s="10"/>
      <c r="B415" s="11"/>
      <c r="C415" s="10"/>
      <c r="D415" s="11"/>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c r="A416" s="10"/>
      <c r="B416" s="11"/>
      <c r="C416" s="10"/>
      <c r="D416" s="11"/>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c r="A417" s="10"/>
      <c r="B417" s="11"/>
      <c r="C417" s="10"/>
      <c r="D417" s="11"/>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c r="A418" s="10"/>
      <c r="B418" s="11"/>
      <c r="C418" s="10"/>
      <c r="D418" s="11"/>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c r="A419" s="10"/>
      <c r="B419" s="11"/>
      <c r="C419" s="10"/>
      <c r="D419" s="11"/>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c r="A420" s="10"/>
      <c r="B420" s="11"/>
      <c r="C420" s="10"/>
      <c r="D420" s="11"/>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c r="A421" s="10"/>
      <c r="B421" s="11"/>
      <c r="C421" s="10"/>
      <c r="D421" s="11"/>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c r="A422" s="10"/>
      <c r="B422" s="11"/>
      <c r="C422" s="10"/>
      <c r="D422" s="11"/>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c r="A423" s="10"/>
      <c r="B423" s="11"/>
      <c r="C423" s="10"/>
      <c r="D423" s="11"/>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c r="A424" s="10"/>
      <c r="B424" s="11"/>
      <c r="C424" s="10"/>
      <c r="D424" s="11"/>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c r="A425" s="10"/>
      <c r="B425" s="11"/>
      <c r="C425" s="10"/>
      <c r="D425" s="11"/>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c r="A426" s="10"/>
      <c r="B426" s="11"/>
      <c r="C426" s="10"/>
      <c r="D426" s="11"/>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c r="A427" s="10"/>
      <c r="B427" s="11"/>
      <c r="C427" s="10"/>
      <c r="D427" s="11"/>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c r="A428" s="10"/>
      <c r="B428" s="11"/>
      <c r="C428" s="10"/>
      <c r="D428" s="11"/>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c r="A429" s="10"/>
      <c r="B429" s="11"/>
      <c r="C429" s="10"/>
      <c r="D429" s="11"/>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c r="A430" s="10"/>
      <c r="B430" s="11"/>
      <c r="C430" s="10"/>
      <c r="D430" s="11"/>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c r="A431" s="10"/>
      <c r="B431" s="11"/>
      <c r="C431" s="10"/>
      <c r="D431" s="11"/>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c r="A432" s="10"/>
      <c r="B432" s="11"/>
      <c r="C432" s="10"/>
      <c r="D432" s="11"/>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c r="A433" s="10"/>
      <c r="B433" s="11"/>
      <c r="C433" s="10"/>
      <c r="D433" s="11"/>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c r="A434" s="10"/>
      <c r="B434" s="11"/>
      <c r="C434" s="10"/>
      <c r="D434" s="11"/>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c r="A435" s="10"/>
      <c r="B435" s="11"/>
      <c r="C435" s="10"/>
      <c r="D435" s="11"/>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c r="A436" s="10"/>
      <c r="B436" s="11"/>
      <c r="C436" s="10"/>
      <c r="D436" s="11"/>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c r="A437" s="10"/>
      <c r="B437" s="11"/>
      <c r="C437" s="10"/>
      <c r="D437" s="11"/>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c r="A438" s="10"/>
      <c r="B438" s="11"/>
      <c r="C438" s="10"/>
      <c r="D438" s="11"/>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c r="A439" s="10"/>
      <c r="B439" s="11"/>
      <c r="C439" s="10"/>
      <c r="D439" s="11"/>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c r="A440" s="10"/>
      <c r="B440" s="11"/>
      <c r="C440" s="10"/>
      <c r="D440" s="11"/>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c r="A441" s="10"/>
      <c r="B441" s="11"/>
      <c r="C441" s="10"/>
      <c r="D441" s="11"/>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c r="A442" s="10"/>
      <c r="B442" s="11"/>
      <c r="C442" s="10"/>
      <c r="D442" s="11"/>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c r="A443" s="10"/>
      <c r="B443" s="11"/>
      <c r="C443" s="10"/>
      <c r="D443" s="11"/>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c r="A444" s="10"/>
      <c r="B444" s="11"/>
      <c r="C444" s="10"/>
      <c r="D444" s="11"/>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c r="A445" s="10"/>
      <c r="B445" s="11"/>
      <c r="C445" s="10"/>
      <c r="D445" s="11"/>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c r="A446" s="10"/>
      <c r="B446" s="11"/>
      <c r="C446" s="10"/>
      <c r="D446" s="11"/>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c r="A447" s="10"/>
      <c r="B447" s="11"/>
      <c r="C447" s="10"/>
      <c r="D447" s="11"/>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c r="A448" s="10"/>
      <c r="B448" s="11"/>
      <c r="C448" s="10"/>
      <c r="D448" s="11"/>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c r="A449" s="10"/>
      <c r="B449" s="11"/>
      <c r="C449" s="10"/>
      <c r="D449" s="11"/>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c r="A450" s="10"/>
      <c r="B450" s="11"/>
      <c r="C450" s="10"/>
      <c r="D450" s="11"/>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c r="A451" s="10"/>
      <c r="B451" s="11"/>
      <c r="C451" s="10"/>
      <c r="D451" s="11"/>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c r="A452" s="10"/>
      <c r="B452" s="11"/>
      <c r="C452" s="10"/>
      <c r="D452" s="11"/>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c r="A453" s="10"/>
      <c r="B453" s="11"/>
      <c r="C453" s="10"/>
      <c r="D453" s="11"/>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c r="A454" s="10"/>
      <c r="B454" s="11"/>
      <c r="C454" s="10"/>
      <c r="D454" s="11"/>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c r="A455" s="10"/>
      <c r="B455" s="11"/>
      <c r="C455" s="10"/>
      <c r="D455" s="11"/>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c r="A456" s="10"/>
      <c r="B456" s="11"/>
      <c r="C456" s="10"/>
      <c r="D456" s="11"/>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c r="A457" s="10"/>
      <c r="B457" s="11"/>
      <c r="C457" s="10"/>
      <c r="D457" s="11"/>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c r="A458" s="10"/>
      <c r="B458" s="11"/>
      <c r="C458" s="10"/>
      <c r="D458" s="11"/>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c r="A459" s="10"/>
      <c r="B459" s="11"/>
      <c r="C459" s="10"/>
      <c r="D459" s="11"/>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c r="A460" s="10"/>
      <c r="B460" s="11"/>
      <c r="C460" s="10"/>
      <c r="D460" s="11"/>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c r="A461" s="10"/>
      <c r="B461" s="11"/>
      <c r="C461" s="10"/>
      <c r="D461" s="11"/>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c r="A462" s="10"/>
      <c r="B462" s="11"/>
      <c r="C462" s="10"/>
      <c r="D462" s="11"/>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c r="A463" s="10"/>
      <c r="B463" s="11"/>
      <c r="C463" s="10"/>
      <c r="D463" s="11"/>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c r="A464" s="10"/>
      <c r="B464" s="11"/>
      <c r="C464" s="10"/>
      <c r="D464" s="11"/>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c r="A465" s="10"/>
      <c r="B465" s="11"/>
      <c r="C465" s="10"/>
      <c r="D465" s="11"/>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c r="A466" s="10"/>
      <c r="B466" s="11"/>
      <c r="C466" s="10"/>
      <c r="D466" s="11"/>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c r="A467" s="10"/>
      <c r="B467" s="11"/>
      <c r="C467" s="10"/>
      <c r="D467" s="11"/>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c r="A468" s="10"/>
      <c r="B468" s="11"/>
      <c r="C468" s="10"/>
      <c r="D468" s="11"/>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c r="A469" s="10"/>
      <c r="B469" s="11"/>
      <c r="C469" s="10"/>
      <c r="D469" s="11"/>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c r="A470" s="10"/>
      <c r="B470" s="11"/>
      <c r="C470" s="10"/>
      <c r="D470" s="11"/>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c r="A471" s="10"/>
      <c r="B471" s="11"/>
      <c r="C471" s="10"/>
      <c r="D471" s="11"/>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c r="A472" s="10"/>
      <c r="B472" s="11"/>
      <c r="C472" s="10"/>
      <c r="D472" s="11"/>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c r="A473" s="10"/>
      <c r="B473" s="11"/>
      <c r="C473" s="10"/>
      <c r="D473" s="11"/>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c r="A474" s="10"/>
      <c r="B474" s="11"/>
      <c r="C474" s="10"/>
      <c r="D474" s="11"/>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c r="A475" s="10"/>
      <c r="B475" s="11"/>
      <c r="C475" s="10"/>
      <c r="D475" s="11"/>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c r="A476" s="10"/>
      <c r="B476" s="11"/>
      <c r="C476" s="10"/>
      <c r="D476" s="11"/>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c r="A477" s="10"/>
      <c r="B477" s="11"/>
      <c r="C477" s="10"/>
      <c r="D477" s="11"/>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c r="A478" s="10"/>
      <c r="B478" s="11"/>
      <c r="C478" s="10"/>
      <c r="D478" s="11"/>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c r="A479" s="10"/>
      <c r="B479" s="11"/>
      <c r="C479" s="10"/>
      <c r="D479" s="11"/>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c r="A480" s="10"/>
      <c r="B480" s="11"/>
      <c r="C480" s="10"/>
      <c r="D480" s="11"/>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c r="A481" s="10"/>
      <c r="B481" s="11"/>
      <c r="C481" s="10"/>
      <c r="D481" s="11"/>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c r="A482" s="10"/>
      <c r="B482" s="11"/>
      <c r="C482" s="10"/>
      <c r="D482" s="11"/>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c r="A483" s="10"/>
      <c r="B483" s="11"/>
      <c r="C483" s="10"/>
      <c r="D483" s="11"/>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c r="A484" s="10"/>
      <c r="B484" s="11"/>
      <c r="C484" s="10"/>
      <c r="D484" s="11"/>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c r="A485" s="10"/>
      <c r="B485" s="11"/>
      <c r="C485" s="10"/>
      <c r="D485" s="11"/>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c r="A486" s="10"/>
      <c r="B486" s="11"/>
      <c r="C486" s="10"/>
      <c r="D486" s="11"/>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c r="A487" s="10"/>
      <c r="B487" s="11"/>
      <c r="C487" s="10"/>
      <c r="D487" s="11"/>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c r="A488" s="10"/>
      <c r="B488" s="11"/>
      <c r="C488" s="10"/>
      <c r="D488" s="11"/>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c r="A489" s="10"/>
      <c r="B489" s="11"/>
      <c r="C489" s="10"/>
      <c r="D489" s="11"/>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c r="A490" s="10"/>
      <c r="B490" s="11"/>
      <c r="C490" s="10"/>
      <c r="D490" s="11"/>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c r="A491" s="10"/>
      <c r="B491" s="11"/>
      <c r="C491" s="10"/>
      <c r="D491" s="11"/>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c r="A492" s="10"/>
      <c r="B492" s="11"/>
      <c r="C492" s="10"/>
      <c r="D492" s="11"/>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c r="A493" s="10"/>
      <c r="B493" s="11"/>
      <c r="C493" s="10"/>
      <c r="D493" s="11"/>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c r="A494" s="10"/>
      <c r="B494" s="11"/>
      <c r="C494" s="10"/>
      <c r="D494" s="11"/>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c r="A495" s="10"/>
      <c r="B495" s="11"/>
      <c r="C495" s="10"/>
      <c r="D495" s="11"/>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c r="A496" s="10"/>
      <c r="B496" s="11"/>
      <c r="C496" s="10"/>
      <c r="D496" s="11"/>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c r="A497" s="10"/>
      <c r="B497" s="11"/>
      <c r="C497" s="10"/>
      <c r="D497" s="11"/>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c r="A498" s="10"/>
      <c r="B498" s="11"/>
      <c r="C498" s="10"/>
      <c r="D498" s="11"/>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row>
    <row r="499">
      <c r="A499" s="10"/>
      <c r="B499" s="11"/>
      <c r="C499" s="10"/>
      <c r="D499" s="11"/>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c r="A500" s="10"/>
      <c r="B500" s="11"/>
      <c r="C500" s="10"/>
      <c r="D500" s="11"/>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c r="A501" s="10"/>
      <c r="B501" s="11"/>
      <c r="C501" s="10"/>
      <c r="D501" s="11"/>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c r="A502" s="10"/>
      <c r="B502" s="11"/>
      <c r="C502" s="10"/>
      <c r="D502" s="11"/>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c r="A503" s="10"/>
      <c r="B503" s="11"/>
      <c r="C503" s="10"/>
      <c r="D503" s="11"/>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c r="A504" s="10"/>
      <c r="B504" s="11"/>
      <c r="C504" s="10"/>
      <c r="D504" s="11"/>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c r="A505" s="10"/>
      <c r="B505" s="11"/>
      <c r="C505" s="10"/>
      <c r="D505" s="11"/>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c r="A506" s="10"/>
      <c r="B506" s="11"/>
      <c r="C506" s="10"/>
      <c r="D506" s="11"/>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c r="A507" s="10"/>
      <c r="B507" s="11"/>
      <c r="C507" s="10"/>
      <c r="D507" s="11"/>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c r="A508" s="10"/>
      <c r="B508" s="11"/>
      <c r="C508" s="10"/>
      <c r="D508" s="11"/>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c r="A509" s="10"/>
      <c r="B509" s="11"/>
      <c r="C509" s="10"/>
      <c r="D509" s="11"/>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c r="A510" s="10"/>
      <c r="B510" s="11"/>
      <c r="C510" s="10"/>
      <c r="D510" s="11"/>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c r="A511" s="10"/>
      <c r="B511" s="11"/>
      <c r="C511" s="10"/>
      <c r="D511" s="11"/>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c r="A512" s="10"/>
      <c r="B512" s="11"/>
      <c r="C512" s="10"/>
      <c r="D512" s="11"/>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c r="A513" s="10"/>
      <c r="B513" s="11"/>
      <c r="C513" s="10"/>
      <c r="D513" s="11"/>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c r="A514" s="10"/>
      <c r="B514" s="11"/>
      <c r="C514" s="10"/>
      <c r="D514" s="11"/>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c r="A515" s="10"/>
      <c r="B515" s="11"/>
      <c r="C515" s="10"/>
      <c r="D515" s="11"/>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c r="A516" s="10"/>
      <c r="B516" s="11"/>
      <c r="C516" s="10"/>
      <c r="D516" s="11"/>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c r="A517" s="10"/>
      <c r="B517" s="11"/>
      <c r="C517" s="10"/>
      <c r="D517" s="11"/>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c r="A518" s="10"/>
      <c r="B518" s="11"/>
      <c r="C518" s="10"/>
      <c r="D518" s="11"/>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c r="A519" s="10"/>
      <c r="B519" s="11"/>
      <c r="C519" s="10"/>
      <c r="D519" s="11"/>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c r="A520" s="10"/>
      <c r="B520" s="11"/>
      <c r="C520" s="10"/>
      <c r="D520" s="11"/>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c r="A521" s="10"/>
      <c r="B521" s="11"/>
      <c r="C521" s="10"/>
      <c r="D521" s="11"/>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c r="A522" s="10"/>
      <c r="B522" s="11"/>
      <c r="C522" s="10"/>
      <c r="D522" s="11"/>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c r="A523" s="10"/>
      <c r="B523" s="11"/>
      <c r="C523" s="10"/>
      <c r="D523" s="11"/>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c r="A524" s="10"/>
      <c r="B524" s="11"/>
      <c r="C524" s="10"/>
      <c r="D524" s="11"/>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c r="A525" s="10"/>
      <c r="B525" s="11"/>
      <c r="C525" s="10"/>
      <c r="D525" s="11"/>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c r="A526" s="10"/>
      <c r="B526" s="11"/>
      <c r="C526" s="10"/>
      <c r="D526" s="11"/>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c r="A527" s="10"/>
      <c r="B527" s="11"/>
      <c r="C527" s="10"/>
      <c r="D527" s="11"/>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c r="A528" s="10"/>
      <c r="B528" s="11"/>
      <c r="C528" s="10"/>
      <c r="D528" s="11"/>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c r="A529" s="10"/>
      <c r="B529" s="11"/>
      <c r="C529" s="10"/>
      <c r="D529" s="11"/>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c r="A530" s="10"/>
      <c r="B530" s="11"/>
      <c r="C530" s="10"/>
      <c r="D530" s="11"/>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c r="A531" s="10"/>
      <c r="B531" s="11"/>
      <c r="C531" s="10"/>
      <c r="D531" s="11"/>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c r="A532" s="10"/>
      <c r="B532" s="11"/>
      <c r="C532" s="10"/>
      <c r="D532" s="11"/>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c r="A533" s="10"/>
      <c r="B533" s="11"/>
      <c r="C533" s="10"/>
      <c r="D533" s="11"/>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c r="A534" s="10"/>
      <c r="B534" s="11"/>
      <c r="C534" s="10"/>
      <c r="D534" s="11"/>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c r="A535" s="10"/>
      <c r="B535" s="11"/>
      <c r="C535" s="10"/>
      <c r="D535" s="11"/>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c r="A536" s="10"/>
      <c r="B536" s="11"/>
      <c r="C536" s="10"/>
      <c r="D536" s="11"/>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c r="A537" s="10"/>
      <c r="B537" s="11"/>
      <c r="C537" s="10"/>
      <c r="D537" s="11"/>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c r="A538" s="10"/>
      <c r="B538" s="11"/>
      <c r="C538" s="10"/>
      <c r="D538" s="11"/>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c r="A539" s="10"/>
      <c r="B539" s="11"/>
      <c r="C539" s="10"/>
      <c r="D539" s="11"/>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c r="A540" s="10"/>
      <c r="B540" s="11"/>
      <c r="C540" s="10"/>
      <c r="D540" s="11"/>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c r="A541" s="10"/>
      <c r="B541" s="11"/>
      <c r="C541" s="10"/>
      <c r="D541" s="11"/>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c r="A542" s="10"/>
      <c r="B542" s="11"/>
      <c r="C542" s="10"/>
      <c r="D542" s="11"/>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c r="A543" s="10"/>
      <c r="B543" s="11"/>
      <c r="C543" s="10"/>
      <c r="D543" s="11"/>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c r="A544" s="10"/>
      <c r="B544" s="11"/>
      <c r="C544" s="10"/>
      <c r="D544" s="11"/>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c r="A545" s="10"/>
      <c r="B545" s="11"/>
      <c r="C545" s="10"/>
      <c r="D545" s="11"/>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c r="A546" s="10"/>
      <c r="B546" s="11"/>
      <c r="C546" s="10"/>
      <c r="D546" s="11"/>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c r="A547" s="10"/>
      <c r="B547" s="11"/>
      <c r="C547" s="10"/>
      <c r="D547" s="11"/>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c r="A548" s="10"/>
      <c r="B548" s="11"/>
      <c r="C548" s="10"/>
      <c r="D548" s="11"/>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c r="A549" s="10"/>
      <c r="B549" s="11"/>
      <c r="C549" s="10"/>
      <c r="D549" s="11"/>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c r="A550" s="10"/>
      <c r="B550" s="11"/>
      <c r="C550" s="10"/>
      <c r="D550" s="11"/>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c r="A551" s="10"/>
      <c r="B551" s="11"/>
      <c r="C551" s="10"/>
      <c r="D551" s="11"/>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c r="A552" s="10"/>
      <c r="B552" s="11"/>
      <c r="C552" s="10"/>
      <c r="D552" s="11"/>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c r="A553" s="10"/>
      <c r="B553" s="11"/>
      <c r="C553" s="10"/>
      <c r="D553" s="11"/>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c r="A554" s="10"/>
      <c r="B554" s="11"/>
      <c r="C554" s="10"/>
      <c r="D554" s="11"/>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c r="A555" s="10"/>
      <c r="B555" s="11"/>
      <c r="C555" s="10"/>
      <c r="D555" s="11"/>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c r="A556" s="10"/>
      <c r="B556" s="11"/>
      <c r="C556" s="10"/>
      <c r="D556" s="11"/>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c r="A557" s="10"/>
      <c r="B557" s="11"/>
      <c r="C557" s="10"/>
      <c r="D557" s="11"/>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c r="A558" s="10"/>
      <c r="B558" s="11"/>
      <c r="C558" s="10"/>
      <c r="D558" s="11"/>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c r="A559" s="10"/>
      <c r="B559" s="11"/>
      <c r="C559" s="10"/>
      <c r="D559" s="1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c r="A560" s="10"/>
      <c r="B560" s="11"/>
      <c r="C560" s="10"/>
      <c r="D560" s="11"/>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c r="A561" s="10"/>
      <c r="B561" s="11"/>
      <c r="C561" s="10"/>
      <c r="D561" s="11"/>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c r="A562" s="10"/>
      <c r="B562" s="11"/>
      <c r="C562" s="10"/>
      <c r="D562" s="11"/>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c r="A563" s="10"/>
      <c r="B563" s="11"/>
      <c r="C563" s="10"/>
      <c r="D563" s="11"/>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c r="A564" s="10"/>
      <c r="B564" s="11"/>
      <c r="C564" s="10"/>
      <c r="D564" s="11"/>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c r="A565" s="10"/>
      <c r="B565" s="11"/>
      <c r="C565" s="10"/>
      <c r="D565" s="11"/>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c r="A566" s="10"/>
      <c r="B566" s="11"/>
      <c r="C566" s="10"/>
      <c r="D566" s="11"/>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c r="A567" s="10"/>
      <c r="B567" s="11"/>
      <c r="C567" s="10"/>
      <c r="D567" s="11"/>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c r="A568" s="10"/>
      <c r="B568" s="11"/>
      <c r="C568" s="10"/>
      <c r="D568" s="11"/>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c r="A569" s="10"/>
      <c r="B569" s="11"/>
      <c r="C569" s="10"/>
      <c r="D569" s="11"/>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c r="A570" s="10"/>
      <c r="B570" s="11"/>
      <c r="C570" s="10"/>
      <c r="D570" s="11"/>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c r="A571" s="10"/>
      <c r="B571" s="11"/>
      <c r="C571" s="10"/>
      <c r="D571" s="11"/>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c r="A572" s="10"/>
      <c r="B572" s="11"/>
      <c r="C572" s="10"/>
      <c r="D572" s="11"/>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c r="A573" s="10"/>
      <c r="B573" s="11"/>
      <c r="C573" s="10"/>
      <c r="D573" s="11"/>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c r="A574" s="10"/>
      <c r="B574" s="11"/>
      <c r="C574" s="10"/>
      <c r="D574" s="11"/>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c r="A575" s="10"/>
      <c r="B575" s="11"/>
      <c r="C575" s="10"/>
      <c r="D575" s="11"/>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c r="A576" s="10"/>
      <c r="B576" s="11"/>
      <c r="C576" s="10"/>
      <c r="D576" s="11"/>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c r="A577" s="10"/>
      <c r="B577" s="11"/>
      <c r="C577" s="10"/>
      <c r="D577" s="11"/>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c r="A578" s="10"/>
      <c r="B578" s="11"/>
      <c r="C578" s="10"/>
      <c r="D578" s="11"/>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c r="A579" s="10"/>
      <c r="B579" s="11"/>
      <c r="C579" s="10"/>
      <c r="D579" s="11"/>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c r="A580" s="10"/>
      <c r="B580" s="11"/>
      <c r="C580" s="10"/>
      <c r="D580" s="11"/>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c r="A581" s="10"/>
      <c r="B581" s="11"/>
      <c r="C581" s="10"/>
      <c r="D581" s="11"/>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c r="A582" s="10"/>
      <c r="B582" s="11"/>
      <c r="C582" s="10"/>
      <c r="D582" s="11"/>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c r="A583" s="10"/>
      <c r="B583" s="11"/>
      <c r="C583" s="10"/>
      <c r="D583" s="11"/>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c r="A584" s="10"/>
      <c r="B584" s="11"/>
      <c r="C584" s="10"/>
      <c r="D584" s="11"/>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c r="A585" s="10"/>
      <c r="B585" s="11"/>
      <c r="C585" s="10"/>
      <c r="D585" s="11"/>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c r="A586" s="10"/>
      <c r="B586" s="11"/>
      <c r="C586" s="10"/>
      <c r="D586" s="11"/>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c r="A587" s="10"/>
      <c r="B587" s="11"/>
      <c r="C587" s="10"/>
      <c r="D587" s="11"/>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c r="A588" s="10"/>
      <c r="B588" s="11"/>
      <c r="C588" s="10"/>
      <c r="D588" s="11"/>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c r="A589" s="10"/>
      <c r="B589" s="11"/>
      <c r="C589" s="10"/>
      <c r="D589" s="11"/>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c r="A590" s="10"/>
      <c r="B590" s="11"/>
      <c r="C590" s="10"/>
      <c r="D590" s="11"/>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c r="A591" s="10"/>
      <c r="B591" s="11"/>
      <c r="C591" s="10"/>
      <c r="D591" s="11"/>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c r="A592" s="10"/>
      <c r="B592" s="11"/>
      <c r="C592" s="10"/>
      <c r="D592" s="11"/>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c r="A593" s="10"/>
      <c r="B593" s="11"/>
      <c r="C593" s="10"/>
      <c r="D593" s="11"/>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c r="A594" s="10"/>
      <c r="B594" s="11"/>
      <c r="C594" s="10"/>
      <c r="D594" s="11"/>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c r="A595" s="10"/>
      <c r="B595" s="11"/>
      <c r="C595" s="10"/>
      <c r="D595" s="11"/>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c r="A596" s="10"/>
      <c r="B596" s="11"/>
      <c r="C596" s="10"/>
      <c r="D596" s="11"/>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c r="A597" s="10"/>
      <c r="B597" s="11"/>
      <c r="C597" s="10"/>
      <c r="D597" s="11"/>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c r="A598" s="10"/>
      <c r="B598" s="11"/>
      <c r="C598" s="10"/>
      <c r="D598" s="11"/>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c r="A599" s="10"/>
      <c r="B599" s="11"/>
      <c r="C599" s="10"/>
      <c r="D599" s="11"/>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c r="A600" s="10"/>
      <c r="B600" s="11"/>
      <c r="C600" s="10"/>
      <c r="D600" s="11"/>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c r="A601" s="10"/>
      <c r="B601" s="11"/>
      <c r="C601" s="10"/>
      <c r="D601" s="11"/>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c r="A602" s="10"/>
      <c r="B602" s="11"/>
      <c r="C602" s="10"/>
      <c r="D602" s="11"/>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c r="A603" s="10"/>
      <c r="B603" s="11"/>
      <c r="C603" s="10"/>
      <c r="D603" s="11"/>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c r="A604" s="10"/>
      <c r="B604" s="11"/>
      <c r="C604" s="10"/>
      <c r="D604" s="11"/>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c r="A605" s="10"/>
      <c r="B605" s="11"/>
      <c r="C605" s="10"/>
      <c r="D605" s="11"/>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c r="A606" s="10"/>
      <c r="B606" s="11"/>
      <c r="C606" s="10"/>
      <c r="D606" s="11"/>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c r="A607" s="10"/>
      <c r="B607" s="11"/>
      <c r="C607" s="10"/>
      <c r="D607" s="11"/>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c r="A608" s="10"/>
      <c r="B608" s="11"/>
      <c r="C608" s="10"/>
      <c r="D608" s="11"/>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c r="A609" s="10"/>
      <c r="B609" s="11"/>
      <c r="C609" s="10"/>
      <c r="D609" s="11"/>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c r="A610" s="10"/>
      <c r="B610" s="11"/>
      <c r="C610" s="10"/>
      <c r="D610" s="11"/>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c r="A611" s="10"/>
      <c r="B611" s="11"/>
      <c r="C611" s="10"/>
      <c r="D611" s="11"/>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c r="A612" s="10"/>
      <c r="B612" s="11"/>
      <c r="C612" s="10"/>
      <c r="D612" s="11"/>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c r="A613" s="10"/>
      <c r="B613" s="11"/>
      <c r="C613" s="10"/>
      <c r="D613" s="11"/>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c r="A614" s="10"/>
      <c r="B614" s="11"/>
      <c r="C614" s="10"/>
      <c r="D614" s="11"/>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c r="A615" s="10"/>
      <c r="B615" s="11"/>
      <c r="C615" s="10"/>
      <c r="D615" s="11"/>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c r="A616" s="10"/>
      <c r="B616" s="11"/>
      <c r="C616" s="10"/>
      <c r="D616" s="11"/>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c r="A617" s="10"/>
      <c r="B617" s="11"/>
      <c r="C617" s="10"/>
      <c r="D617" s="11"/>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c r="A618" s="10"/>
      <c r="B618" s="11"/>
      <c r="C618" s="10"/>
      <c r="D618" s="11"/>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c r="A619" s="10"/>
      <c r="B619" s="11"/>
      <c r="C619" s="10"/>
      <c r="D619" s="11"/>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c r="A620" s="10"/>
      <c r="B620" s="11"/>
      <c r="C620" s="10"/>
      <c r="D620" s="11"/>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c r="A621" s="10"/>
      <c r="B621" s="11"/>
      <c r="C621" s="10"/>
      <c r="D621" s="11"/>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c r="A622" s="10"/>
      <c r="B622" s="11"/>
      <c r="C622" s="10"/>
      <c r="D622" s="11"/>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c r="A623" s="10"/>
      <c r="B623" s="11"/>
      <c r="C623" s="10"/>
      <c r="D623" s="11"/>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c r="A624" s="10"/>
      <c r="B624" s="11"/>
      <c r="C624" s="10"/>
      <c r="D624" s="11"/>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c r="A625" s="10"/>
      <c r="B625" s="11"/>
      <c r="C625" s="10"/>
      <c r="D625" s="11"/>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c r="A626" s="10"/>
      <c r="B626" s="11"/>
      <c r="C626" s="10"/>
      <c r="D626" s="11"/>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c r="A627" s="10"/>
      <c r="B627" s="11"/>
      <c r="C627" s="10"/>
      <c r="D627" s="11"/>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c r="A628" s="10"/>
      <c r="B628" s="11"/>
      <c r="C628" s="10"/>
      <c r="D628" s="11"/>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c r="A629" s="10"/>
      <c r="B629" s="11"/>
      <c r="C629" s="10"/>
      <c r="D629" s="11"/>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c r="A630" s="10"/>
      <c r="B630" s="11"/>
      <c r="C630" s="10"/>
      <c r="D630" s="11"/>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c r="A631" s="10"/>
      <c r="B631" s="11"/>
      <c r="C631" s="10"/>
      <c r="D631" s="11"/>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c r="A632" s="10"/>
      <c r="B632" s="11"/>
      <c r="C632" s="10"/>
      <c r="D632" s="11"/>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c r="A633" s="10"/>
      <c r="B633" s="11"/>
      <c r="C633" s="10"/>
      <c r="D633" s="11"/>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c r="A634" s="10"/>
      <c r="B634" s="11"/>
      <c r="C634" s="10"/>
      <c r="D634" s="11"/>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c r="A635" s="10"/>
      <c r="B635" s="11"/>
      <c r="C635" s="10"/>
      <c r="D635" s="11"/>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c r="A636" s="10"/>
      <c r="B636" s="11"/>
      <c r="C636" s="10"/>
      <c r="D636" s="11"/>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c r="A637" s="10"/>
      <c r="B637" s="11"/>
      <c r="C637" s="10"/>
      <c r="D637" s="11"/>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c r="A638" s="10"/>
      <c r="B638" s="11"/>
      <c r="C638" s="10"/>
      <c r="D638" s="11"/>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c r="A639" s="10"/>
      <c r="B639" s="11"/>
      <c r="C639" s="10"/>
      <c r="D639" s="11"/>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c r="A640" s="10"/>
      <c r="B640" s="11"/>
      <c r="C640" s="10"/>
      <c r="D640" s="11"/>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c r="A641" s="10"/>
      <c r="B641" s="11"/>
      <c r="C641" s="10"/>
      <c r="D641" s="11"/>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c r="A642" s="10"/>
      <c r="B642" s="11"/>
      <c r="C642" s="10"/>
      <c r="D642" s="11"/>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c r="A643" s="10"/>
      <c r="B643" s="11"/>
      <c r="C643" s="10"/>
      <c r="D643" s="11"/>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c r="A644" s="10"/>
      <c r="B644" s="11"/>
      <c r="C644" s="10"/>
      <c r="D644" s="11"/>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c r="A645" s="10"/>
      <c r="B645" s="11"/>
      <c r="C645" s="10"/>
      <c r="D645" s="11"/>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c r="A646" s="10"/>
      <c r="B646" s="11"/>
      <c r="C646" s="10"/>
      <c r="D646" s="11"/>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c r="A647" s="10"/>
      <c r="B647" s="11"/>
      <c r="C647" s="10"/>
      <c r="D647" s="11"/>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c r="A648" s="10"/>
      <c r="B648" s="11"/>
      <c r="C648" s="10"/>
      <c r="D648" s="11"/>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c r="A649" s="10"/>
      <c r="B649" s="11"/>
      <c r="C649" s="10"/>
      <c r="D649" s="11"/>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c r="A650" s="10"/>
      <c r="B650" s="11"/>
      <c r="C650" s="10"/>
      <c r="D650" s="11"/>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c r="A651" s="10"/>
      <c r="B651" s="11"/>
      <c r="C651" s="10"/>
      <c r="D651" s="11"/>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c r="A652" s="10"/>
      <c r="B652" s="11"/>
      <c r="C652" s="10"/>
      <c r="D652" s="11"/>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c r="A653" s="10"/>
      <c r="B653" s="11"/>
      <c r="C653" s="10"/>
      <c r="D653" s="11"/>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c r="A654" s="10"/>
      <c r="B654" s="11"/>
      <c r="C654" s="10"/>
      <c r="D654" s="11"/>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c r="A655" s="10"/>
      <c r="B655" s="11"/>
      <c r="C655" s="10"/>
      <c r="D655" s="11"/>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c r="A656" s="10"/>
      <c r="B656" s="11"/>
      <c r="C656" s="10"/>
      <c r="D656" s="11"/>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c r="A657" s="10"/>
      <c r="B657" s="11"/>
      <c r="C657" s="10"/>
      <c r="D657" s="11"/>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c r="A658" s="10"/>
      <c r="B658" s="11"/>
      <c r="C658" s="10"/>
      <c r="D658" s="11"/>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c r="A659" s="10"/>
      <c r="B659" s="11"/>
      <c r="C659" s="10"/>
      <c r="D659" s="11"/>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c r="A660" s="10"/>
      <c r="B660" s="11"/>
      <c r="C660" s="10"/>
      <c r="D660" s="11"/>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c r="A661" s="10"/>
      <c r="B661" s="11"/>
      <c r="C661" s="10"/>
      <c r="D661" s="11"/>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c r="A662" s="10"/>
      <c r="B662" s="11"/>
      <c r="C662" s="10"/>
      <c r="D662" s="11"/>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c r="A663" s="10"/>
      <c r="B663" s="11"/>
      <c r="C663" s="10"/>
      <c r="D663" s="11"/>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c r="A664" s="10"/>
      <c r="B664" s="11"/>
      <c r="C664" s="10"/>
      <c r="D664" s="11"/>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c r="A665" s="10"/>
      <c r="B665" s="11"/>
      <c r="C665" s="10"/>
      <c r="D665" s="11"/>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c r="A666" s="10"/>
      <c r="B666" s="11"/>
      <c r="C666" s="10"/>
      <c r="D666" s="11"/>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c r="A667" s="10"/>
      <c r="B667" s="11"/>
      <c r="C667" s="10"/>
      <c r="D667" s="11"/>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c r="A668" s="10"/>
      <c r="B668" s="11"/>
      <c r="C668" s="10"/>
      <c r="D668" s="11"/>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c r="A669" s="10"/>
      <c r="B669" s="11"/>
      <c r="C669" s="10"/>
      <c r="D669" s="11"/>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c r="A670" s="10"/>
      <c r="B670" s="11"/>
      <c r="C670" s="10"/>
      <c r="D670" s="11"/>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c r="A671" s="10"/>
      <c r="B671" s="11"/>
      <c r="C671" s="10"/>
      <c r="D671" s="11"/>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c r="A672" s="10"/>
      <c r="B672" s="11"/>
      <c r="C672" s="10"/>
      <c r="D672" s="11"/>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c r="A673" s="10"/>
      <c r="B673" s="11"/>
      <c r="C673" s="10"/>
      <c r="D673" s="11"/>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c r="A674" s="10"/>
      <c r="B674" s="11"/>
      <c r="C674" s="10"/>
      <c r="D674" s="11"/>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c r="A675" s="10"/>
      <c r="B675" s="11"/>
      <c r="C675" s="10"/>
      <c r="D675" s="11"/>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c r="A676" s="10"/>
      <c r="B676" s="11"/>
      <c r="C676" s="10"/>
      <c r="D676" s="11"/>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c r="A677" s="10"/>
      <c r="B677" s="11"/>
      <c r="C677" s="10"/>
      <c r="D677" s="11"/>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c r="A678" s="10"/>
      <c r="B678" s="11"/>
      <c r="C678" s="10"/>
      <c r="D678" s="11"/>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c r="A679" s="10"/>
      <c r="B679" s="11"/>
      <c r="C679" s="10"/>
      <c r="D679" s="11"/>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c r="A680" s="10"/>
      <c r="B680" s="11"/>
      <c r="C680" s="10"/>
      <c r="D680" s="11"/>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c r="A681" s="10"/>
      <c r="B681" s="11"/>
      <c r="C681" s="10"/>
      <c r="D681" s="11"/>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c r="A682" s="10"/>
      <c r="B682" s="11"/>
      <c r="C682" s="10"/>
      <c r="D682" s="11"/>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c r="A683" s="10"/>
      <c r="B683" s="11"/>
      <c r="C683" s="10"/>
      <c r="D683" s="11"/>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c r="A684" s="10"/>
      <c r="B684" s="11"/>
      <c r="C684" s="10"/>
      <c r="D684" s="11"/>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c r="A685" s="10"/>
      <c r="B685" s="11"/>
      <c r="C685" s="10"/>
      <c r="D685" s="11"/>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c r="A686" s="10"/>
      <c r="B686" s="11"/>
      <c r="C686" s="10"/>
      <c r="D686" s="11"/>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c r="A687" s="10"/>
      <c r="B687" s="11"/>
      <c r="C687" s="10"/>
      <c r="D687" s="11"/>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c r="A688" s="10"/>
      <c r="B688" s="11"/>
      <c r="C688" s="10"/>
      <c r="D688" s="11"/>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c r="A689" s="10"/>
      <c r="B689" s="11"/>
      <c r="C689" s="10"/>
      <c r="D689" s="11"/>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c r="A690" s="10"/>
      <c r="B690" s="11"/>
      <c r="C690" s="10"/>
      <c r="D690" s="11"/>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c r="A691" s="10"/>
      <c r="B691" s="11"/>
      <c r="C691" s="10"/>
      <c r="D691" s="11"/>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c r="A692" s="10"/>
      <c r="B692" s="11"/>
      <c r="C692" s="10"/>
      <c r="D692" s="11"/>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c r="A693" s="10"/>
      <c r="B693" s="11"/>
      <c r="C693" s="10"/>
      <c r="D693" s="11"/>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c r="A694" s="10"/>
      <c r="B694" s="11"/>
      <c r="C694" s="10"/>
      <c r="D694" s="11"/>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c r="A695" s="10"/>
      <c r="B695" s="11"/>
      <c r="C695" s="10"/>
      <c r="D695" s="11"/>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c r="A696" s="10"/>
      <c r="B696" s="11"/>
      <c r="C696" s="10"/>
      <c r="D696" s="11"/>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c r="A697" s="10"/>
      <c r="B697" s="11"/>
      <c r="C697" s="10"/>
      <c r="D697" s="11"/>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c r="A698" s="10"/>
      <c r="B698" s="11"/>
      <c r="C698" s="10"/>
      <c r="D698" s="11"/>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c r="A699" s="10"/>
      <c r="B699" s="11"/>
      <c r="C699" s="10"/>
      <c r="D699" s="11"/>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c r="A700" s="10"/>
      <c r="B700" s="11"/>
      <c r="C700" s="10"/>
      <c r="D700" s="11"/>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c r="A701" s="10"/>
      <c r="B701" s="11"/>
      <c r="C701" s="10"/>
      <c r="D701" s="11"/>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c r="A702" s="10"/>
      <c r="B702" s="11"/>
      <c r="C702" s="10"/>
      <c r="D702" s="11"/>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c r="A703" s="10"/>
      <c r="B703" s="11"/>
      <c r="C703" s="10"/>
      <c r="D703" s="11"/>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c r="A704" s="10"/>
      <c r="B704" s="11"/>
      <c r="C704" s="10"/>
      <c r="D704" s="11"/>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c r="A705" s="10"/>
      <c r="B705" s="11"/>
      <c r="C705" s="10"/>
      <c r="D705" s="11"/>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c r="A706" s="10"/>
      <c r="B706" s="11"/>
      <c r="C706" s="10"/>
      <c r="D706" s="11"/>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c r="A707" s="10"/>
      <c r="B707" s="11"/>
      <c r="C707" s="10"/>
      <c r="D707" s="11"/>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c r="A708" s="10"/>
      <c r="B708" s="11"/>
      <c r="C708" s="10"/>
      <c r="D708" s="11"/>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c r="A709" s="10"/>
      <c r="B709" s="11"/>
      <c r="C709" s="10"/>
      <c r="D709" s="11"/>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c r="A710" s="10"/>
      <c r="B710" s="11"/>
      <c r="C710" s="10"/>
      <c r="D710" s="11"/>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c r="A711" s="10"/>
      <c r="B711" s="11"/>
      <c r="C711" s="10"/>
      <c r="D711" s="11"/>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c r="A712" s="10"/>
      <c r="B712" s="11"/>
      <c r="C712" s="10"/>
      <c r="D712" s="11"/>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c r="A713" s="10"/>
      <c r="B713" s="11"/>
      <c r="C713" s="10"/>
      <c r="D713" s="11"/>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c r="A714" s="10"/>
      <c r="B714" s="11"/>
      <c r="C714" s="10"/>
      <c r="D714" s="11"/>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c r="A715" s="10"/>
      <c r="B715" s="11"/>
      <c r="C715" s="10"/>
      <c r="D715" s="11"/>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c r="A716" s="10"/>
      <c r="B716" s="11"/>
      <c r="C716" s="10"/>
      <c r="D716" s="11"/>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c r="A717" s="10"/>
      <c r="B717" s="11"/>
      <c r="C717" s="10"/>
      <c r="D717" s="11"/>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c r="A718" s="10"/>
      <c r="B718" s="11"/>
      <c r="C718" s="10"/>
      <c r="D718" s="11"/>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c r="A719" s="10"/>
      <c r="B719" s="11"/>
      <c r="C719" s="10"/>
      <c r="D719" s="11"/>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c r="A720" s="10"/>
      <c r="B720" s="11"/>
      <c r="C720" s="10"/>
      <c r="D720" s="11"/>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c r="A721" s="10"/>
      <c r="B721" s="11"/>
      <c r="C721" s="10"/>
      <c r="D721" s="11"/>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c r="A722" s="10"/>
      <c r="B722" s="11"/>
      <c r="C722" s="10"/>
      <c r="D722" s="11"/>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c r="A723" s="10"/>
      <c r="B723" s="11"/>
      <c r="C723" s="10"/>
      <c r="D723" s="11"/>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c r="A724" s="10"/>
      <c r="B724" s="11"/>
      <c r="C724" s="10"/>
      <c r="D724" s="11"/>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c r="A725" s="10"/>
      <c r="B725" s="11"/>
      <c r="C725" s="10"/>
      <c r="D725" s="11"/>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c r="A726" s="10"/>
      <c r="B726" s="11"/>
      <c r="C726" s="10"/>
      <c r="D726" s="11"/>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c r="A727" s="10"/>
      <c r="B727" s="11"/>
      <c r="C727" s="10"/>
      <c r="D727" s="11"/>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c r="A728" s="10"/>
      <c r="B728" s="11"/>
      <c r="C728" s="10"/>
      <c r="D728" s="11"/>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c r="A729" s="10"/>
      <c r="B729" s="11"/>
      <c r="C729" s="10"/>
      <c r="D729" s="11"/>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c r="A730" s="10"/>
      <c r="B730" s="11"/>
      <c r="C730" s="10"/>
      <c r="D730" s="11"/>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c r="A731" s="10"/>
      <c r="B731" s="11"/>
      <c r="C731" s="10"/>
      <c r="D731" s="11"/>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c r="A732" s="10"/>
      <c r="B732" s="11"/>
      <c r="C732" s="10"/>
      <c r="D732" s="11"/>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c r="A733" s="10"/>
      <c r="B733" s="11"/>
      <c r="C733" s="10"/>
      <c r="D733" s="11"/>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c r="A734" s="10"/>
      <c r="B734" s="11"/>
      <c r="C734" s="10"/>
      <c r="D734" s="11"/>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c r="A735" s="10"/>
      <c r="B735" s="11"/>
      <c r="C735" s="10"/>
      <c r="D735" s="11"/>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c r="A736" s="10"/>
      <c r="B736" s="11"/>
      <c r="C736" s="10"/>
      <c r="D736" s="11"/>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c r="A737" s="10"/>
      <c r="B737" s="11"/>
      <c r="C737" s="10"/>
      <c r="D737" s="11"/>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c r="A738" s="10"/>
      <c r="B738" s="11"/>
      <c r="C738" s="10"/>
      <c r="D738" s="11"/>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c r="A739" s="10"/>
      <c r="B739" s="11"/>
      <c r="C739" s="10"/>
      <c r="D739" s="11"/>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c r="A740" s="10"/>
      <c r="B740" s="11"/>
      <c r="C740" s="10"/>
      <c r="D740" s="11"/>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c r="A741" s="10"/>
      <c r="B741" s="11"/>
      <c r="C741" s="10"/>
      <c r="D741" s="11"/>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c r="A742" s="10"/>
      <c r="B742" s="11"/>
      <c r="C742" s="10"/>
      <c r="D742" s="11"/>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c r="A743" s="10"/>
      <c r="B743" s="11"/>
      <c r="C743" s="10"/>
      <c r="D743" s="11"/>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c r="A744" s="10"/>
      <c r="B744" s="11"/>
      <c r="C744" s="10"/>
      <c r="D744" s="11"/>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c r="A745" s="10"/>
      <c r="B745" s="11"/>
      <c r="C745" s="10"/>
      <c r="D745" s="11"/>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c r="A746" s="10"/>
      <c r="B746" s="11"/>
      <c r="C746" s="10"/>
      <c r="D746" s="11"/>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c r="A747" s="10"/>
      <c r="B747" s="11"/>
      <c r="C747" s="10"/>
      <c r="D747" s="11"/>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row>
    <row r="103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row>
    <row r="103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row>
    <row r="1034">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6.0"/>
  </cols>
  <sheetData>
    <row r="1">
      <c r="A1" s="8" t="s">
        <v>9</v>
      </c>
      <c r="B1" s="8" t="s">
        <v>10</v>
      </c>
      <c r="C1" s="8" t="s">
        <v>11</v>
      </c>
      <c r="D1" s="8" t="s">
        <v>12</v>
      </c>
      <c r="E1" s="8" t="s">
        <v>13</v>
      </c>
      <c r="F1" s="8" t="s">
        <v>14</v>
      </c>
      <c r="G1" s="9"/>
      <c r="H1" s="10"/>
      <c r="I1" s="10"/>
      <c r="J1" s="10"/>
      <c r="K1" s="10"/>
      <c r="L1" s="10"/>
      <c r="M1" s="10"/>
      <c r="N1" s="10"/>
      <c r="O1" s="10"/>
      <c r="P1" s="10"/>
      <c r="Q1" s="10"/>
      <c r="R1" s="10"/>
      <c r="S1" s="10"/>
      <c r="T1" s="10"/>
      <c r="U1" s="10"/>
      <c r="V1" s="10"/>
      <c r="W1" s="10"/>
      <c r="X1" s="10"/>
      <c r="Y1" s="10"/>
      <c r="Z1" s="10"/>
      <c r="AA1" s="10"/>
    </row>
    <row r="2">
      <c r="A2" s="9" t="s">
        <v>550</v>
      </c>
      <c r="B2" s="15" t="s">
        <v>551</v>
      </c>
      <c r="C2" s="9" t="s">
        <v>23</v>
      </c>
      <c r="D2" s="11">
        <v>45445.0</v>
      </c>
      <c r="E2" s="9">
        <v>8.0</v>
      </c>
      <c r="F2" s="9">
        <v>90.0</v>
      </c>
      <c r="G2" s="10"/>
      <c r="H2" s="10"/>
      <c r="I2" s="10"/>
      <c r="J2" s="10"/>
      <c r="K2" s="10"/>
      <c r="L2" s="10"/>
      <c r="M2" s="10"/>
      <c r="N2" s="10"/>
      <c r="O2" s="10"/>
      <c r="P2" s="10"/>
      <c r="Q2" s="10"/>
      <c r="R2" s="10"/>
      <c r="S2" s="10"/>
      <c r="T2" s="10"/>
      <c r="U2" s="10"/>
      <c r="V2" s="10"/>
      <c r="W2" s="10"/>
      <c r="X2" s="10"/>
      <c r="Y2" s="10"/>
      <c r="Z2" s="10"/>
      <c r="AA2" s="10"/>
    </row>
    <row r="3">
      <c r="A3" s="9" t="s">
        <v>552</v>
      </c>
      <c r="B3" s="9" t="s">
        <v>551</v>
      </c>
      <c r="C3" s="9" t="s">
        <v>19</v>
      </c>
      <c r="D3" s="11">
        <v>45445.0</v>
      </c>
      <c r="E3" s="9">
        <v>26.0</v>
      </c>
      <c r="F3" s="9">
        <v>78.0</v>
      </c>
      <c r="G3" s="10"/>
      <c r="H3" s="10"/>
      <c r="I3" s="10"/>
      <c r="J3" s="10"/>
      <c r="K3" s="10"/>
      <c r="L3" s="10"/>
      <c r="M3" s="10"/>
      <c r="N3" s="10"/>
      <c r="O3" s="10"/>
      <c r="P3" s="10"/>
      <c r="Q3" s="10"/>
      <c r="R3" s="10"/>
      <c r="S3" s="10"/>
      <c r="T3" s="10"/>
      <c r="U3" s="10"/>
      <c r="V3" s="10"/>
      <c r="W3" s="10"/>
      <c r="X3" s="10"/>
      <c r="Y3" s="10"/>
      <c r="Z3" s="10"/>
      <c r="AA3" s="10"/>
    </row>
    <row r="4">
      <c r="A4" s="9" t="s">
        <v>553</v>
      </c>
      <c r="B4" s="9" t="s">
        <v>551</v>
      </c>
      <c r="C4" s="9" t="s">
        <v>21</v>
      </c>
      <c r="D4" s="11">
        <v>45445.0</v>
      </c>
      <c r="E4" s="9">
        <v>12.0</v>
      </c>
      <c r="F4" s="9">
        <v>170.0</v>
      </c>
      <c r="G4" s="10"/>
      <c r="H4" s="10"/>
      <c r="I4" s="10"/>
      <c r="J4" s="10"/>
      <c r="K4" s="10"/>
      <c r="L4" s="10"/>
      <c r="M4" s="10"/>
      <c r="N4" s="10"/>
      <c r="O4" s="10"/>
      <c r="P4" s="10"/>
      <c r="Q4" s="10"/>
      <c r="R4" s="10"/>
      <c r="S4" s="10"/>
      <c r="T4" s="10"/>
      <c r="U4" s="10"/>
      <c r="V4" s="10"/>
      <c r="W4" s="10"/>
      <c r="X4" s="10"/>
      <c r="Y4" s="10"/>
      <c r="Z4" s="10"/>
      <c r="AA4" s="10"/>
    </row>
    <row r="5">
      <c r="A5" s="9" t="s">
        <v>554</v>
      </c>
      <c r="B5" s="9" t="s">
        <v>551</v>
      </c>
      <c r="C5" s="9" t="s">
        <v>25</v>
      </c>
      <c r="D5" s="11">
        <v>45445.0</v>
      </c>
      <c r="E5" s="9">
        <v>3.0</v>
      </c>
      <c r="F5" s="9">
        <v>80.0</v>
      </c>
      <c r="G5" s="10"/>
      <c r="H5" s="10"/>
      <c r="I5" s="10"/>
      <c r="J5" s="10"/>
      <c r="K5" s="10"/>
      <c r="L5" s="10"/>
      <c r="M5" s="10"/>
      <c r="N5" s="10"/>
      <c r="O5" s="10"/>
      <c r="P5" s="10"/>
      <c r="Q5" s="10"/>
      <c r="R5" s="10"/>
      <c r="S5" s="10"/>
      <c r="T5" s="10"/>
      <c r="U5" s="10"/>
      <c r="V5" s="10"/>
      <c r="W5" s="10"/>
      <c r="X5" s="10"/>
      <c r="Y5" s="10"/>
      <c r="Z5" s="10"/>
      <c r="AA5" s="10"/>
    </row>
    <row r="6">
      <c r="A6" s="9" t="s">
        <v>555</v>
      </c>
      <c r="B6" s="9" t="s">
        <v>551</v>
      </c>
      <c r="C6" s="9" t="s">
        <v>17</v>
      </c>
      <c r="D6" s="11">
        <v>45445.0</v>
      </c>
      <c r="E6" s="9">
        <v>41.0</v>
      </c>
      <c r="F6" s="9">
        <v>65.0</v>
      </c>
      <c r="G6" s="10"/>
      <c r="H6" s="10"/>
      <c r="I6" s="10"/>
      <c r="J6" s="10"/>
      <c r="K6" s="10"/>
      <c r="L6" s="10"/>
      <c r="M6" s="10"/>
      <c r="N6" s="10"/>
      <c r="O6" s="10"/>
      <c r="P6" s="10"/>
      <c r="Q6" s="10"/>
      <c r="R6" s="10"/>
      <c r="S6" s="10"/>
      <c r="T6" s="10"/>
      <c r="U6" s="10"/>
      <c r="V6" s="10"/>
      <c r="W6" s="10"/>
      <c r="X6" s="10"/>
      <c r="Y6" s="10"/>
      <c r="Z6" s="10"/>
      <c r="AA6" s="10"/>
    </row>
    <row r="7">
      <c r="A7" s="9" t="s">
        <v>556</v>
      </c>
      <c r="B7" s="9" t="s">
        <v>551</v>
      </c>
      <c r="C7" s="9" t="s">
        <v>17</v>
      </c>
      <c r="D7" s="11">
        <v>45446.0</v>
      </c>
      <c r="E7" s="9">
        <v>26.0</v>
      </c>
      <c r="F7" s="9">
        <v>65.0</v>
      </c>
      <c r="G7" s="10"/>
      <c r="H7" s="10"/>
      <c r="I7" s="10"/>
      <c r="J7" s="10"/>
      <c r="K7" s="10"/>
      <c r="L7" s="10"/>
      <c r="M7" s="10"/>
      <c r="N7" s="10"/>
      <c r="O7" s="10"/>
      <c r="P7" s="10"/>
      <c r="Q7" s="10"/>
      <c r="R7" s="10"/>
      <c r="S7" s="10"/>
      <c r="T7" s="10"/>
      <c r="U7" s="10"/>
      <c r="V7" s="10"/>
      <c r="W7" s="10"/>
      <c r="X7" s="10"/>
      <c r="Y7" s="10"/>
      <c r="Z7" s="10"/>
      <c r="AA7" s="10"/>
    </row>
    <row r="8">
      <c r="A8" s="9" t="s">
        <v>557</v>
      </c>
      <c r="B8" s="9" t="s">
        <v>551</v>
      </c>
      <c r="C8" s="9" t="s">
        <v>21</v>
      </c>
      <c r="D8" s="11">
        <v>45446.0</v>
      </c>
      <c r="E8" s="9">
        <v>2.0</v>
      </c>
      <c r="F8" s="9">
        <v>170.0</v>
      </c>
      <c r="G8" s="10"/>
      <c r="H8" s="10"/>
      <c r="I8" s="10"/>
      <c r="J8" s="10"/>
      <c r="K8" s="10"/>
      <c r="L8" s="10"/>
      <c r="M8" s="10"/>
      <c r="N8" s="10"/>
      <c r="O8" s="10"/>
      <c r="P8" s="10"/>
      <c r="Q8" s="10"/>
      <c r="R8" s="10"/>
      <c r="S8" s="10"/>
      <c r="T8" s="10"/>
      <c r="U8" s="10"/>
      <c r="V8" s="10"/>
      <c r="W8" s="10"/>
      <c r="X8" s="10"/>
      <c r="Y8" s="10"/>
      <c r="Z8" s="10"/>
      <c r="AA8" s="10"/>
    </row>
    <row r="9">
      <c r="A9" s="9" t="s">
        <v>558</v>
      </c>
      <c r="B9" s="9" t="s">
        <v>551</v>
      </c>
      <c r="C9" s="9" t="s">
        <v>17</v>
      </c>
      <c r="D9" s="11">
        <v>45447.0</v>
      </c>
      <c r="E9" s="9">
        <v>27.0</v>
      </c>
      <c r="F9" s="9">
        <v>65.0</v>
      </c>
      <c r="G9" s="10"/>
      <c r="H9" s="10"/>
      <c r="I9" s="10"/>
      <c r="J9" s="10"/>
      <c r="K9" s="10"/>
      <c r="L9" s="10"/>
      <c r="M9" s="10"/>
      <c r="N9" s="10"/>
      <c r="O9" s="10"/>
      <c r="P9" s="10"/>
      <c r="Q9" s="10"/>
      <c r="R9" s="10"/>
      <c r="S9" s="10"/>
      <c r="T9" s="10"/>
      <c r="U9" s="10"/>
      <c r="V9" s="10"/>
      <c r="W9" s="10"/>
      <c r="X9" s="10"/>
      <c r="Y9" s="10"/>
      <c r="Z9" s="10"/>
      <c r="AA9" s="10"/>
    </row>
    <row r="10">
      <c r="A10" s="9" t="s">
        <v>559</v>
      </c>
      <c r="B10" s="9" t="s">
        <v>551</v>
      </c>
      <c r="C10" s="9" t="s">
        <v>19</v>
      </c>
      <c r="D10" s="11">
        <v>45447.0</v>
      </c>
      <c r="E10" s="9">
        <v>22.0</v>
      </c>
      <c r="F10" s="9">
        <v>78.0</v>
      </c>
      <c r="G10" s="10"/>
      <c r="H10" s="10"/>
      <c r="I10" s="10"/>
      <c r="J10" s="10"/>
      <c r="K10" s="10"/>
      <c r="L10" s="10"/>
      <c r="M10" s="10"/>
      <c r="N10" s="10"/>
      <c r="O10" s="10"/>
      <c r="P10" s="10"/>
      <c r="Q10" s="10"/>
      <c r="R10" s="10"/>
      <c r="S10" s="10"/>
      <c r="T10" s="10"/>
      <c r="U10" s="10"/>
      <c r="V10" s="10"/>
      <c r="W10" s="10"/>
      <c r="X10" s="10"/>
      <c r="Y10" s="10"/>
      <c r="Z10" s="10"/>
      <c r="AA10" s="10"/>
    </row>
    <row r="11">
      <c r="A11" s="9" t="s">
        <v>560</v>
      </c>
      <c r="B11" s="9" t="s">
        <v>551</v>
      </c>
      <c r="C11" s="9" t="s">
        <v>21</v>
      </c>
      <c r="D11" s="11">
        <v>45447.0</v>
      </c>
      <c r="E11" s="9">
        <v>3.0</v>
      </c>
      <c r="F11" s="9">
        <v>170.0</v>
      </c>
      <c r="G11" s="10"/>
      <c r="H11" s="10"/>
      <c r="I11" s="10"/>
      <c r="J11" s="10"/>
      <c r="K11" s="10"/>
      <c r="L11" s="10"/>
      <c r="M11" s="10"/>
      <c r="N11" s="10"/>
      <c r="O11" s="10"/>
      <c r="P11" s="10"/>
      <c r="Q11" s="10"/>
      <c r="R11" s="10"/>
      <c r="S11" s="10"/>
      <c r="T11" s="10"/>
      <c r="U11" s="10"/>
      <c r="V11" s="10"/>
      <c r="W11" s="10"/>
      <c r="X11" s="10"/>
      <c r="Y11" s="10"/>
      <c r="Z11" s="10"/>
      <c r="AA11" s="10"/>
    </row>
    <row r="12">
      <c r="A12" s="9" t="s">
        <v>561</v>
      </c>
      <c r="B12" s="9" t="s">
        <v>551</v>
      </c>
      <c r="C12" s="9" t="s">
        <v>23</v>
      </c>
      <c r="D12" s="11">
        <v>45447.0</v>
      </c>
      <c r="E12" s="9">
        <v>4.0</v>
      </c>
      <c r="F12" s="9">
        <v>90.0</v>
      </c>
      <c r="G12" s="10"/>
      <c r="H12" s="10"/>
      <c r="I12" s="10"/>
      <c r="J12" s="10"/>
      <c r="K12" s="10"/>
      <c r="L12" s="10"/>
      <c r="M12" s="10"/>
      <c r="N12" s="10"/>
      <c r="O12" s="10"/>
      <c r="P12" s="10"/>
      <c r="Q12" s="10"/>
      <c r="R12" s="10"/>
      <c r="S12" s="10"/>
      <c r="T12" s="10"/>
      <c r="U12" s="10"/>
      <c r="V12" s="10"/>
      <c r="W12" s="10"/>
      <c r="X12" s="10"/>
      <c r="Y12" s="10"/>
      <c r="Z12" s="10"/>
      <c r="AA12" s="10"/>
    </row>
    <row r="13">
      <c r="A13" s="9" t="s">
        <v>562</v>
      </c>
      <c r="B13" s="9" t="s">
        <v>551</v>
      </c>
      <c r="C13" s="9" t="s">
        <v>19</v>
      </c>
      <c r="D13" s="11">
        <v>45448.0</v>
      </c>
      <c r="E13" s="9">
        <v>6.0</v>
      </c>
      <c r="F13" s="9">
        <v>78.0</v>
      </c>
      <c r="G13" s="10"/>
      <c r="H13" s="10"/>
      <c r="I13" s="10"/>
      <c r="J13" s="10"/>
      <c r="K13" s="10"/>
      <c r="L13" s="10"/>
      <c r="M13" s="10"/>
      <c r="N13" s="10"/>
      <c r="O13" s="10"/>
      <c r="P13" s="10"/>
      <c r="Q13" s="10"/>
      <c r="R13" s="10"/>
      <c r="S13" s="10"/>
      <c r="T13" s="10"/>
      <c r="U13" s="10"/>
      <c r="V13" s="10"/>
      <c r="W13" s="10"/>
      <c r="X13" s="10"/>
      <c r="Y13" s="10"/>
      <c r="Z13" s="10"/>
      <c r="AA13" s="10"/>
    </row>
    <row r="14">
      <c r="A14" s="9" t="s">
        <v>563</v>
      </c>
      <c r="B14" s="9" t="s">
        <v>551</v>
      </c>
      <c r="C14" s="9" t="s">
        <v>21</v>
      </c>
      <c r="D14" s="11">
        <v>45448.0</v>
      </c>
      <c r="E14" s="9">
        <v>3.0</v>
      </c>
      <c r="F14" s="9">
        <v>170.0</v>
      </c>
      <c r="G14" s="10"/>
      <c r="H14" s="10"/>
      <c r="I14" s="10"/>
      <c r="J14" s="10"/>
      <c r="K14" s="10"/>
      <c r="L14" s="10"/>
      <c r="M14" s="10"/>
      <c r="N14" s="10"/>
      <c r="O14" s="10"/>
      <c r="P14" s="10"/>
      <c r="Q14" s="10"/>
      <c r="R14" s="10"/>
      <c r="S14" s="10"/>
      <c r="T14" s="10"/>
      <c r="U14" s="10"/>
      <c r="V14" s="10"/>
      <c r="W14" s="10"/>
      <c r="X14" s="10"/>
      <c r="Y14" s="10"/>
      <c r="Z14" s="10"/>
      <c r="AA14" s="10"/>
    </row>
    <row r="15">
      <c r="A15" s="9" t="s">
        <v>564</v>
      </c>
      <c r="B15" s="9" t="s">
        <v>551</v>
      </c>
      <c r="C15" s="9" t="s">
        <v>23</v>
      </c>
      <c r="D15" s="11">
        <v>45449.0</v>
      </c>
      <c r="E15" s="9">
        <v>5.0</v>
      </c>
      <c r="F15" s="9">
        <v>90.0</v>
      </c>
      <c r="G15" s="10"/>
      <c r="H15" s="10"/>
      <c r="I15" s="10"/>
      <c r="J15" s="10"/>
      <c r="K15" s="10"/>
      <c r="L15" s="10"/>
      <c r="M15" s="10"/>
      <c r="N15" s="10"/>
      <c r="O15" s="10"/>
      <c r="P15" s="10"/>
      <c r="Q15" s="10"/>
      <c r="R15" s="10"/>
      <c r="S15" s="10"/>
      <c r="T15" s="10"/>
      <c r="U15" s="10"/>
      <c r="V15" s="10"/>
      <c r="W15" s="10"/>
      <c r="X15" s="10"/>
      <c r="Y15" s="10"/>
      <c r="Z15" s="10"/>
      <c r="AA15" s="10"/>
    </row>
    <row r="16">
      <c r="A16" s="9" t="s">
        <v>565</v>
      </c>
      <c r="B16" s="9" t="s">
        <v>551</v>
      </c>
      <c r="C16" s="9" t="s">
        <v>25</v>
      </c>
      <c r="D16" s="11">
        <v>45449.0</v>
      </c>
      <c r="E16" s="9">
        <v>2.0</v>
      </c>
      <c r="F16" s="9">
        <v>80.0</v>
      </c>
      <c r="G16" s="10"/>
      <c r="H16" s="10"/>
      <c r="I16" s="10"/>
      <c r="J16" s="10"/>
      <c r="K16" s="10"/>
      <c r="L16" s="10"/>
      <c r="M16" s="10"/>
      <c r="N16" s="10"/>
      <c r="O16" s="10"/>
      <c r="P16" s="10"/>
      <c r="Q16" s="10"/>
      <c r="R16" s="10"/>
      <c r="S16" s="10"/>
      <c r="T16" s="10"/>
      <c r="U16" s="10"/>
      <c r="V16" s="10"/>
      <c r="W16" s="10"/>
      <c r="X16" s="10"/>
      <c r="Y16" s="10"/>
      <c r="Z16" s="10"/>
      <c r="AA16" s="10"/>
    </row>
    <row r="17">
      <c r="A17" s="9" t="s">
        <v>566</v>
      </c>
      <c r="B17" s="9" t="s">
        <v>551</v>
      </c>
      <c r="C17" s="9" t="s">
        <v>17</v>
      </c>
      <c r="D17" s="11">
        <v>45449.0</v>
      </c>
      <c r="E17" s="9">
        <v>40.0</v>
      </c>
      <c r="F17" s="9">
        <v>65.0</v>
      </c>
      <c r="G17" s="10"/>
      <c r="H17" s="10"/>
      <c r="I17" s="10"/>
      <c r="J17" s="10"/>
      <c r="K17" s="10"/>
      <c r="L17" s="10"/>
      <c r="M17" s="10"/>
      <c r="N17" s="10"/>
      <c r="O17" s="10"/>
      <c r="P17" s="10"/>
      <c r="Q17" s="10"/>
      <c r="R17" s="10"/>
      <c r="S17" s="10"/>
      <c r="T17" s="10"/>
      <c r="U17" s="10"/>
      <c r="V17" s="10"/>
      <c r="W17" s="10"/>
      <c r="X17" s="10"/>
      <c r="Y17" s="10"/>
      <c r="Z17" s="10"/>
      <c r="AA17" s="10"/>
    </row>
    <row r="18">
      <c r="A18" s="9" t="s">
        <v>567</v>
      </c>
      <c r="B18" s="9" t="s">
        <v>551</v>
      </c>
      <c r="C18" s="9" t="s">
        <v>19</v>
      </c>
      <c r="D18" s="11">
        <v>45449.0</v>
      </c>
      <c r="E18" s="9">
        <v>28.0</v>
      </c>
      <c r="F18" s="9">
        <v>78.0</v>
      </c>
      <c r="G18" s="10"/>
      <c r="H18" s="10"/>
      <c r="I18" s="10"/>
      <c r="J18" s="10"/>
      <c r="K18" s="10"/>
      <c r="L18" s="10"/>
      <c r="M18" s="10"/>
      <c r="N18" s="10"/>
      <c r="O18" s="10"/>
      <c r="P18" s="10"/>
      <c r="Q18" s="10"/>
      <c r="R18" s="10"/>
      <c r="S18" s="10"/>
      <c r="T18" s="10"/>
      <c r="U18" s="10"/>
      <c r="V18" s="10"/>
      <c r="W18" s="10"/>
      <c r="X18" s="10"/>
      <c r="Y18" s="10"/>
      <c r="Z18" s="10"/>
      <c r="AA18" s="10"/>
    </row>
    <row r="19">
      <c r="A19" s="9" t="s">
        <v>568</v>
      </c>
      <c r="B19" s="9" t="s">
        <v>551</v>
      </c>
      <c r="C19" s="9" t="s">
        <v>17</v>
      </c>
      <c r="D19" s="11">
        <v>45450.0</v>
      </c>
      <c r="E19" s="9">
        <v>13.0</v>
      </c>
      <c r="F19" s="9">
        <v>65.0</v>
      </c>
      <c r="G19" s="10"/>
      <c r="H19" s="10"/>
      <c r="I19" s="10"/>
      <c r="J19" s="10"/>
      <c r="K19" s="10"/>
      <c r="L19" s="10"/>
      <c r="M19" s="10"/>
      <c r="N19" s="10"/>
      <c r="O19" s="10"/>
      <c r="P19" s="10"/>
      <c r="Q19" s="10"/>
      <c r="R19" s="10"/>
      <c r="S19" s="10"/>
      <c r="T19" s="10"/>
      <c r="U19" s="10"/>
      <c r="V19" s="10"/>
      <c r="W19" s="10"/>
      <c r="X19" s="10"/>
      <c r="Y19" s="10"/>
      <c r="Z19" s="10"/>
      <c r="AA19" s="10"/>
    </row>
    <row r="20">
      <c r="A20" s="9" t="s">
        <v>569</v>
      </c>
      <c r="B20" s="9" t="s">
        <v>551</v>
      </c>
      <c r="C20" s="9" t="s">
        <v>19</v>
      </c>
      <c r="D20" s="11">
        <v>45451.0</v>
      </c>
      <c r="E20" s="9">
        <v>19.0</v>
      </c>
      <c r="F20" s="9">
        <v>78.0</v>
      </c>
      <c r="G20" s="10"/>
      <c r="H20" s="10"/>
      <c r="I20" s="10"/>
      <c r="J20" s="10"/>
      <c r="K20" s="10"/>
      <c r="L20" s="10"/>
      <c r="M20" s="10"/>
      <c r="N20" s="10"/>
      <c r="O20" s="10"/>
      <c r="P20" s="10"/>
      <c r="Q20" s="10"/>
      <c r="R20" s="10"/>
      <c r="S20" s="10"/>
      <c r="T20" s="10"/>
      <c r="U20" s="10"/>
      <c r="V20" s="10"/>
      <c r="W20" s="10"/>
      <c r="X20" s="10"/>
      <c r="Y20" s="10"/>
      <c r="Z20" s="10"/>
      <c r="AA20" s="10"/>
    </row>
    <row r="21">
      <c r="A21" s="9" t="s">
        <v>570</v>
      </c>
      <c r="B21" s="9" t="s">
        <v>551</v>
      </c>
      <c r="C21" s="9" t="s">
        <v>21</v>
      </c>
      <c r="D21" s="11">
        <v>45451.0</v>
      </c>
      <c r="E21" s="9">
        <v>6.0</v>
      </c>
      <c r="F21" s="9">
        <v>170.0</v>
      </c>
      <c r="G21" s="10"/>
      <c r="H21" s="10"/>
      <c r="I21" s="10"/>
      <c r="J21" s="10"/>
      <c r="K21" s="10"/>
      <c r="L21" s="10"/>
      <c r="M21" s="10"/>
      <c r="N21" s="10"/>
      <c r="O21" s="10"/>
      <c r="P21" s="10"/>
      <c r="Q21" s="10"/>
      <c r="R21" s="10"/>
      <c r="S21" s="10"/>
      <c r="T21" s="10"/>
      <c r="U21" s="10"/>
      <c r="V21" s="10"/>
      <c r="W21" s="10"/>
      <c r="X21" s="10"/>
      <c r="Y21" s="10"/>
      <c r="Z21" s="10"/>
      <c r="AA21" s="10"/>
    </row>
    <row r="22">
      <c r="A22" s="9" t="s">
        <v>571</v>
      </c>
      <c r="B22" s="9" t="s">
        <v>551</v>
      </c>
      <c r="C22" s="9" t="s">
        <v>23</v>
      </c>
      <c r="D22" s="11">
        <v>45451.0</v>
      </c>
      <c r="E22" s="9">
        <v>6.0</v>
      </c>
      <c r="F22" s="9">
        <v>90.0</v>
      </c>
      <c r="G22" s="10"/>
      <c r="H22" s="10"/>
      <c r="I22" s="10"/>
      <c r="J22" s="10"/>
      <c r="K22" s="10"/>
      <c r="L22" s="10"/>
      <c r="M22" s="10"/>
      <c r="N22" s="10"/>
      <c r="O22" s="10"/>
      <c r="P22" s="10"/>
      <c r="Q22" s="10"/>
      <c r="R22" s="10"/>
      <c r="S22" s="10"/>
      <c r="T22" s="10"/>
      <c r="U22" s="10"/>
      <c r="V22" s="10"/>
      <c r="W22" s="10"/>
      <c r="X22" s="10"/>
      <c r="Y22" s="10"/>
      <c r="Z22" s="10"/>
      <c r="AA22" s="10"/>
    </row>
    <row r="23">
      <c r="A23" s="9" t="s">
        <v>572</v>
      </c>
      <c r="B23" s="9" t="s">
        <v>551</v>
      </c>
      <c r="C23" s="9" t="s">
        <v>17</v>
      </c>
      <c r="D23" s="11">
        <v>45451.0</v>
      </c>
      <c r="E23" s="9">
        <v>27.0</v>
      </c>
      <c r="F23" s="9">
        <v>65.0</v>
      </c>
      <c r="G23" s="10"/>
      <c r="H23" s="10"/>
      <c r="I23" s="10"/>
      <c r="J23" s="10"/>
      <c r="K23" s="10"/>
      <c r="L23" s="10"/>
      <c r="M23" s="10"/>
      <c r="N23" s="10"/>
      <c r="O23" s="10"/>
      <c r="P23" s="10"/>
      <c r="Q23" s="10"/>
      <c r="R23" s="10"/>
      <c r="S23" s="10"/>
      <c r="T23" s="10"/>
      <c r="U23" s="10"/>
      <c r="V23" s="10"/>
      <c r="W23" s="10"/>
      <c r="X23" s="10"/>
      <c r="Y23" s="10"/>
      <c r="Z23" s="10"/>
      <c r="AA23" s="10"/>
    </row>
    <row r="24">
      <c r="A24" s="9" t="s">
        <v>573</v>
      </c>
      <c r="B24" s="9" t="s">
        <v>551</v>
      </c>
      <c r="C24" s="9" t="s">
        <v>27</v>
      </c>
      <c r="D24" s="11">
        <v>45451.0</v>
      </c>
      <c r="E24" s="9">
        <v>3.0</v>
      </c>
      <c r="F24" s="9">
        <v>82.0</v>
      </c>
      <c r="G24" s="10"/>
      <c r="H24" s="10"/>
      <c r="I24" s="10"/>
      <c r="J24" s="10"/>
      <c r="K24" s="10"/>
      <c r="L24" s="10"/>
      <c r="M24" s="10"/>
      <c r="N24" s="10"/>
      <c r="O24" s="10"/>
      <c r="P24" s="10"/>
      <c r="Q24" s="10"/>
      <c r="R24" s="10"/>
      <c r="S24" s="10"/>
      <c r="T24" s="10"/>
      <c r="U24" s="10"/>
      <c r="V24" s="10"/>
      <c r="W24" s="10"/>
      <c r="X24" s="10"/>
      <c r="Y24" s="10"/>
      <c r="Z24" s="10"/>
      <c r="AA24" s="10"/>
    </row>
    <row r="25">
      <c r="A25" s="9" t="s">
        <v>574</v>
      </c>
      <c r="B25" s="9" t="s">
        <v>551</v>
      </c>
      <c r="C25" s="9" t="s">
        <v>17</v>
      </c>
      <c r="D25" s="11">
        <v>45452.0</v>
      </c>
      <c r="E25" s="9">
        <v>38.0</v>
      </c>
      <c r="F25" s="9">
        <v>65.0</v>
      </c>
      <c r="G25" s="10"/>
      <c r="H25" s="10"/>
      <c r="I25" s="10"/>
      <c r="J25" s="10"/>
      <c r="K25" s="10"/>
      <c r="L25" s="10"/>
      <c r="M25" s="10"/>
      <c r="N25" s="10"/>
      <c r="O25" s="10"/>
      <c r="P25" s="10"/>
      <c r="Q25" s="10"/>
      <c r="R25" s="10"/>
      <c r="S25" s="10"/>
      <c r="T25" s="10"/>
      <c r="U25" s="10"/>
      <c r="V25" s="10"/>
      <c r="W25" s="10"/>
      <c r="X25" s="10"/>
      <c r="Y25" s="10"/>
      <c r="Z25" s="10"/>
      <c r="AA25" s="10"/>
    </row>
    <row r="26">
      <c r="A26" s="9" t="s">
        <v>575</v>
      </c>
      <c r="B26" s="9" t="s">
        <v>551</v>
      </c>
      <c r="C26" s="9" t="s">
        <v>19</v>
      </c>
      <c r="D26" s="11">
        <v>45452.0</v>
      </c>
      <c r="E26" s="9">
        <v>40.0</v>
      </c>
      <c r="F26" s="9">
        <v>78.0</v>
      </c>
      <c r="G26" s="10"/>
      <c r="H26" s="10"/>
      <c r="I26" s="10"/>
      <c r="J26" s="10"/>
      <c r="K26" s="10"/>
      <c r="L26" s="10"/>
      <c r="M26" s="10"/>
      <c r="N26" s="10"/>
      <c r="O26" s="10"/>
      <c r="P26" s="10"/>
      <c r="Q26" s="10"/>
      <c r="R26" s="10"/>
      <c r="S26" s="10"/>
      <c r="T26" s="10"/>
      <c r="U26" s="10"/>
      <c r="V26" s="10"/>
      <c r="W26" s="10"/>
      <c r="X26" s="10"/>
      <c r="Y26" s="10"/>
      <c r="Z26" s="10"/>
      <c r="AA26" s="10"/>
    </row>
    <row r="27">
      <c r="A27" s="9" t="s">
        <v>576</v>
      </c>
      <c r="B27" s="9" t="s">
        <v>551</v>
      </c>
      <c r="C27" s="9" t="s">
        <v>21</v>
      </c>
      <c r="D27" s="11">
        <v>45452.0</v>
      </c>
      <c r="E27" s="9">
        <v>9.0</v>
      </c>
      <c r="F27" s="9">
        <v>170.0</v>
      </c>
      <c r="G27" s="10"/>
      <c r="H27" s="10"/>
      <c r="I27" s="10"/>
      <c r="J27" s="10"/>
      <c r="K27" s="10"/>
      <c r="L27" s="10"/>
      <c r="M27" s="10"/>
      <c r="N27" s="10"/>
      <c r="O27" s="10"/>
      <c r="P27" s="10"/>
      <c r="Q27" s="10"/>
      <c r="R27" s="10"/>
      <c r="S27" s="10"/>
      <c r="T27" s="10"/>
      <c r="U27" s="10"/>
      <c r="V27" s="10"/>
      <c r="W27" s="10"/>
      <c r="X27" s="10"/>
      <c r="Y27" s="10"/>
      <c r="Z27" s="10"/>
      <c r="AA27" s="10"/>
    </row>
    <row r="28">
      <c r="A28" s="9" t="s">
        <v>577</v>
      </c>
      <c r="B28" s="9" t="s">
        <v>551</v>
      </c>
      <c r="C28" s="9" t="s">
        <v>23</v>
      </c>
      <c r="D28" s="11">
        <v>45452.0</v>
      </c>
      <c r="E28" s="9">
        <v>8.0</v>
      </c>
      <c r="F28" s="9">
        <v>90.0</v>
      </c>
      <c r="G28" s="10"/>
      <c r="H28" s="10"/>
      <c r="I28" s="10"/>
      <c r="J28" s="10"/>
      <c r="K28" s="10"/>
      <c r="L28" s="10"/>
      <c r="M28" s="10"/>
      <c r="N28" s="10"/>
      <c r="O28" s="10"/>
      <c r="P28" s="10"/>
      <c r="Q28" s="10"/>
      <c r="R28" s="10"/>
      <c r="S28" s="10"/>
      <c r="T28" s="10"/>
      <c r="U28" s="10"/>
      <c r="V28" s="10"/>
      <c r="W28" s="10"/>
      <c r="X28" s="10"/>
      <c r="Y28" s="10"/>
      <c r="Z28" s="10"/>
      <c r="AA28" s="10"/>
    </row>
    <row r="29">
      <c r="A29" s="9" t="s">
        <v>578</v>
      </c>
      <c r="B29" s="9" t="s">
        <v>551</v>
      </c>
      <c r="C29" s="9" t="s">
        <v>25</v>
      </c>
      <c r="D29" s="11">
        <v>45452.0</v>
      </c>
      <c r="E29" s="9">
        <v>11.0</v>
      </c>
      <c r="F29" s="9">
        <v>80.0</v>
      </c>
      <c r="G29" s="10"/>
      <c r="H29" s="10"/>
      <c r="I29" s="10"/>
      <c r="J29" s="10"/>
      <c r="K29" s="10"/>
      <c r="L29" s="10"/>
      <c r="M29" s="10"/>
      <c r="N29" s="10"/>
      <c r="O29" s="10"/>
      <c r="P29" s="10"/>
      <c r="Q29" s="10"/>
      <c r="R29" s="10"/>
      <c r="S29" s="10"/>
      <c r="T29" s="10"/>
      <c r="U29" s="10"/>
      <c r="V29" s="10"/>
      <c r="W29" s="10"/>
      <c r="X29" s="10"/>
      <c r="Y29" s="10"/>
      <c r="Z29" s="10"/>
      <c r="AA29" s="10"/>
    </row>
    <row r="30">
      <c r="A30" s="9" t="s">
        <v>579</v>
      </c>
      <c r="B30" s="9" t="s">
        <v>551</v>
      </c>
      <c r="C30" s="9" t="s">
        <v>27</v>
      </c>
      <c r="D30" s="11">
        <v>45452.0</v>
      </c>
      <c r="E30" s="9">
        <v>5.0</v>
      </c>
      <c r="F30" s="9">
        <v>82.0</v>
      </c>
      <c r="G30" s="10"/>
      <c r="H30" s="10"/>
      <c r="I30" s="10"/>
      <c r="J30" s="10"/>
      <c r="K30" s="10"/>
      <c r="L30" s="10"/>
      <c r="M30" s="10"/>
      <c r="N30" s="10"/>
      <c r="O30" s="10"/>
      <c r="P30" s="10"/>
      <c r="Q30" s="10"/>
      <c r="R30" s="10"/>
      <c r="S30" s="10"/>
      <c r="T30" s="10"/>
      <c r="U30" s="10"/>
      <c r="V30" s="10"/>
      <c r="W30" s="10"/>
      <c r="X30" s="10"/>
      <c r="Y30" s="10"/>
      <c r="Z30" s="10"/>
      <c r="AA30" s="10"/>
    </row>
    <row r="31">
      <c r="A31" s="9" t="s">
        <v>580</v>
      </c>
      <c r="B31" s="9" t="s">
        <v>551</v>
      </c>
      <c r="C31" s="9" t="s">
        <v>17</v>
      </c>
      <c r="D31" s="11">
        <v>45453.0</v>
      </c>
      <c r="E31" s="9">
        <v>8.0</v>
      </c>
      <c r="F31" s="9">
        <v>65.0</v>
      </c>
      <c r="G31" s="10"/>
      <c r="H31" s="10"/>
      <c r="I31" s="10"/>
      <c r="J31" s="10"/>
      <c r="K31" s="10"/>
      <c r="L31" s="10"/>
      <c r="M31" s="10"/>
      <c r="N31" s="10"/>
      <c r="O31" s="10"/>
      <c r="P31" s="10"/>
      <c r="Q31" s="10"/>
      <c r="R31" s="10"/>
      <c r="S31" s="10"/>
      <c r="T31" s="10"/>
      <c r="U31" s="10"/>
      <c r="V31" s="10"/>
      <c r="W31" s="10"/>
      <c r="X31" s="10"/>
      <c r="Y31" s="10"/>
      <c r="Z31" s="10"/>
      <c r="AA31" s="10"/>
    </row>
    <row r="32">
      <c r="A32" s="9" t="s">
        <v>581</v>
      </c>
      <c r="B32" s="9" t="s">
        <v>551</v>
      </c>
      <c r="C32" s="9" t="s">
        <v>19</v>
      </c>
      <c r="D32" s="11">
        <v>45453.0</v>
      </c>
      <c r="E32" s="9">
        <v>9.0</v>
      </c>
      <c r="F32" s="9">
        <v>78.0</v>
      </c>
      <c r="G32" s="10"/>
      <c r="H32" s="10"/>
      <c r="I32" s="10"/>
      <c r="J32" s="10"/>
      <c r="K32" s="10"/>
      <c r="L32" s="10"/>
      <c r="M32" s="10"/>
      <c r="N32" s="10"/>
      <c r="O32" s="10"/>
      <c r="P32" s="10"/>
      <c r="Q32" s="10"/>
      <c r="R32" s="10"/>
      <c r="S32" s="10"/>
      <c r="T32" s="10"/>
      <c r="U32" s="10"/>
      <c r="V32" s="10"/>
      <c r="W32" s="10"/>
      <c r="X32" s="10"/>
      <c r="Y32" s="10"/>
      <c r="Z32" s="10"/>
      <c r="AA32" s="10"/>
    </row>
    <row r="33">
      <c r="A33" s="9" t="s">
        <v>582</v>
      </c>
      <c r="B33" s="9" t="s">
        <v>551</v>
      </c>
      <c r="C33" s="9" t="s">
        <v>23</v>
      </c>
      <c r="D33" s="11">
        <v>45454.0</v>
      </c>
      <c r="E33" s="9">
        <v>8.0</v>
      </c>
      <c r="F33" s="9">
        <v>90.0</v>
      </c>
      <c r="G33" s="10"/>
      <c r="H33" s="10"/>
      <c r="I33" s="10"/>
      <c r="J33" s="10"/>
      <c r="K33" s="10"/>
      <c r="L33" s="10"/>
      <c r="M33" s="10"/>
      <c r="N33" s="10"/>
      <c r="O33" s="10"/>
      <c r="P33" s="10"/>
      <c r="Q33" s="10"/>
      <c r="R33" s="10"/>
      <c r="S33" s="10"/>
      <c r="T33" s="10"/>
      <c r="U33" s="10"/>
      <c r="V33" s="10"/>
      <c r="W33" s="10"/>
      <c r="X33" s="10"/>
      <c r="Y33" s="10"/>
      <c r="Z33" s="10"/>
      <c r="AA33" s="10"/>
    </row>
    <row r="34">
      <c r="A34" s="9" t="s">
        <v>583</v>
      </c>
      <c r="B34" s="9" t="s">
        <v>551</v>
      </c>
      <c r="C34" s="9" t="s">
        <v>17</v>
      </c>
      <c r="D34" s="11">
        <v>45454.0</v>
      </c>
      <c r="E34" s="9">
        <v>26.0</v>
      </c>
      <c r="F34" s="9">
        <v>65.0</v>
      </c>
      <c r="G34" s="10"/>
      <c r="H34" s="10"/>
      <c r="I34" s="10"/>
      <c r="J34" s="10"/>
      <c r="K34" s="10"/>
      <c r="L34" s="10"/>
      <c r="M34" s="10"/>
      <c r="N34" s="10"/>
      <c r="O34" s="10"/>
      <c r="P34" s="10"/>
      <c r="Q34" s="10"/>
      <c r="R34" s="10"/>
      <c r="S34" s="10"/>
      <c r="T34" s="10"/>
      <c r="U34" s="10"/>
      <c r="V34" s="10"/>
      <c r="W34" s="10"/>
      <c r="X34" s="10"/>
      <c r="Y34" s="10"/>
      <c r="Z34" s="10"/>
      <c r="AA34" s="10"/>
    </row>
    <row r="35">
      <c r="A35" s="9" t="s">
        <v>584</v>
      </c>
      <c r="B35" s="9" t="s">
        <v>551</v>
      </c>
      <c r="C35" s="9" t="s">
        <v>19</v>
      </c>
      <c r="D35" s="11">
        <v>45454.0</v>
      </c>
      <c r="E35" s="9">
        <v>23.0</v>
      </c>
      <c r="F35" s="9">
        <v>78.0</v>
      </c>
      <c r="G35" s="10"/>
      <c r="H35" s="10"/>
      <c r="I35" s="10"/>
      <c r="J35" s="10"/>
      <c r="K35" s="10"/>
      <c r="L35" s="10"/>
      <c r="M35" s="10"/>
      <c r="N35" s="10"/>
      <c r="O35" s="10"/>
      <c r="P35" s="10"/>
      <c r="Q35" s="10"/>
      <c r="R35" s="10"/>
      <c r="S35" s="10"/>
      <c r="T35" s="10"/>
      <c r="U35" s="10"/>
      <c r="V35" s="10"/>
      <c r="W35" s="10"/>
      <c r="X35" s="10"/>
      <c r="Y35" s="10"/>
      <c r="Z35" s="10"/>
      <c r="AA35" s="10"/>
    </row>
    <row r="36">
      <c r="A36" s="9" t="s">
        <v>585</v>
      </c>
      <c r="B36" s="9" t="s">
        <v>551</v>
      </c>
      <c r="C36" s="9" t="s">
        <v>17</v>
      </c>
      <c r="D36" s="11">
        <v>45455.0</v>
      </c>
      <c r="E36" s="9">
        <v>15.0</v>
      </c>
      <c r="F36" s="9">
        <v>65.0</v>
      </c>
      <c r="G36" s="10"/>
      <c r="H36" s="10"/>
      <c r="I36" s="10"/>
      <c r="J36" s="10"/>
      <c r="K36" s="10"/>
      <c r="L36" s="10"/>
      <c r="M36" s="10"/>
      <c r="N36" s="10"/>
      <c r="O36" s="10"/>
      <c r="P36" s="10"/>
      <c r="Q36" s="10"/>
      <c r="R36" s="10"/>
      <c r="S36" s="10"/>
      <c r="T36" s="10"/>
      <c r="U36" s="10"/>
      <c r="V36" s="10"/>
      <c r="W36" s="10"/>
      <c r="X36" s="10"/>
      <c r="Y36" s="10"/>
      <c r="Z36" s="10"/>
      <c r="AA36" s="10"/>
    </row>
    <row r="37">
      <c r="A37" s="9" t="s">
        <v>586</v>
      </c>
      <c r="B37" s="9" t="s">
        <v>551</v>
      </c>
      <c r="C37" s="9" t="s">
        <v>21</v>
      </c>
      <c r="D37" s="11">
        <v>45455.0</v>
      </c>
      <c r="E37" s="9">
        <v>16.0</v>
      </c>
      <c r="F37" s="9">
        <v>170.0</v>
      </c>
      <c r="G37" s="10"/>
      <c r="H37" s="10"/>
      <c r="I37" s="10"/>
      <c r="J37" s="10"/>
      <c r="K37" s="10"/>
      <c r="L37" s="10"/>
      <c r="M37" s="10"/>
      <c r="N37" s="10"/>
      <c r="O37" s="10"/>
      <c r="P37" s="10"/>
      <c r="Q37" s="10"/>
      <c r="R37" s="10"/>
      <c r="S37" s="10"/>
      <c r="T37" s="10"/>
      <c r="U37" s="10"/>
      <c r="V37" s="10"/>
      <c r="W37" s="10"/>
      <c r="X37" s="10"/>
      <c r="Y37" s="10"/>
      <c r="Z37" s="10"/>
      <c r="AA37" s="10"/>
    </row>
    <row r="38">
      <c r="A38" s="9" t="s">
        <v>587</v>
      </c>
      <c r="B38" s="9" t="s">
        <v>551</v>
      </c>
      <c r="C38" s="9" t="s">
        <v>27</v>
      </c>
      <c r="D38" s="11">
        <v>45455.0</v>
      </c>
      <c r="E38" s="9">
        <v>7.0</v>
      </c>
      <c r="F38" s="9">
        <v>82.0</v>
      </c>
      <c r="G38" s="10"/>
      <c r="H38" s="10"/>
      <c r="I38" s="10"/>
      <c r="J38" s="10"/>
      <c r="K38" s="10"/>
      <c r="L38" s="10"/>
      <c r="M38" s="10"/>
      <c r="N38" s="10"/>
      <c r="O38" s="10"/>
      <c r="P38" s="10"/>
      <c r="Q38" s="10"/>
      <c r="R38" s="10"/>
      <c r="S38" s="10"/>
      <c r="T38" s="10"/>
      <c r="U38" s="10"/>
      <c r="V38" s="10"/>
      <c r="W38" s="10"/>
      <c r="X38" s="10"/>
      <c r="Y38" s="10"/>
      <c r="Z38" s="10"/>
      <c r="AA38" s="10"/>
    </row>
    <row r="39">
      <c r="A39" s="9" t="s">
        <v>588</v>
      </c>
      <c r="B39" s="9" t="s">
        <v>551</v>
      </c>
      <c r="C39" s="9" t="s">
        <v>17</v>
      </c>
      <c r="D39" s="11">
        <v>45456.0</v>
      </c>
      <c r="E39" s="9">
        <v>2.0</v>
      </c>
      <c r="F39" s="9">
        <v>65.0</v>
      </c>
      <c r="G39" s="10"/>
      <c r="H39" s="10"/>
      <c r="I39" s="10"/>
      <c r="J39" s="10"/>
      <c r="K39" s="10"/>
      <c r="L39" s="10"/>
      <c r="M39" s="10"/>
      <c r="N39" s="10"/>
      <c r="O39" s="10"/>
      <c r="P39" s="10"/>
      <c r="Q39" s="10"/>
      <c r="R39" s="10"/>
      <c r="S39" s="10"/>
      <c r="T39" s="10"/>
      <c r="U39" s="10"/>
      <c r="V39" s="10"/>
      <c r="W39" s="10"/>
      <c r="X39" s="10"/>
      <c r="Y39" s="10"/>
      <c r="Z39" s="10"/>
      <c r="AA39" s="10"/>
    </row>
    <row r="40">
      <c r="A40" s="9" t="s">
        <v>589</v>
      </c>
      <c r="B40" s="9" t="s">
        <v>551</v>
      </c>
      <c r="C40" s="9" t="s">
        <v>19</v>
      </c>
      <c r="D40" s="11">
        <v>45457.0</v>
      </c>
      <c r="E40" s="9">
        <v>7.0</v>
      </c>
      <c r="F40" s="9">
        <v>78.0</v>
      </c>
      <c r="G40" s="10"/>
      <c r="H40" s="10"/>
      <c r="I40" s="10"/>
      <c r="J40" s="10"/>
      <c r="K40" s="10"/>
      <c r="L40" s="10"/>
      <c r="M40" s="10"/>
      <c r="N40" s="10"/>
      <c r="O40" s="10"/>
      <c r="P40" s="10"/>
      <c r="Q40" s="10"/>
      <c r="R40" s="10"/>
      <c r="S40" s="10"/>
      <c r="T40" s="10"/>
      <c r="U40" s="10"/>
      <c r="V40" s="10"/>
      <c r="W40" s="10"/>
      <c r="X40" s="10"/>
      <c r="Y40" s="10"/>
      <c r="Z40" s="10"/>
      <c r="AA40" s="10"/>
    </row>
    <row r="41">
      <c r="A41" s="9" t="s">
        <v>590</v>
      </c>
      <c r="B41" s="9" t="s">
        <v>551</v>
      </c>
      <c r="C41" s="9" t="s">
        <v>23</v>
      </c>
      <c r="D41" s="11">
        <v>45458.0</v>
      </c>
      <c r="E41" s="9">
        <v>15.0</v>
      </c>
      <c r="F41" s="9">
        <v>90.0</v>
      </c>
      <c r="G41" s="10"/>
      <c r="H41" s="10"/>
      <c r="I41" s="10"/>
      <c r="J41" s="10"/>
      <c r="K41" s="10"/>
      <c r="L41" s="10"/>
      <c r="M41" s="10"/>
      <c r="N41" s="10"/>
      <c r="O41" s="10"/>
      <c r="P41" s="10"/>
      <c r="Q41" s="10"/>
      <c r="R41" s="10"/>
      <c r="S41" s="10"/>
      <c r="T41" s="10"/>
      <c r="U41" s="10"/>
      <c r="V41" s="10"/>
      <c r="W41" s="10"/>
      <c r="X41" s="10"/>
      <c r="Y41" s="10"/>
      <c r="Z41" s="10"/>
      <c r="AA41" s="10"/>
    </row>
    <row r="42">
      <c r="A42" s="9" t="s">
        <v>591</v>
      </c>
      <c r="B42" s="9" t="s">
        <v>551</v>
      </c>
      <c r="C42" s="9" t="s">
        <v>25</v>
      </c>
      <c r="D42" s="11">
        <v>45458.0</v>
      </c>
      <c r="E42" s="9">
        <v>9.0</v>
      </c>
      <c r="F42" s="9">
        <v>80.0</v>
      </c>
      <c r="G42" s="10"/>
      <c r="H42" s="10"/>
      <c r="I42" s="10"/>
      <c r="J42" s="10"/>
      <c r="K42" s="10"/>
      <c r="L42" s="10"/>
      <c r="M42" s="10"/>
      <c r="N42" s="10"/>
      <c r="O42" s="10"/>
      <c r="P42" s="10"/>
      <c r="Q42" s="10"/>
      <c r="R42" s="10"/>
      <c r="S42" s="10"/>
      <c r="T42" s="10"/>
      <c r="U42" s="10"/>
      <c r="V42" s="10"/>
      <c r="W42" s="10"/>
      <c r="X42" s="10"/>
      <c r="Y42" s="10"/>
      <c r="Z42" s="10"/>
      <c r="AA42" s="10"/>
    </row>
    <row r="43">
      <c r="A43" s="9" t="s">
        <v>592</v>
      </c>
      <c r="B43" s="9" t="s">
        <v>551</v>
      </c>
      <c r="C43" s="9" t="s">
        <v>27</v>
      </c>
      <c r="D43" s="11">
        <v>45458.0</v>
      </c>
      <c r="E43" s="9">
        <v>6.0</v>
      </c>
      <c r="F43" s="9">
        <v>82.0</v>
      </c>
      <c r="G43" s="10"/>
      <c r="H43" s="10"/>
      <c r="I43" s="10"/>
      <c r="J43" s="10"/>
      <c r="K43" s="10"/>
      <c r="L43" s="10"/>
      <c r="M43" s="10"/>
      <c r="N43" s="10"/>
      <c r="O43" s="10"/>
      <c r="P43" s="10"/>
      <c r="Q43" s="10"/>
      <c r="R43" s="10"/>
      <c r="S43" s="10"/>
      <c r="T43" s="10"/>
      <c r="U43" s="10"/>
      <c r="V43" s="10"/>
      <c r="W43" s="10"/>
      <c r="X43" s="10"/>
      <c r="Y43" s="10"/>
      <c r="Z43" s="10"/>
      <c r="AA43" s="10"/>
    </row>
    <row r="44">
      <c r="A44" s="9" t="s">
        <v>593</v>
      </c>
      <c r="B44" s="9" t="s">
        <v>551</v>
      </c>
      <c r="C44" s="9" t="s">
        <v>17</v>
      </c>
      <c r="D44" s="11">
        <v>45458.0</v>
      </c>
      <c r="E44" s="9">
        <v>25.0</v>
      </c>
      <c r="F44" s="9">
        <v>65.0</v>
      </c>
      <c r="G44" s="10"/>
      <c r="H44" s="10"/>
      <c r="I44" s="10"/>
      <c r="J44" s="10"/>
      <c r="K44" s="10"/>
      <c r="L44" s="10"/>
      <c r="M44" s="10"/>
      <c r="N44" s="10"/>
      <c r="O44" s="10"/>
      <c r="P44" s="10"/>
      <c r="Q44" s="10"/>
      <c r="R44" s="10"/>
      <c r="S44" s="10"/>
      <c r="T44" s="10"/>
      <c r="U44" s="10"/>
      <c r="V44" s="10"/>
      <c r="W44" s="10"/>
      <c r="X44" s="10"/>
      <c r="Y44" s="10"/>
      <c r="Z44" s="10"/>
      <c r="AA44" s="10"/>
    </row>
    <row r="45">
      <c r="A45" s="9" t="s">
        <v>594</v>
      </c>
      <c r="B45" s="9" t="s">
        <v>551</v>
      </c>
      <c r="C45" s="9" t="s">
        <v>19</v>
      </c>
      <c r="D45" s="11">
        <v>45458.0</v>
      </c>
      <c r="E45" s="9">
        <v>37.0</v>
      </c>
      <c r="F45" s="9">
        <v>78.0</v>
      </c>
      <c r="G45" s="10"/>
      <c r="H45" s="10"/>
      <c r="I45" s="10"/>
      <c r="J45" s="10"/>
      <c r="K45" s="10"/>
      <c r="L45" s="10"/>
      <c r="M45" s="10"/>
      <c r="N45" s="10"/>
      <c r="O45" s="10"/>
      <c r="P45" s="10"/>
      <c r="Q45" s="10"/>
      <c r="R45" s="10"/>
      <c r="S45" s="10"/>
      <c r="T45" s="10"/>
      <c r="U45" s="10"/>
      <c r="V45" s="10"/>
      <c r="W45" s="10"/>
      <c r="X45" s="10"/>
      <c r="Y45" s="10"/>
      <c r="Z45" s="10"/>
      <c r="AA45" s="10"/>
    </row>
    <row r="46">
      <c r="A46" s="9" t="s">
        <v>595</v>
      </c>
      <c r="B46" s="9" t="s">
        <v>551</v>
      </c>
      <c r="C46" s="9" t="s">
        <v>21</v>
      </c>
      <c r="D46" s="11">
        <v>45459.0</v>
      </c>
      <c r="E46" s="9">
        <v>4.0</v>
      </c>
      <c r="F46" s="9">
        <v>170.0</v>
      </c>
      <c r="G46" s="10"/>
      <c r="H46" s="10"/>
      <c r="I46" s="10"/>
      <c r="J46" s="10"/>
      <c r="K46" s="10"/>
      <c r="L46" s="10"/>
      <c r="M46" s="10"/>
      <c r="N46" s="10"/>
      <c r="O46" s="10"/>
      <c r="P46" s="10"/>
      <c r="Q46" s="10"/>
      <c r="R46" s="10"/>
      <c r="S46" s="10"/>
      <c r="T46" s="10"/>
      <c r="U46" s="10"/>
      <c r="V46" s="10"/>
      <c r="W46" s="10"/>
      <c r="X46" s="10"/>
      <c r="Y46" s="10"/>
      <c r="Z46" s="10"/>
      <c r="AA46" s="10"/>
    </row>
    <row r="47">
      <c r="A47" s="9" t="s">
        <v>596</v>
      </c>
      <c r="B47" s="9" t="s">
        <v>551</v>
      </c>
      <c r="C47" s="9" t="s">
        <v>23</v>
      </c>
      <c r="D47" s="11">
        <v>45460.0</v>
      </c>
      <c r="E47" s="9">
        <v>5.0</v>
      </c>
      <c r="F47" s="9">
        <v>90.0</v>
      </c>
      <c r="G47" s="10"/>
      <c r="H47" s="10"/>
      <c r="I47" s="10"/>
      <c r="J47" s="10"/>
      <c r="K47" s="10"/>
      <c r="L47" s="10"/>
      <c r="M47" s="10"/>
      <c r="N47" s="10"/>
      <c r="O47" s="10"/>
      <c r="P47" s="10"/>
      <c r="Q47" s="10"/>
      <c r="R47" s="10"/>
      <c r="S47" s="10"/>
      <c r="T47" s="10"/>
      <c r="U47" s="10"/>
      <c r="V47" s="10"/>
      <c r="W47" s="10"/>
      <c r="X47" s="10"/>
      <c r="Y47" s="10"/>
      <c r="Z47" s="10"/>
      <c r="AA47" s="10"/>
    </row>
    <row r="48">
      <c r="A48" s="9" t="s">
        <v>597</v>
      </c>
      <c r="B48" s="9" t="s">
        <v>551</v>
      </c>
      <c r="C48" s="9" t="s">
        <v>17</v>
      </c>
      <c r="D48" s="11">
        <v>45460.0</v>
      </c>
      <c r="E48" s="9">
        <v>8.0</v>
      </c>
      <c r="F48" s="9">
        <v>65.0</v>
      </c>
      <c r="G48" s="10"/>
      <c r="H48" s="10"/>
      <c r="I48" s="10"/>
      <c r="J48" s="10"/>
      <c r="K48" s="10"/>
      <c r="L48" s="10"/>
      <c r="M48" s="10"/>
      <c r="N48" s="10"/>
      <c r="O48" s="10"/>
      <c r="P48" s="10"/>
      <c r="Q48" s="10"/>
      <c r="R48" s="10"/>
      <c r="S48" s="10"/>
      <c r="T48" s="10"/>
      <c r="U48" s="10"/>
      <c r="V48" s="10"/>
      <c r="W48" s="10"/>
      <c r="X48" s="10"/>
      <c r="Y48" s="10"/>
      <c r="Z48" s="10"/>
      <c r="AA48" s="10"/>
    </row>
    <row r="49">
      <c r="A49" s="9" t="s">
        <v>598</v>
      </c>
      <c r="B49" s="9" t="s">
        <v>551</v>
      </c>
      <c r="C49" s="9" t="s">
        <v>19</v>
      </c>
      <c r="D49" s="11">
        <v>45460.0</v>
      </c>
      <c r="E49" s="9">
        <v>8.0</v>
      </c>
      <c r="F49" s="9">
        <v>78.0</v>
      </c>
      <c r="G49" s="10"/>
      <c r="H49" s="10"/>
      <c r="I49" s="10"/>
      <c r="J49" s="10"/>
      <c r="K49" s="10"/>
      <c r="L49" s="10"/>
      <c r="M49" s="10"/>
      <c r="N49" s="10"/>
      <c r="O49" s="10"/>
      <c r="P49" s="10"/>
      <c r="Q49" s="10"/>
      <c r="R49" s="10"/>
      <c r="S49" s="10"/>
      <c r="T49" s="10"/>
      <c r="U49" s="10"/>
      <c r="V49" s="10"/>
      <c r="W49" s="10"/>
      <c r="X49" s="10"/>
      <c r="Y49" s="10"/>
      <c r="Z49" s="10"/>
      <c r="AA49" s="10"/>
    </row>
    <row r="50">
      <c r="A50" s="9" t="s">
        <v>599</v>
      </c>
      <c r="B50" s="9" t="s">
        <v>551</v>
      </c>
      <c r="C50" s="9" t="s">
        <v>17</v>
      </c>
      <c r="D50" s="11">
        <v>45461.0</v>
      </c>
      <c r="E50" s="9">
        <v>10.0</v>
      </c>
      <c r="F50" s="9">
        <v>65.0</v>
      </c>
      <c r="G50" s="10"/>
      <c r="H50" s="10"/>
      <c r="I50" s="10"/>
      <c r="J50" s="10"/>
      <c r="K50" s="10"/>
      <c r="L50" s="10"/>
      <c r="M50" s="10"/>
      <c r="N50" s="10"/>
      <c r="O50" s="10"/>
      <c r="P50" s="10"/>
      <c r="Q50" s="10"/>
      <c r="R50" s="10"/>
      <c r="S50" s="10"/>
      <c r="T50" s="10"/>
      <c r="U50" s="10"/>
      <c r="V50" s="10"/>
      <c r="W50" s="10"/>
      <c r="X50" s="10"/>
      <c r="Y50" s="10"/>
      <c r="Z50" s="10"/>
      <c r="AA50" s="10"/>
    </row>
    <row r="51">
      <c r="A51" s="9" t="s">
        <v>600</v>
      </c>
      <c r="B51" s="9" t="s">
        <v>551</v>
      </c>
      <c r="C51" s="9" t="s">
        <v>19</v>
      </c>
      <c r="D51" s="11">
        <v>45461.0</v>
      </c>
      <c r="E51" s="9">
        <v>8.0</v>
      </c>
      <c r="F51" s="9">
        <v>78.0</v>
      </c>
      <c r="G51" s="10"/>
      <c r="H51" s="10"/>
      <c r="I51" s="10"/>
      <c r="J51" s="10"/>
      <c r="K51" s="10"/>
      <c r="L51" s="10"/>
      <c r="M51" s="10"/>
      <c r="N51" s="10"/>
      <c r="O51" s="10"/>
      <c r="P51" s="10"/>
      <c r="Q51" s="10"/>
      <c r="R51" s="10"/>
      <c r="S51" s="10"/>
      <c r="T51" s="10"/>
      <c r="U51" s="10"/>
      <c r="V51" s="10"/>
      <c r="W51" s="10"/>
      <c r="X51" s="10"/>
      <c r="Y51" s="10"/>
      <c r="Z51" s="10"/>
      <c r="AA51" s="10"/>
    </row>
    <row r="52">
      <c r="A52" s="9" t="s">
        <v>601</v>
      </c>
      <c r="B52" s="9" t="s">
        <v>551</v>
      </c>
      <c r="C52" s="9" t="s">
        <v>21</v>
      </c>
      <c r="D52" s="11">
        <v>45461.0</v>
      </c>
      <c r="E52" s="9">
        <v>3.0</v>
      </c>
      <c r="F52" s="9">
        <v>170.0</v>
      </c>
      <c r="G52" s="10"/>
      <c r="H52" s="10"/>
      <c r="I52" s="10"/>
      <c r="J52" s="10"/>
      <c r="K52" s="10"/>
      <c r="L52" s="10"/>
      <c r="M52" s="10"/>
      <c r="N52" s="10"/>
      <c r="O52" s="10"/>
      <c r="P52" s="10"/>
      <c r="Q52" s="10"/>
      <c r="R52" s="10"/>
      <c r="S52" s="10"/>
      <c r="T52" s="10"/>
      <c r="U52" s="10"/>
      <c r="V52" s="10"/>
      <c r="W52" s="10"/>
      <c r="X52" s="10"/>
      <c r="Y52" s="10"/>
      <c r="Z52" s="10"/>
      <c r="AA52" s="10"/>
    </row>
    <row r="53">
      <c r="A53" s="9" t="s">
        <v>602</v>
      </c>
      <c r="B53" s="9" t="s">
        <v>551</v>
      </c>
      <c r="C53" s="9" t="s">
        <v>23</v>
      </c>
      <c r="D53" s="11">
        <v>45462.0</v>
      </c>
      <c r="E53" s="9">
        <v>8.0</v>
      </c>
      <c r="F53" s="9">
        <v>90.0</v>
      </c>
      <c r="G53" s="10"/>
      <c r="H53" s="10"/>
      <c r="I53" s="10"/>
      <c r="J53" s="10"/>
      <c r="K53" s="10"/>
      <c r="L53" s="10"/>
      <c r="M53" s="10"/>
      <c r="N53" s="10"/>
      <c r="O53" s="10"/>
      <c r="P53" s="10"/>
      <c r="Q53" s="10"/>
      <c r="R53" s="10"/>
      <c r="S53" s="10"/>
      <c r="T53" s="10"/>
      <c r="U53" s="10"/>
      <c r="V53" s="10"/>
      <c r="W53" s="10"/>
      <c r="X53" s="10"/>
      <c r="Y53" s="10"/>
      <c r="Z53" s="10"/>
      <c r="AA53" s="10"/>
    </row>
    <row r="54">
      <c r="A54" s="9" t="s">
        <v>603</v>
      </c>
      <c r="B54" s="9" t="s">
        <v>551</v>
      </c>
      <c r="C54" s="9" t="s">
        <v>17</v>
      </c>
      <c r="D54" s="11">
        <v>45462.0</v>
      </c>
      <c r="E54" s="9">
        <v>20.0</v>
      </c>
      <c r="F54" s="9">
        <v>65.0</v>
      </c>
      <c r="G54" s="10"/>
      <c r="H54" s="10"/>
      <c r="I54" s="10"/>
      <c r="J54" s="10"/>
      <c r="K54" s="10"/>
      <c r="L54" s="10"/>
      <c r="M54" s="10"/>
      <c r="N54" s="10"/>
      <c r="O54" s="10"/>
      <c r="P54" s="10"/>
      <c r="Q54" s="10"/>
      <c r="R54" s="10"/>
      <c r="S54" s="10"/>
      <c r="T54" s="10"/>
      <c r="U54" s="10"/>
      <c r="V54" s="10"/>
      <c r="W54" s="10"/>
      <c r="X54" s="10"/>
      <c r="Y54" s="10"/>
      <c r="Z54" s="10"/>
      <c r="AA54" s="10"/>
    </row>
    <row r="55">
      <c r="A55" s="9" t="s">
        <v>604</v>
      </c>
      <c r="B55" s="9" t="s">
        <v>551</v>
      </c>
      <c r="C55" s="9" t="s">
        <v>19</v>
      </c>
      <c r="D55" s="11">
        <v>45462.0</v>
      </c>
      <c r="E55" s="9">
        <v>17.0</v>
      </c>
      <c r="F55" s="9">
        <v>78.0</v>
      </c>
      <c r="G55" s="10"/>
      <c r="H55" s="10"/>
      <c r="I55" s="10"/>
      <c r="J55" s="10"/>
      <c r="K55" s="10"/>
      <c r="L55" s="10"/>
      <c r="M55" s="10"/>
      <c r="N55" s="10"/>
      <c r="O55" s="10"/>
      <c r="P55" s="10"/>
      <c r="Q55" s="10"/>
      <c r="R55" s="10"/>
      <c r="S55" s="10"/>
      <c r="T55" s="10"/>
      <c r="U55" s="10"/>
      <c r="V55" s="10"/>
      <c r="W55" s="10"/>
      <c r="X55" s="10"/>
      <c r="Y55" s="10"/>
      <c r="Z55" s="10"/>
      <c r="AA55" s="10"/>
    </row>
    <row r="56">
      <c r="A56" s="9" t="s">
        <v>605</v>
      </c>
      <c r="B56" s="9" t="s">
        <v>551</v>
      </c>
      <c r="C56" s="9" t="s">
        <v>17</v>
      </c>
      <c r="D56" s="11">
        <v>45463.0</v>
      </c>
      <c r="E56" s="9">
        <v>31.0</v>
      </c>
      <c r="F56" s="9">
        <v>65.0</v>
      </c>
      <c r="G56" s="10"/>
      <c r="H56" s="10"/>
      <c r="I56" s="10"/>
      <c r="J56" s="10"/>
      <c r="K56" s="10"/>
      <c r="L56" s="10"/>
      <c r="M56" s="10"/>
      <c r="N56" s="10"/>
      <c r="O56" s="10"/>
      <c r="P56" s="10"/>
      <c r="Q56" s="10"/>
      <c r="R56" s="10"/>
      <c r="S56" s="10"/>
      <c r="T56" s="10"/>
      <c r="U56" s="10"/>
      <c r="V56" s="10"/>
      <c r="W56" s="10"/>
      <c r="X56" s="10"/>
      <c r="Y56" s="10"/>
      <c r="Z56" s="10"/>
      <c r="AA56" s="10"/>
    </row>
    <row r="57">
      <c r="A57" s="9" t="s">
        <v>606</v>
      </c>
      <c r="B57" s="9" t="s">
        <v>551</v>
      </c>
      <c r="C57" s="9" t="s">
        <v>21</v>
      </c>
      <c r="D57" s="11">
        <v>45465.0</v>
      </c>
      <c r="E57" s="9">
        <v>2.0</v>
      </c>
      <c r="F57" s="9">
        <v>170.0</v>
      </c>
      <c r="G57" s="10"/>
      <c r="H57" s="10"/>
      <c r="I57" s="10"/>
      <c r="J57" s="10"/>
      <c r="K57" s="10"/>
      <c r="L57" s="10"/>
      <c r="M57" s="10"/>
      <c r="N57" s="10"/>
      <c r="O57" s="10"/>
      <c r="P57" s="10"/>
      <c r="Q57" s="10"/>
      <c r="R57" s="10"/>
      <c r="S57" s="10"/>
      <c r="T57" s="10"/>
      <c r="U57" s="10"/>
      <c r="V57" s="10"/>
      <c r="W57" s="10"/>
      <c r="X57" s="10"/>
      <c r="Y57" s="10"/>
      <c r="Z57" s="10"/>
      <c r="AA57" s="10"/>
    </row>
    <row r="58">
      <c r="A58" s="9" t="s">
        <v>607</v>
      </c>
      <c r="B58" s="9" t="s">
        <v>551</v>
      </c>
      <c r="C58" s="9" t="s">
        <v>23</v>
      </c>
      <c r="D58" s="11">
        <v>45466.0</v>
      </c>
      <c r="E58" s="9">
        <v>10.0</v>
      </c>
      <c r="F58" s="9">
        <v>90.0</v>
      </c>
      <c r="G58" s="10"/>
      <c r="H58" s="10"/>
      <c r="I58" s="10"/>
      <c r="J58" s="10"/>
      <c r="K58" s="10"/>
      <c r="L58" s="10"/>
      <c r="M58" s="10"/>
      <c r="N58" s="10"/>
      <c r="O58" s="10"/>
      <c r="P58" s="10"/>
      <c r="Q58" s="10"/>
      <c r="R58" s="10"/>
      <c r="S58" s="10"/>
      <c r="T58" s="10"/>
      <c r="U58" s="10"/>
      <c r="V58" s="10"/>
      <c r="W58" s="10"/>
      <c r="X58" s="10"/>
      <c r="Y58" s="10"/>
      <c r="Z58" s="10"/>
      <c r="AA58" s="10"/>
    </row>
    <row r="59">
      <c r="A59" s="9" t="s">
        <v>608</v>
      </c>
      <c r="B59" s="9" t="s">
        <v>551</v>
      </c>
      <c r="C59" s="9" t="s">
        <v>25</v>
      </c>
      <c r="D59" s="11">
        <v>45466.0</v>
      </c>
      <c r="E59" s="9">
        <v>6.0</v>
      </c>
      <c r="F59" s="9">
        <v>80.0</v>
      </c>
      <c r="G59" s="10"/>
      <c r="H59" s="10"/>
      <c r="I59" s="10"/>
      <c r="J59" s="10"/>
      <c r="K59" s="10"/>
      <c r="L59" s="10"/>
      <c r="M59" s="10"/>
      <c r="N59" s="10"/>
      <c r="O59" s="10"/>
      <c r="P59" s="10"/>
      <c r="Q59" s="10"/>
      <c r="R59" s="10"/>
      <c r="S59" s="10"/>
      <c r="T59" s="10"/>
      <c r="U59" s="10"/>
      <c r="V59" s="10"/>
      <c r="W59" s="10"/>
      <c r="X59" s="10"/>
      <c r="Y59" s="10"/>
      <c r="Z59" s="10"/>
      <c r="AA59" s="10"/>
    </row>
    <row r="60">
      <c r="A60" s="9" t="s">
        <v>609</v>
      </c>
      <c r="B60" s="9" t="s">
        <v>551</v>
      </c>
      <c r="C60" s="9" t="s">
        <v>17</v>
      </c>
      <c r="D60" s="11">
        <v>45466.0</v>
      </c>
      <c r="E60" s="9">
        <v>18.0</v>
      </c>
      <c r="F60" s="9">
        <v>65.0</v>
      </c>
      <c r="G60" s="10"/>
      <c r="H60" s="10"/>
      <c r="I60" s="10"/>
      <c r="J60" s="10"/>
      <c r="K60" s="10"/>
      <c r="L60" s="10"/>
      <c r="M60" s="10"/>
      <c r="N60" s="10"/>
      <c r="O60" s="10"/>
      <c r="P60" s="10"/>
      <c r="Q60" s="10"/>
      <c r="R60" s="10"/>
      <c r="S60" s="10"/>
      <c r="T60" s="10"/>
      <c r="U60" s="10"/>
      <c r="V60" s="10"/>
      <c r="W60" s="10"/>
      <c r="X60" s="10"/>
      <c r="Y60" s="10"/>
      <c r="Z60" s="10"/>
      <c r="AA60" s="10"/>
    </row>
    <row r="61">
      <c r="A61" s="9" t="s">
        <v>610</v>
      </c>
      <c r="B61" s="9" t="s">
        <v>551</v>
      </c>
      <c r="C61" s="9" t="s">
        <v>19</v>
      </c>
      <c r="D61" s="11">
        <v>45466.0</v>
      </c>
      <c r="E61" s="9">
        <v>17.0</v>
      </c>
      <c r="F61" s="9">
        <v>78.0</v>
      </c>
      <c r="G61" s="10"/>
      <c r="H61" s="10"/>
      <c r="I61" s="10"/>
      <c r="J61" s="10"/>
      <c r="K61" s="10"/>
      <c r="L61" s="10"/>
      <c r="M61" s="10"/>
      <c r="N61" s="10"/>
      <c r="O61" s="10"/>
      <c r="P61" s="10"/>
      <c r="Q61" s="10"/>
      <c r="R61" s="10"/>
      <c r="S61" s="10"/>
      <c r="T61" s="10"/>
      <c r="U61" s="10"/>
      <c r="V61" s="10"/>
      <c r="W61" s="10"/>
      <c r="X61" s="10"/>
      <c r="Y61" s="10"/>
      <c r="Z61" s="10"/>
      <c r="AA61" s="10"/>
    </row>
    <row r="62">
      <c r="A62" s="9" t="s">
        <v>611</v>
      </c>
      <c r="B62" s="9" t="s">
        <v>551</v>
      </c>
      <c r="C62" s="9" t="s">
        <v>21</v>
      </c>
      <c r="D62" s="11">
        <v>45466.0</v>
      </c>
      <c r="E62" s="9">
        <v>6.0</v>
      </c>
      <c r="F62" s="9">
        <v>170.0</v>
      </c>
      <c r="G62" s="10"/>
      <c r="H62" s="10"/>
      <c r="I62" s="10"/>
      <c r="J62" s="10"/>
      <c r="K62" s="10"/>
      <c r="L62" s="10"/>
      <c r="M62" s="10"/>
      <c r="N62" s="10"/>
      <c r="O62" s="10"/>
      <c r="P62" s="10"/>
      <c r="Q62" s="10"/>
      <c r="R62" s="10"/>
      <c r="S62" s="10"/>
      <c r="T62" s="10"/>
      <c r="U62" s="10"/>
      <c r="V62" s="10"/>
      <c r="W62" s="10"/>
      <c r="X62" s="10"/>
      <c r="Y62" s="10"/>
      <c r="Z62" s="10"/>
      <c r="AA62" s="10"/>
    </row>
    <row r="63">
      <c r="A63" s="9" t="s">
        <v>612</v>
      </c>
      <c r="B63" s="9" t="s">
        <v>551</v>
      </c>
      <c r="C63" s="9" t="s">
        <v>17</v>
      </c>
      <c r="D63" s="11">
        <v>45467.0</v>
      </c>
      <c r="E63" s="9">
        <v>29.0</v>
      </c>
      <c r="F63" s="9">
        <v>65.0</v>
      </c>
      <c r="G63" s="10"/>
      <c r="H63" s="10"/>
      <c r="I63" s="10"/>
      <c r="J63" s="10"/>
      <c r="K63" s="10"/>
      <c r="L63" s="10"/>
      <c r="M63" s="10"/>
      <c r="N63" s="10"/>
      <c r="O63" s="10"/>
      <c r="P63" s="10"/>
      <c r="Q63" s="10"/>
      <c r="R63" s="10"/>
      <c r="S63" s="10"/>
      <c r="T63" s="10"/>
      <c r="U63" s="10"/>
      <c r="V63" s="10"/>
      <c r="W63" s="10"/>
      <c r="X63" s="10"/>
      <c r="Y63" s="10"/>
      <c r="Z63" s="10"/>
      <c r="AA63" s="10"/>
    </row>
    <row r="64">
      <c r="A64" s="9" t="s">
        <v>613</v>
      </c>
      <c r="B64" s="9" t="s">
        <v>551</v>
      </c>
      <c r="C64" s="9" t="s">
        <v>19</v>
      </c>
      <c r="D64" s="11">
        <v>45467.0</v>
      </c>
      <c r="E64" s="9">
        <v>30.0</v>
      </c>
      <c r="F64" s="9">
        <v>78.0</v>
      </c>
      <c r="G64" s="10"/>
      <c r="H64" s="10"/>
      <c r="I64" s="10"/>
      <c r="J64" s="10"/>
      <c r="K64" s="10"/>
      <c r="L64" s="10"/>
      <c r="M64" s="10"/>
      <c r="N64" s="10"/>
      <c r="O64" s="10"/>
      <c r="P64" s="10"/>
      <c r="Q64" s="10"/>
      <c r="R64" s="10"/>
      <c r="S64" s="10"/>
      <c r="T64" s="10"/>
      <c r="U64" s="10"/>
      <c r="V64" s="10"/>
      <c r="W64" s="10"/>
      <c r="X64" s="10"/>
      <c r="Y64" s="10"/>
      <c r="Z64" s="10"/>
      <c r="AA64" s="10"/>
    </row>
    <row r="65">
      <c r="A65" s="9" t="s">
        <v>614</v>
      </c>
      <c r="B65" s="9" t="s">
        <v>551</v>
      </c>
      <c r="C65" s="9" t="s">
        <v>21</v>
      </c>
      <c r="D65" s="11">
        <v>45468.0</v>
      </c>
      <c r="E65" s="9">
        <v>7.0</v>
      </c>
      <c r="F65" s="9">
        <v>170.0</v>
      </c>
      <c r="G65" s="10"/>
      <c r="H65" s="10"/>
      <c r="I65" s="10"/>
      <c r="J65" s="10"/>
      <c r="K65" s="10"/>
      <c r="L65" s="10"/>
      <c r="M65" s="10"/>
      <c r="N65" s="10"/>
      <c r="O65" s="10"/>
      <c r="P65" s="10"/>
      <c r="Q65" s="10"/>
      <c r="R65" s="10"/>
      <c r="S65" s="10"/>
      <c r="T65" s="10"/>
      <c r="U65" s="10"/>
      <c r="V65" s="10"/>
      <c r="W65" s="10"/>
      <c r="X65" s="10"/>
      <c r="Y65" s="10"/>
      <c r="Z65" s="10"/>
      <c r="AA65" s="10"/>
    </row>
    <row r="66">
      <c r="A66" s="9" t="s">
        <v>615</v>
      </c>
      <c r="B66" s="9" t="s">
        <v>551</v>
      </c>
      <c r="C66" s="9" t="s">
        <v>23</v>
      </c>
      <c r="D66" s="11">
        <v>45468.0</v>
      </c>
      <c r="E66" s="9">
        <v>4.0</v>
      </c>
      <c r="F66" s="9">
        <v>90.0</v>
      </c>
      <c r="G66" s="10"/>
      <c r="H66" s="10"/>
      <c r="I66" s="10"/>
      <c r="J66" s="10"/>
      <c r="K66" s="10"/>
      <c r="L66" s="10"/>
      <c r="M66" s="10"/>
      <c r="N66" s="10"/>
      <c r="O66" s="10"/>
      <c r="P66" s="10"/>
      <c r="Q66" s="10"/>
      <c r="R66" s="10"/>
      <c r="S66" s="10"/>
      <c r="T66" s="10"/>
      <c r="U66" s="10"/>
      <c r="V66" s="10"/>
      <c r="W66" s="10"/>
      <c r="X66" s="10"/>
      <c r="Y66" s="10"/>
      <c r="Z66" s="10"/>
      <c r="AA66" s="10"/>
    </row>
    <row r="67">
      <c r="A67" s="9" t="s">
        <v>616</v>
      </c>
      <c r="B67" s="9" t="s">
        <v>551</v>
      </c>
      <c r="C67" s="9" t="s">
        <v>17</v>
      </c>
      <c r="D67" s="11">
        <v>45468.0</v>
      </c>
      <c r="E67" s="9">
        <v>16.0</v>
      </c>
      <c r="F67" s="9">
        <v>65.0</v>
      </c>
      <c r="G67" s="10"/>
      <c r="H67" s="10"/>
      <c r="I67" s="10"/>
      <c r="J67" s="10"/>
      <c r="K67" s="10"/>
      <c r="L67" s="10"/>
      <c r="M67" s="10"/>
      <c r="N67" s="10"/>
      <c r="O67" s="10"/>
      <c r="P67" s="10"/>
      <c r="Q67" s="10"/>
      <c r="R67" s="10"/>
      <c r="S67" s="10"/>
      <c r="T67" s="10"/>
      <c r="U67" s="10"/>
      <c r="V67" s="10"/>
      <c r="W67" s="10"/>
      <c r="X67" s="10"/>
      <c r="Y67" s="10"/>
      <c r="Z67" s="10"/>
      <c r="AA67" s="10"/>
    </row>
    <row r="68">
      <c r="A68" s="9" t="s">
        <v>617</v>
      </c>
      <c r="B68" s="9" t="s">
        <v>551</v>
      </c>
      <c r="C68" s="9" t="s">
        <v>27</v>
      </c>
      <c r="D68" s="11">
        <v>45469.0</v>
      </c>
      <c r="E68" s="9">
        <v>5.0</v>
      </c>
      <c r="F68" s="9">
        <v>82.0</v>
      </c>
      <c r="G68" s="10"/>
      <c r="H68" s="10"/>
      <c r="I68" s="10"/>
      <c r="J68" s="10"/>
      <c r="K68" s="10"/>
      <c r="L68" s="10"/>
      <c r="M68" s="10"/>
      <c r="N68" s="10"/>
      <c r="O68" s="10"/>
      <c r="P68" s="10"/>
      <c r="Q68" s="10"/>
      <c r="R68" s="10"/>
      <c r="S68" s="10"/>
      <c r="T68" s="10"/>
      <c r="U68" s="10"/>
      <c r="V68" s="10"/>
      <c r="W68" s="10"/>
      <c r="X68" s="10"/>
      <c r="Y68" s="10"/>
      <c r="Z68" s="10"/>
      <c r="AA68" s="10"/>
    </row>
    <row r="69">
      <c r="A69" s="9" t="s">
        <v>618</v>
      </c>
      <c r="B69" s="9" t="s">
        <v>551</v>
      </c>
      <c r="C69" s="9" t="s">
        <v>17</v>
      </c>
      <c r="D69" s="11">
        <v>45470.0</v>
      </c>
      <c r="E69" s="9">
        <v>15.0</v>
      </c>
      <c r="F69" s="9">
        <v>65.0</v>
      </c>
      <c r="G69" s="10"/>
      <c r="H69" s="10"/>
      <c r="I69" s="10"/>
      <c r="J69" s="10"/>
      <c r="K69" s="10"/>
      <c r="L69" s="10"/>
      <c r="M69" s="10"/>
      <c r="N69" s="10"/>
      <c r="O69" s="10"/>
      <c r="P69" s="10"/>
      <c r="Q69" s="10"/>
      <c r="R69" s="10"/>
      <c r="S69" s="10"/>
      <c r="T69" s="10"/>
      <c r="U69" s="10"/>
      <c r="V69" s="10"/>
      <c r="W69" s="10"/>
      <c r="X69" s="10"/>
      <c r="Y69" s="10"/>
      <c r="Z69" s="10"/>
      <c r="AA69" s="10"/>
    </row>
    <row r="70">
      <c r="A70" s="9" t="s">
        <v>619</v>
      </c>
      <c r="B70" s="9" t="s">
        <v>551</v>
      </c>
      <c r="C70" s="9" t="s">
        <v>19</v>
      </c>
      <c r="D70" s="11">
        <v>45471.0</v>
      </c>
      <c r="E70" s="9">
        <v>4.0</v>
      </c>
      <c r="F70" s="9">
        <v>78.0</v>
      </c>
      <c r="G70" s="10"/>
      <c r="H70" s="10"/>
      <c r="I70" s="10"/>
      <c r="J70" s="10"/>
      <c r="K70" s="10"/>
      <c r="L70" s="10"/>
      <c r="M70" s="10"/>
      <c r="N70" s="10"/>
      <c r="O70" s="10"/>
      <c r="P70" s="10"/>
      <c r="Q70" s="10"/>
      <c r="R70" s="10"/>
      <c r="S70" s="10"/>
      <c r="T70" s="10"/>
      <c r="U70" s="10"/>
      <c r="V70" s="10"/>
      <c r="W70" s="10"/>
      <c r="X70" s="10"/>
      <c r="Y70" s="10"/>
      <c r="Z70" s="10"/>
      <c r="AA70" s="10"/>
    </row>
    <row r="71">
      <c r="A71" s="9" t="s">
        <v>620</v>
      </c>
      <c r="B71" s="9" t="s">
        <v>551</v>
      </c>
      <c r="C71" s="9" t="s">
        <v>21</v>
      </c>
      <c r="D71" s="11">
        <v>45471.0</v>
      </c>
      <c r="E71" s="9">
        <v>2.0</v>
      </c>
      <c r="F71" s="9">
        <v>170.0</v>
      </c>
      <c r="G71" s="10"/>
      <c r="H71" s="10"/>
      <c r="I71" s="10"/>
      <c r="J71" s="10"/>
      <c r="K71" s="10"/>
      <c r="L71" s="10"/>
      <c r="M71" s="10"/>
      <c r="N71" s="10"/>
      <c r="O71" s="10"/>
      <c r="P71" s="10"/>
      <c r="Q71" s="10"/>
      <c r="R71" s="10"/>
      <c r="S71" s="10"/>
      <c r="T71" s="10"/>
      <c r="U71" s="10"/>
      <c r="V71" s="10"/>
      <c r="W71" s="10"/>
      <c r="X71" s="10"/>
      <c r="Y71" s="10"/>
      <c r="Z71" s="10"/>
      <c r="AA71" s="10"/>
    </row>
    <row r="72">
      <c r="A72" s="9" t="s">
        <v>621</v>
      </c>
      <c r="B72" s="9" t="s">
        <v>551</v>
      </c>
      <c r="C72" s="9" t="s">
        <v>23</v>
      </c>
      <c r="D72" s="11">
        <v>45472.0</v>
      </c>
      <c r="E72" s="9">
        <v>7.0</v>
      </c>
      <c r="F72" s="9">
        <v>90.0</v>
      </c>
      <c r="G72" s="10"/>
      <c r="H72" s="10"/>
      <c r="I72" s="10"/>
      <c r="J72" s="10"/>
      <c r="K72" s="10"/>
      <c r="L72" s="10"/>
      <c r="M72" s="10"/>
      <c r="N72" s="10"/>
      <c r="O72" s="10"/>
      <c r="P72" s="10"/>
      <c r="Q72" s="10"/>
      <c r="R72" s="10"/>
      <c r="S72" s="10"/>
      <c r="T72" s="10"/>
      <c r="U72" s="10"/>
      <c r="V72" s="10"/>
      <c r="W72" s="10"/>
      <c r="X72" s="10"/>
      <c r="Y72" s="10"/>
      <c r="Z72" s="10"/>
      <c r="AA72" s="10"/>
    </row>
    <row r="73">
      <c r="A73" s="9" t="s">
        <v>622</v>
      </c>
      <c r="B73" s="9" t="s">
        <v>551</v>
      </c>
      <c r="C73" s="9" t="s">
        <v>25</v>
      </c>
      <c r="D73" s="11">
        <v>45472.0</v>
      </c>
      <c r="E73" s="9">
        <v>7.0</v>
      </c>
      <c r="F73" s="9">
        <v>80.0</v>
      </c>
      <c r="G73" s="10"/>
      <c r="H73" s="10"/>
      <c r="I73" s="10"/>
      <c r="J73" s="10"/>
      <c r="K73" s="10"/>
      <c r="L73" s="10"/>
      <c r="M73" s="10"/>
      <c r="N73" s="10"/>
      <c r="O73" s="10"/>
      <c r="P73" s="10"/>
      <c r="Q73" s="10"/>
      <c r="R73" s="10"/>
      <c r="S73" s="10"/>
      <c r="T73" s="10"/>
      <c r="U73" s="10"/>
      <c r="V73" s="10"/>
      <c r="W73" s="10"/>
      <c r="X73" s="10"/>
      <c r="Y73" s="10"/>
      <c r="Z73" s="10"/>
      <c r="AA73" s="10"/>
    </row>
    <row r="74">
      <c r="A74" s="9" t="s">
        <v>623</v>
      </c>
      <c r="B74" s="9" t="s">
        <v>551</v>
      </c>
      <c r="C74" s="9" t="s">
        <v>27</v>
      </c>
      <c r="D74" s="11">
        <v>45472.0</v>
      </c>
      <c r="E74" s="9">
        <v>14.0</v>
      </c>
      <c r="F74" s="9">
        <v>82.0</v>
      </c>
      <c r="G74" s="10"/>
      <c r="H74" s="10"/>
      <c r="I74" s="10"/>
      <c r="J74" s="10"/>
      <c r="K74" s="10"/>
      <c r="L74" s="10"/>
      <c r="M74" s="10"/>
      <c r="N74" s="10"/>
      <c r="O74" s="10"/>
      <c r="P74" s="10"/>
      <c r="Q74" s="10"/>
      <c r="R74" s="10"/>
      <c r="S74" s="10"/>
      <c r="T74" s="10"/>
      <c r="U74" s="10"/>
      <c r="V74" s="10"/>
      <c r="W74" s="10"/>
      <c r="X74" s="10"/>
      <c r="Y74" s="10"/>
      <c r="Z74" s="10"/>
      <c r="AA74" s="10"/>
    </row>
    <row r="75">
      <c r="A75" s="9" t="s">
        <v>624</v>
      </c>
      <c r="B75" s="9" t="s">
        <v>551</v>
      </c>
      <c r="C75" s="9" t="s">
        <v>17</v>
      </c>
      <c r="D75" s="11">
        <v>45472.0</v>
      </c>
      <c r="E75" s="9">
        <v>33.0</v>
      </c>
      <c r="F75" s="9">
        <v>65.0</v>
      </c>
      <c r="G75" s="10"/>
      <c r="H75" s="10"/>
      <c r="I75" s="10"/>
      <c r="J75" s="10"/>
      <c r="K75" s="10"/>
      <c r="L75" s="10"/>
      <c r="M75" s="10"/>
      <c r="N75" s="10"/>
      <c r="O75" s="10"/>
      <c r="P75" s="10"/>
      <c r="Q75" s="10"/>
      <c r="R75" s="10"/>
      <c r="S75" s="10"/>
      <c r="T75" s="10"/>
      <c r="U75" s="10"/>
      <c r="V75" s="10"/>
      <c r="W75" s="10"/>
      <c r="X75" s="10"/>
      <c r="Y75" s="10"/>
      <c r="Z75" s="10"/>
      <c r="AA75" s="10"/>
    </row>
    <row r="76">
      <c r="A76" s="9" t="s">
        <v>625</v>
      </c>
      <c r="B76" s="9" t="s">
        <v>551</v>
      </c>
      <c r="C76" s="9" t="s">
        <v>19</v>
      </c>
      <c r="D76" s="11">
        <v>45473.0</v>
      </c>
      <c r="E76" s="9">
        <v>24.0</v>
      </c>
      <c r="F76" s="9">
        <v>78.0</v>
      </c>
      <c r="G76" s="10"/>
      <c r="H76" s="10"/>
      <c r="I76" s="10"/>
      <c r="J76" s="10"/>
      <c r="K76" s="10"/>
      <c r="L76" s="10"/>
      <c r="M76" s="10"/>
      <c r="N76" s="10"/>
      <c r="O76" s="10"/>
      <c r="P76" s="10"/>
      <c r="Q76" s="10"/>
      <c r="R76" s="10"/>
      <c r="S76" s="10"/>
      <c r="T76" s="10"/>
      <c r="U76" s="10"/>
      <c r="V76" s="10"/>
      <c r="W76" s="10"/>
      <c r="X76" s="10"/>
      <c r="Y76" s="10"/>
      <c r="Z76" s="10"/>
      <c r="AA76" s="10"/>
    </row>
    <row r="77">
      <c r="A77" s="9" t="s">
        <v>626</v>
      </c>
      <c r="B77" s="9" t="s">
        <v>551</v>
      </c>
      <c r="C77" s="9" t="s">
        <v>21</v>
      </c>
      <c r="D77" s="11">
        <v>45473.0</v>
      </c>
      <c r="E77" s="9">
        <v>5.0</v>
      </c>
      <c r="F77" s="9">
        <v>170.0</v>
      </c>
      <c r="G77" s="10"/>
      <c r="H77" s="10"/>
      <c r="I77" s="10"/>
      <c r="J77" s="10"/>
      <c r="K77" s="10"/>
      <c r="L77" s="10"/>
      <c r="M77" s="10"/>
      <c r="N77" s="10"/>
      <c r="O77" s="10"/>
      <c r="P77" s="10"/>
      <c r="Q77" s="10"/>
      <c r="R77" s="10"/>
      <c r="S77" s="10"/>
      <c r="T77" s="10"/>
      <c r="U77" s="10"/>
      <c r="V77" s="10"/>
      <c r="W77" s="10"/>
      <c r="X77" s="10"/>
      <c r="Y77" s="10"/>
      <c r="Z77" s="10"/>
      <c r="AA77" s="10"/>
    </row>
    <row r="78">
      <c r="A78" s="9" t="s">
        <v>627</v>
      </c>
      <c r="B78" s="9" t="s">
        <v>551</v>
      </c>
      <c r="C78" s="9" t="s">
        <v>23</v>
      </c>
      <c r="D78" s="11">
        <v>45473.0</v>
      </c>
      <c r="E78" s="9">
        <v>3.0</v>
      </c>
      <c r="F78" s="9">
        <v>90.0</v>
      </c>
      <c r="G78" s="10"/>
      <c r="H78" s="10"/>
      <c r="I78" s="10"/>
      <c r="J78" s="10"/>
      <c r="K78" s="10"/>
      <c r="L78" s="10"/>
      <c r="M78" s="10"/>
      <c r="N78" s="10"/>
      <c r="O78" s="10"/>
      <c r="P78" s="10"/>
      <c r="Q78" s="10"/>
      <c r="R78" s="10"/>
      <c r="S78" s="10"/>
      <c r="T78" s="10"/>
      <c r="U78" s="10"/>
      <c r="V78" s="10"/>
      <c r="W78" s="10"/>
      <c r="X78" s="10"/>
      <c r="Y78" s="10"/>
      <c r="Z78" s="10"/>
      <c r="AA78" s="10"/>
    </row>
    <row r="79">
      <c r="A79" s="9" t="s">
        <v>628</v>
      </c>
      <c r="B79" s="9" t="s">
        <v>551</v>
      </c>
      <c r="C79" s="9" t="s">
        <v>25</v>
      </c>
      <c r="D79" s="11">
        <v>45474.0</v>
      </c>
      <c r="E79" s="9">
        <v>5.0</v>
      </c>
      <c r="F79" s="9">
        <v>80.0</v>
      </c>
      <c r="G79" s="10"/>
      <c r="H79" s="10"/>
      <c r="I79" s="10"/>
      <c r="J79" s="10"/>
      <c r="K79" s="10"/>
      <c r="L79" s="10"/>
      <c r="M79" s="10"/>
      <c r="N79" s="10"/>
      <c r="O79" s="10"/>
      <c r="P79" s="10"/>
      <c r="Q79" s="10"/>
      <c r="R79" s="10"/>
      <c r="S79" s="10"/>
      <c r="T79" s="10"/>
      <c r="U79" s="10"/>
      <c r="V79" s="10"/>
      <c r="W79" s="10"/>
      <c r="X79" s="10"/>
      <c r="Y79" s="10"/>
      <c r="Z79" s="10"/>
      <c r="AA79" s="10"/>
    </row>
    <row r="80">
      <c r="A80" s="9" t="s">
        <v>629</v>
      </c>
      <c r="B80" s="9" t="s">
        <v>551</v>
      </c>
      <c r="C80" s="9" t="s">
        <v>27</v>
      </c>
      <c r="D80" s="11">
        <v>45474.0</v>
      </c>
      <c r="E80" s="9">
        <v>10.0</v>
      </c>
      <c r="F80" s="9">
        <v>82.0</v>
      </c>
      <c r="G80" s="10"/>
      <c r="H80" s="10"/>
      <c r="I80" s="10"/>
      <c r="J80" s="10"/>
      <c r="K80" s="10"/>
      <c r="L80" s="10"/>
      <c r="M80" s="10"/>
      <c r="N80" s="10"/>
      <c r="O80" s="10"/>
      <c r="P80" s="10"/>
      <c r="Q80" s="10"/>
      <c r="R80" s="10"/>
      <c r="S80" s="10"/>
      <c r="T80" s="10"/>
      <c r="U80" s="10"/>
      <c r="V80" s="10"/>
      <c r="W80" s="10"/>
      <c r="X80" s="10"/>
      <c r="Y80" s="10"/>
      <c r="Z80" s="10"/>
      <c r="AA80" s="10"/>
    </row>
    <row r="81">
      <c r="A81" s="9" t="s">
        <v>630</v>
      </c>
      <c r="B81" s="9" t="s">
        <v>551</v>
      </c>
      <c r="C81" s="9" t="s">
        <v>17</v>
      </c>
      <c r="D81" s="11">
        <v>45474.0</v>
      </c>
      <c r="E81" s="9">
        <v>40.0</v>
      </c>
      <c r="F81" s="9">
        <v>65.0</v>
      </c>
      <c r="G81" s="10"/>
      <c r="H81" s="10"/>
      <c r="I81" s="10"/>
      <c r="J81" s="10"/>
      <c r="K81" s="10"/>
      <c r="L81" s="10"/>
      <c r="M81" s="10"/>
      <c r="N81" s="10"/>
      <c r="O81" s="10"/>
      <c r="P81" s="10"/>
      <c r="Q81" s="10"/>
      <c r="R81" s="10"/>
      <c r="S81" s="10"/>
      <c r="T81" s="10"/>
      <c r="U81" s="10"/>
      <c r="V81" s="10"/>
      <c r="W81" s="10"/>
      <c r="X81" s="10"/>
      <c r="Y81" s="10"/>
      <c r="Z81" s="10"/>
      <c r="AA81" s="10"/>
    </row>
    <row r="82">
      <c r="A82" s="9" t="s">
        <v>631</v>
      </c>
      <c r="B82" s="9" t="s">
        <v>551</v>
      </c>
      <c r="C82" s="9" t="s">
        <v>19</v>
      </c>
      <c r="D82" s="11">
        <v>45474.0</v>
      </c>
      <c r="E82" s="9">
        <v>31.0</v>
      </c>
      <c r="F82" s="9">
        <v>78.0</v>
      </c>
      <c r="G82" s="10"/>
      <c r="H82" s="10"/>
      <c r="I82" s="10"/>
      <c r="J82" s="10"/>
      <c r="K82" s="10"/>
      <c r="L82" s="10"/>
      <c r="M82" s="10"/>
      <c r="N82" s="10"/>
      <c r="O82" s="10"/>
      <c r="P82" s="10"/>
      <c r="Q82" s="10"/>
      <c r="R82" s="10"/>
      <c r="S82" s="10"/>
      <c r="T82" s="10"/>
      <c r="U82" s="10"/>
      <c r="V82" s="10"/>
      <c r="W82" s="10"/>
      <c r="X82" s="10"/>
      <c r="Y82" s="10"/>
      <c r="Z82" s="10"/>
      <c r="AA82" s="10"/>
    </row>
    <row r="83">
      <c r="A83" s="9" t="s">
        <v>632</v>
      </c>
      <c r="B83" s="9" t="s">
        <v>551</v>
      </c>
      <c r="C83" s="9" t="s">
        <v>23</v>
      </c>
      <c r="D83" s="11">
        <v>45474.0</v>
      </c>
      <c r="E83" s="9">
        <v>9.0</v>
      </c>
      <c r="F83" s="9">
        <v>90.0</v>
      </c>
      <c r="G83" s="10"/>
      <c r="H83" s="10"/>
      <c r="I83" s="10"/>
      <c r="J83" s="10"/>
      <c r="K83" s="10"/>
      <c r="L83" s="10"/>
      <c r="M83" s="10"/>
      <c r="N83" s="10"/>
      <c r="O83" s="10"/>
      <c r="P83" s="10"/>
      <c r="Q83" s="10"/>
      <c r="R83" s="10"/>
      <c r="S83" s="10"/>
      <c r="T83" s="10"/>
      <c r="U83" s="10"/>
      <c r="V83" s="10"/>
      <c r="W83" s="10"/>
      <c r="X83" s="10"/>
      <c r="Y83" s="10"/>
      <c r="Z83" s="10"/>
      <c r="AA83" s="10"/>
    </row>
    <row r="84">
      <c r="A84" s="9" t="s">
        <v>633</v>
      </c>
      <c r="B84" s="9" t="s">
        <v>551</v>
      </c>
      <c r="C84" s="9" t="s">
        <v>21</v>
      </c>
      <c r="D84" s="11">
        <v>45475.0</v>
      </c>
      <c r="E84" s="9">
        <v>7.0</v>
      </c>
      <c r="F84" s="9">
        <v>170.0</v>
      </c>
      <c r="G84" s="10"/>
      <c r="H84" s="10"/>
      <c r="I84" s="10"/>
      <c r="J84" s="10"/>
      <c r="K84" s="10"/>
      <c r="L84" s="10"/>
      <c r="M84" s="10"/>
      <c r="N84" s="10"/>
      <c r="O84" s="10"/>
      <c r="P84" s="10"/>
      <c r="Q84" s="10"/>
      <c r="R84" s="10"/>
      <c r="S84" s="10"/>
      <c r="T84" s="10"/>
      <c r="U84" s="10"/>
      <c r="V84" s="10"/>
      <c r="W84" s="10"/>
      <c r="X84" s="10"/>
      <c r="Y84" s="10"/>
      <c r="Z84" s="10"/>
      <c r="AA84" s="10"/>
    </row>
    <row r="85">
      <c r="A85" s="9" t="s">
        <v>634</v>
      </c>
      <c r="B85" s="9" t="s">
        <v>551</v>
      </c>
      <c r="C85" s="9" t="s">
        <v>23</v>
      </c>
      <c r="D85" s="11">
        <v>45475.0</v>
      </c>
      <c r="E85" s="9">
        <v>7.0</v>
      </c>
      <c r="F85" s="9">
        <v>90.0</v>
      </c>
      <c r="G85" s="10"/>
      <c r="H85" s="10"/>
      <c r="I85" s="10"/>
      <c r="J85" s="10"/>
      <c r="K85" s="10"/>
      <c r="L85" s="10"/>
      <c r="M85" s="10"/>
      <c r="N85" s="10"/>
      <c r="O85" s="10"/>
      <c r="P85" s="10"/>
      <c r="Q85" s="10"/>
      <c r="R85" s="10"/>
      <c r="S85" s="10"/>
      <c r="T85" s="10"/>
      <c r="U85" s="10"/>
      <c r="V85" s="10"/>
      <c r="W85" s="10"/>
      <c r="X85" s="10"/>
      <c r="Y85" s="10"/>
      <c r="Z85" s="10"/>
      <c r="AA85" s="10"/>
    </row>
    <row r="86">
      <c r="A86" s="9" t="s">
        <v>635</v>
      </c>
      <c r="B86" s="9" t="s">
        <v>551</v>
      </c>
      <c r="C86" s="9" t="s">
        <v>17</v>
      </c>
      <c r="D86" s="11">
        <v>45475.0</v>
      </c>
      <c r="E86" s="9">
        <v>40.0</v>
      </c>
      <c r="F86" s="9">
        <v>65.0</v>
      </c>
      <c r="G86" s="10"/>
      <c r="H86" s="10"/>
      <c r="I86" s="10"/>
      <c r="J86" s="10"/>
      <c r="K86" s="10"/>
      <c r="L86" s="10"/>
      <c r="M86" s="10"/>
      <c r="N86" s="10"/>
      <c r="O86" s="10"/>
      <c r="P86" s="10"/>
      <c r="Q86" s="10"/>
      <c r="R86" s="10"/>
      <c r="S86" s="10"/>
      <c r="T86" s="10"/>
      <c r="U86" s="10"/>
      <c r="V86" s="10"/>
      <c r="W86" s="10"/>
      <c r="X86" s="10"/>
      <c r="Y86" s="10"/>
      <c r="Z86" s="10"/>
      <c r="AA86" s="10"/>
    </row>
    <row r="87">
      <c r="A87" s="9" t="s">
        <v>636</v>
      </c>
      <c r="B87" s="9" t="s">
        <v>551</v>
      </c>
      <c r="C87" s="9" t="s">
        <v>19</v>
      </c>
      <c r="D87" s="11">
        <v>45475.0</v>
      </c>
      <c r="E87" s="9">
        <v>31.0</v>
      </c>
      <c r="F87" s="9">
        <v>78.0</v>
      </c>
      <c r="G87" s="10"/>
      <c r="H87" s="10"/>
      <c r="I87" s="10"/>
      <c r="J87" s="10"/>
      <c r="K87" s="10"/>
      <c r="L87" s="10"/>
      <c r="M87" s="10"/>
      <c r="N87" s="10"/>
      <c r="O87" s="10"/>
      <c r="P87" s="10"/>
      <c r="Q87" s="10"/>
      <c r="R87" s="10"/>
      <c r="S87" s="10"/>
      <c r="T87" s="10"/>
      <c r="U87" s="10"/>
      <c r="V87" s="10"/>
      <c r="W87" s="10"/>
      <c r="X87" s="10"/>
      <c r="Y87" s="10"/>
      <c r="Z87" s="10"/>
      <c r="AA87" s="10"/>
    </row>
    <row r="88">
      <c r="A88" s="9" t="s">
        <v>637</v>
      </c>
      <c r="B88" s="9" t="s">
        <v>551</v>
      </c>
      <c r="C88" s="9" t="s">
        <v>21</v>
      </c>
      <c r="D88" s="11">
        <v>45476.0</v>
      </c>
      <c r="E88" s="9">
        <v>10.0</v>
      </c>
      <c r="F88" s="9">
        <v>170.0</v>
      </c>
      <c r="G88" s="10"/>
      <c r="H88" s="10"/>
      <c r="I88" s="10"/>
      <c r="J88" s="10"/>
      <c r="K88" s="10"/>
      <c r="L88" s="10"/>
      <c r="M88" s="10"/>
      <c r="N88" s="10"/>
      <c r="O88" s="10"/>
      <c r="P88" s="10"/>
      <c r="Q88" s="10"/>
      <c r="R88" s="10"/>
      <c r="S88" s="10"/>
      <c r="T88" s="10"/>
      <c r="U88" s="10"/>
      <c r="V88" s="10"/>
      <c r="W88" s="10"/>
      <c r="X88" s="10"/>
      <c r="Y88" s="10"/>
      <c r="Z88" s="10"/>
      <c r="AA88" s="10"/>
    </row>
    <row r="89">
      <c r="A89" s="9" t="s">
        <v>638</v>
      </c>
      <c r="B89" s="9" t="s">
        <v>551</v>
      </c>
      <c r="C89" s="9" t="s">
        <v>23</v>
      </c>
      <c r="D89" s="11">
        <v>45476.0</v>
      </c>
      <c r="E89" s="9">
        <v>11.0</v>
      </c>
      <c r="F89" s="9">
        <v>90.0</v>
      </c>
      <c r="G89" s="10"/>
      <c r="H89" s="10"/>
      <c r="I89" s="10"/>
      <c r="J89" s="10"/>
      <c r="K89" s="10"/>
      <c r="L89" s="10"/>
      <c r="M89" s="10"/>
      <c r="N89" s="10"/>
      <c r="O89" s="10"/>
      <c r="P89" s="10"/>
      <c r="Q89" s="10"/>
      <c r="R89" s="10"/>
      <c r="S89" s="10"/>
      <c r="T89" s="10"/>
      <c r="U89" s="10"/>
      <c r="V89" s="10"/>
      <c r="W89" s="10"/>
      <c r="X89" s="10"/>
      <c r="Y89" s="10"/>
      <c r="Z89" s="10"/>
      <c r="AA89" s="10"/>
    </row>
    <row r="90">
      <c r="A90" s="9" t="s">
        <v>639</v>
      </c>
      <c r="B90" s="9" t="s">
        <v>551</v>
      </c>
      <c r="C90" s="9" t="s">
        <v>25</v>
      </c>
      <c r="D90" s="11">
        <v>45476.0</v>
      </c>
      <c r="E90" s="9">
        <v>2.0</v>
      </c>
      <c r="F90" s="9">
        <v>80.0</v>
      </c>
      <c r="G90" s="10"/>
      <c r="H90" s="10"/>
      <c r="I90" s="10"/>
      <c r="J90" s="10"/>
      <c r="K90" s="10"/>
      <c r="L90" s="10"/>
      <c r="M90" s="10"/>
      <c r="N90" s="10"/>
      <c r="O90" s="10"/>
      <c r="P90" s="10"/>
      <c r="Q90" s="10"/>
      <c r="R90" s="10"/>
      <c r="S90" s="10"/>
      <c r="T90" s="10"/>
      <c r="U90" s="10"/>
      <c r="V90" s="10"/>
      <c r="W90" s="10"/>
      <c r="X90" s="10"/>
      <c r="Y90" s="10"/>
      <c r="Z90" s="10"/>
      <c r="AA90" s="10"/>
    </row>
    <row r="91">
      <c r="A91" s="9" t="s">
        <v>640</v>
      </c>
      <c r="B91" s="9" t="s">
        <v>551</v>
      </c>
      <c r="C91" s="9" t="s">
        <v>27</v>
      </c>
      <c r="D91" s="11">
        <v>45476.0</v>
      </c>
      <c r="E91" s="9">
        <v>2.0</v>
      </c>
      <c r="F91" s="9">
        <v>82.0</v>
      </c>
      <c r="G91" s="10"/>
      <c r="H91" s="10"/>
      <c r="I91" s="10"/>
      <c r="J91" s="10"/>
      <c r="K91" s="10"/>
      <c r="L91" s="10"/>
      <c r="M91" s="10"/>
      <c r="N91" s="10"/>
      <c r="O91" s="10"/>
      <c r="P91" s="10"/>
      <c r="Q91" s="10"/>
      <c r="R91" s="10"/>
      <c r="S91" s="10"/>
      <c r="T91" s="10"/>
      <c r="U91" s="10"/>
      <c r="V91" s="10"/>
      <c r="W91" s="10"/>
      <c r="X91" s="10"/>
      <c r="Y91" s="10"/>
      <c r="Z91" s="10"/>
      <c r="AA91" s="10"/>
    </row>
    <row r="92">
      <c r="A92" s="9" t="s">
        <v>641</v>
      </c>
      <c r="B92" s="9" t="s">
        <v>551</v>
      </c>
      <c r="C92" s="9" t="s">
        <v>17</v>
      </c>
      <c r="D92" s="11">
        <v>45476.0</v>
      </c>
      <c r="E92" s="9">
        <v>25.0</v>
      </c>
      <c r="F92" s="9">
        <v>65.0</v>
      </c>
      <c r="G92" s="10"/>
      <c r="H92" s="10"/>
      <c r="I92" s="10"/>
      <c r="J92" s="10"/>
      <c r="K92" s="10"/>
      <c r="L92" s="10"/>
      <c r="M92" s="10"/>
      <c r="N92" s="10"/>
      <c r="O92" s="10"/>
      <c r="P92" s="10"/>
      <c r="Q92" s="10"/>
      <c r="R92" s="10"/>
      <c r="S92" s="10"/>
      <c r="T92" s="10"/>
      <c r="U92" s="10"/>
      <c r="V92" s="10"/>
      <c r="W92" s="10"/>
      <c r="X92" s="10"/>
      <c r="Y92" s="10"/>
      <c r="Z92" s="10"/>
      <c r="AA92" s="10"/>
    </row>
    <row r="93">
      <c r="A93" s="9" t="s">
        <v>642</v>
      </c>
      <c r="B93" s="9" t="s">
        <v>551</v>
      </c>
      <c r="C93" s="9" t="s">
        <v>19</v>
      </c>
      <c r="D93" s="11">
        <v>45476.0</v>
      </c>
      <c r="E93" s="9">
        <v>20.0</v>
      </c>
      <c r="F93" s="9">
        <v>78.0</v>
      </c>
      <c r="G93" s="10"/>
      <c r="H93" s="10"/>
      <c r="I93" s="10"/>
      <c r="J93" s="10"/>
      <c r="K93" s="10"/>
      <c r="L93" s="10"/>
      <c r="M93" s="10"/>
      <c r="N93" s="10"/>
      <c r="O93" s="10"/>
      <c r="P93" s="10"/>
      <c r="Q93" s="10"/>
      <c r="R93" s="10"/>
      <c r="S93" s="10"/>
      <c r="T93" s="10"/>
      <c r="U93" s="10"/>
      <c r="V93" s="10"/>
      <c r="W93" s="10"/>
      <c r="X93" s="10"/>
      <c r="Y93" s="10"/>
      <c r="Z93" s="10"/>
      <c r="AA93" s="10"/>
    </row>
    <row r="94">
      <c r="A94" s="9" t="s">
        <v>643</v>
      </c>
      <c r="B94" s="9" t="s">
        <v>551</v>
      </c>
      <c r="C94" s="9" t="s">
        <v>23</v>
      </c>
      <c r="D94" s="11">
        <v>45477.0</v>
      </c>
      <c r="E94" s="9">
        <v>5.0</v>
      </c>
      <c r="F94" s="9">
        <v>90.0</v>
      </c>
      <c r="G94" s="10"/>
      <c r="H94" s="10"/>
      <c r="I94" s="10"/>
      <c r="J94" s="10"/>
      <c r="K94" s="10"/>
      <c r="L94" s="10"/>
      <c r="M94" s="10"/>
      <c r="N94" s="10"/>
      <c r="O94" s="10"/>
      <c r="P94" s="10"/>
      <c r="Q94" s="10"/>
      <c r="R94" s="10"/>
      <c r="S94" s="10"/>
      <c r="T94" s="10"/>
      <c r="U94" s="10"/>
      <c r="V94" s="10"/>
      <c r="W94" s="10"/>
      <c r="X94" s="10"/>
      <c r="Y94" s="10"/>
      <c r="Z94" s="10"/>
      <c r="AA94" s="10"/>
    </row>
    <row r="95">
      <c r="A95" s="9" t="s">
        <v>644</v>
      </c>
      <c r="B95" s="9" t="s">
        <v>551</v>
      </c>
      <c r="C95" s="9" t="s">
        <v>17</v>
      </c>
      <c r="D95" s="11">
        <v>45477.0</v>
      </c>
      <c r="E95" s="9">
        <v>11.0</v>
      </c>
      <c r="F95" s="9">
        <v>65.0</v>
      </c>
      <c r="G95" s="10"/>
      <c r="H95" s="10"/>
      <c r="I95" s="10"/>
      <c r="J95" s="10"/>
      <c r="K95" s="10"/>
      <c r="L95" s="10"/>
      <c r="M95" s="10"/>
      <c r="N95" s="10"/>
      <c r="O95" s="10"/>
      <c r="P95" s="10"/>
      <c r="Q95" s="10"/>
      <c r="R95" s="10"/>
      <c r="S95" s="10"/>
      <c r="T95" s="10"/>
      <c r="U95" s="10"/>
      <c r="V95" s="10"/>
      <c r="W95" s="10"/>
      <c r="X95" s="10"/>
      <c r="Y95" s="10"/>
      <c r="Z95" s="10"/>
      <c r="AA95" s="10"/>
    </row>
    <row r="96">
      <c r="A96" s="9" t="s">
        <v>645</v>
      </c>
      <c r="B96" s="9" t="s">
        <v>551</v>
      </c>
      <c r="C96" s="9" t="s">
        <v>27</v>
      </c>
      <c r="D96" s="11">
        <v>45478.0</v>
      </c>
      <c r="E96" s="9">
        <v>4.0</v>
      </c>
      <c r="F96" s="9">
        <v>82.0</v>
      </c>
      <c r="G96" s="10"/>
      <c r="H96" s="10"/>
      <c r="I96" s="10"/>
      <c r="J96" s="10"/>
      <c r="K96" s="10"/>
      <c r="L96" s="10"/>
      <c r="M96" s="10"/>
      <c r="N96" s="10"/>
      <c r="O96" s="10"/>
      <c r="P96" s="10"/>
      <c r="Q96" s="10"/>
      <c r="R96" s="10"/>
      <c r="S96" s="10"/>
      <c r="T96" s="10"/>
      <c r="U96" s="10"/>
      <c r="V96" s="10"/>
      <c r="W96" s="10"/>
      <c r="X96" s="10"/>
      <c r="Y96" s="10"/>
      <c r="Z96" s="10"/>
      <c r="AA96" s="10"/>
    </row>
    <row r="97">
      <c r="A97" s="9" t="s">
        <v>646</v>
      </c>
      <c r="B97" s="9" t="s">
        <v>551</v>
      </c>
      <c r="C97" s="9" t="s">
        <v>17</v>
      </c>
      <c r="D97" s="11">
        <v>45479.0</v>
      </c>
      <c r="E97" s="9">
        <v>34.0</v>
      </c>
      <c r="F97" s="9">
        <v>65.0</v>
      </c>
      <c r="G97" s="10"/>
      <c r="H97" s="10"/>
      <c r="I97" s="10"/>
      <c r="J97" s="10"/>
      <c r="K97" s="10"/>
      <c r="L97" s="10"/>
      <c r="M97" s="10"/>
      <c r="N97" s="10"/>
      <c r="O97" s="10"/>
      <c r="P97" s="10"/>
      <c r="Q97" s="10"/>
      <c r="R97" s="10"/>
      <c r="S97" s="10"/>
      <c r="T97" s="10"/>
      <c r="U97" s="10"/>
      <c r="V97" s="10"/>
      <c r="W97" s="10"/>
      <c r="X97" s="10"/>
      <c r="Y97" s="10"/>
      <c r="Z97" s="10"/>
      <c r="AA97" s="10"/>
    </row>
    <row r="98">
      <c r="A98" s="9" t="s">
        <v>647</v>
      </c>
      <c r="B98" s="9" t="s">
        <v>551</v>
      </c>
      <c r="C98" s="9" t="s">
        <v>19</v>
      </c>
      <c r="D98" s="11">
        <v>45479.0</v>
      </c>
      <c r="E98" s="9">
        <v>22.0</v>
      </c>
      <c r="F98" s="9">
        <v>78.0</v>
      </c>
      <c r="G98" s="10"/>
      <c r="H98" s="10"/>
      <c r="I98" s="10"/>
      <c r="J98" s="10"/>
      <c r="K98" s="10"/>
      <c r="L98" s="10"/>
      <c r="M98" s="10"/>
      <c r="N98" s="10"/>
      <c r="O98" s="10"/>
      <c r="P98" s="10"/>
      <c r="Q98" s="10"/>
      <c r="R98" s="10"/>
      <c r="S98" s="10"/>
      <c r="T98" s="10"/>
      <c r="U98" s="10"/>
      <c r="V98" s="10"/>
      <c r="W98" s="10"/>
      <c r="X98" s="10"/>
      <c r="Y98" s="10"/>
      <c r="Z98" s="10"/>
      <c r="AA98" s="10"/>
    </row>
    <row r="99">
      <c r="A99" s="9" t="s">
        <v>648</v>
      </c>
      <c r="B99" s="9" t="s">
        <v>551</v>
      </c>
      <c r="C99" s="9" t="s">
        <v>21</v>
      </c>
      <c r="D99" s="11">
        <v>45479.0</v>
      </c>
      <c r="E99" s="9">
        <v>6.0</v>
      </c>
      <c r="F99" s="9">
        <v>170.0</v>
      </c>
      <c r="G99" s="10"/>
      <c r="H99" s="10"/>
      <c r="I99" s="10"/>
      <c r="J99" s="10"/>
      <c r="K99" s="10"/>
      <c r="L99" s="10"/>
      <c r="M99" s="10"/>
      <c r="N99" s="10"/>
      <c r="O99" s="10"/>
      <c r="P99" s="10"/>
      <c r="Q99" s="10"/>
      <c r="R99" s="10"/>
      <c r="S99" s="10"/>
      <c r="T99" s="10"/>
      <c r="U99" s="10"/>
      <c r="V99" s="10"/>
      <c r="W99" s="10"/>
      <c r="X99" s="10"/>
      <c r="Y99" s="10"/>
      <c r="Z99" s="10"/>
      <c r="AA99" s="10"/>
    </row>
    <row r="100">
      <c r="A100" s="9" t="s">
        <v>649</v>
      </c>
      <c r="B100" s="9" t="s">
        <v>551</v>
      </c>
      <c r="C100" s="9" t="s">
        <v>23</v>
      </c>
      <c r="D100" s="11">
        <v>45480.0</v>
      </c>
      <c r="E100" s="9">
        <v>6.0</v>
      </c>
      <c r="F100" s="9">
        <v>90.0</v>
      </c>
      <c r="G100" s="10"/>
      <c r="H100" s="10"/>
      <c r="I100" s="10"/>
      <c r="J100" s="10"/>
      <c r="K100" s="10"/>
      <c r="L100" s="10"/>
      <c r="M100" s="10"/>
      <c r="N100" s="10"/>
      <c r="O100" s="10"/>
      <c r="P100" s="10"/>
      <c r="Q100" s="10"/>
      <c r="R100" s="10"/>
      <c r="S100" s="10"/>
      <c r="T100" s="10"/>
      <c r="U100" s="10"/>
      <c r="V100" s="10"/>
      <c r="W100" s="10"/>
      <c r="X100" s="10"/>
      <c r="Y100" s="10"/>
      <c r="Z100" s="10"/>
      <c r="AA100" s="10"/>
    </row>
    <row r="101">
      <c r="A101" s="9" t="s">
        <v>650</v>
      </c>
      <c r="B101" s="9" t="s">
        <v>551</v>
      </c>
      <c r="C101" s="9" t="s">
        <v>25</v>
      </c>
      <c r="D101" s="11">
        <v>45480.0</v>
      </c>
      <c r="E101" s="9">
        <v>9.0</v>
      </c>
      <c r="F101" s="9">
        <v>80.0</v>
      </c>
      <c r="G101" s="10"/>
      <c r="H101" s="10"/>
      <c r="I101" s="10"/>
      <c r="J101" s="10"/>
      <c r="K101" s="10"/>
      <c r="L101" s="10"/>
      <c r="M101" s="10"/>
      <c r="N101" s="10"/>
      <c r="O101" s="10"/>
      <c r="P101" s="10"/>
      <c r="Q101" s="10"/>
      <c r="R101" s="10"/>
      <c r="S101" s="10"/>
      <c r="T101" s="10"/>
      <c r="U101" s="10"/>
      <c r="V101" s="10"/>
      <c r="W101" s="10"/>
      <c r="X101" s="10"/>
      <c r="Y101" s="10"/>
      <c r="Z101" s="10"/>
      <c r="AA101" s="10"/>
    </row>
    <row r="102">
      <c r="A102" s="9" t="s">
        <v>651</v>
      </c>
      <c r="B102" s="9" t="s">
        <v>551</v>
      </c>
      <c r="C102" s="9" t="s">
        <v>27</v>
      </c>
      <c r="D102" s="11">
        <v>45480.0</v>
      </c>
      <c r="E102" s="9">
        <v>1.0</v>
      </c>
      <c r="F102" s="9">
        <v>82.0</v>
      </c>
      <c r="G102" s="10"/>
      <c r="H102" s="10"/>
      <c r="I102" s="10"/>
      <c r="J102" s="10"/>
      <c r="K102" s="10"/>
      <c r="L102" s="10"/>
      <c r="M102" s="10"/>
      <c r="N102" s="10"/>
      <c r="O102" s="10"/>
      <c r="P102" s="10"/>
      <c r="Q102" s="10"/>
      <c r="R102" s="10"/>
      <c r="S102" s="10"/>
      <c r="T102" s="10"/>
      <c r="U102" s="10"/>
      <c r="V102" s="10"/>
      <c r="W102" s="10"/>
      <c r="X102" s="10"/>
      <c r="Y102" s="10"/>
      <c r="Z102" s="10"/>
      <c r="AA102" s="10"/>
    </row>
    <row r="103">
      <c r="A103" s="9" t="s">
        <v>652</v>
      </c>
      <c r="B103" s="9" t="s">
        <v>551</v>
      </c>
      <c r="C103" s="9" t="s">
        <v>17</v>
      </c>
      <c r="D103" s="11">
        <v>45481.0</v>
      </c>
      <c r="E103" s="9">
        <v>16.0</v>
      </c>
      <c r="F103" s="9">
        <v>65.0</v>
      </c>
      <c r="G103" s="10"/>
      <c r="H103" s="10"/>
      <c r="I103" s="10"/>
      <c r="J103" s="10"/>
      <c r="K103" s="10"/>
      <c r="L103" s="10"/>
      <c r="M103" s="10"/>
      <c r="N103" s="10"/>
      <c r="O103" s="10"/>
      <c r="P103" s="10"/>
      <c r="Q103" s="10"/>
      <c r="R103" s="10"/>
      <c r="S103" s="10"/>
      <c r="T103" s="10"/>
      <c r="U103" s="10"/>
      <c r="V103" s="10"/>
      <c r="W103" s="10"/>
      <c r="X103" s="10"/>
      <c r="Y103" s="10"/>
      <c r="Z103" s="10"/>
      <c r="AA103" s="10"/>
    </row>
    <row r="104">
      <c r="A104" s="9" t="s">
        <v>653</v>
      </c>
      <c r="B104" s="9" t="s">
        <v>551</v>
      </c>
      <c r="C104" s="9" t="s">
        <v>19</v>
      </c>
      <c r="D104" s="11">
        <v>45481.0</v>
      </c>
      <c r="E104" s="9">
        <v>14.0</v>
      </c>
      <c r="F104" s="9">
        <v>78.0</v>
      </c>
      <c r="G104" s="10"/>
      <c r="H104" s="10"/>
      <c r="I104" s="10"/>
      <c r="J104" s="10"/>
      <c r="K104" s="10"/>
      <c r="L104" s="10"/>
      <c r="M104" s="10"/>
      <c r="N104" s="10"/>
      <c r="O104" s="10"/>
      <c r="P104" s="10"/>
      <c r="Q104" s="10"/>
      <c r="R104" s="10"/>
      <c r="S104" s="10"/>
      <c r="T104" s="10"/>
      <c r="U104" s="10"/>
      <c r="V104" s="10"/>
      <c r="W104" s="10"/>
      <c r="X104" s="10"/>
      <c r="Y104" s="10"/>
      <c r="Z104" s="10"/>
      <c r="AA104" s="10"/>
    </row>
    <row r="105">
      <c r="A105" s="9" t="s">
        <v>654</v>
      </c>
      <c r="B105" s="9" t="s">
        <v>551</v>
      </c>
      <c r="C105" s="9" t="s">
        <v>21</v>
      </c>
      <c r="D105" s="11">
        <v>45481.0</v>
      </c>
      <c r="E105" s="9">
        <v>7.0</v>
      </c>
      <c r="F105" s="9">
        <v>170.0</v>
      </c>
      <c r="G105" s="10"/>
      <c r="H105" s="10"/>
      <c r="I105" s="10"/>
      <c r="J105" s="10"/>
      <c r="K105" s="10"/>
      <c r="L105" s="10"/>
      <c r="M105" s="10"/>
      <c r="N105" s="10"/>
      <c r="O105" s="10"/>
      <c r="P105" s="10"/>
      <c r="Q105" s="10"/>
      <c r="R105" s="10"/>
      <c r="S105" s="10"/>
      <c r="T105" s="10"/>
      <c r="U105" s="10"/>
      <c r="V105" s="10"/>
      <c r="W105" s="10"/>
      <c r="X105" s="10"/>
      <c r="Y105" s="10"/>
      <c r="Z105" s="10"/>
      <c r="AA105" s="10"/>
    </row>
    <row r="106">
      <c r="A106" s="9" t="s">
        <v>655</v>
      </c>
      <c r="B106" s="9" t="s">
        <v>551</v>
      </c>
      <c r="C106" s="9" t="s">
        <v>23</v>
      </c>
      <c r="D106" s="11">
        <v>45481.0</v>
      </c>
      <c r="E106" s="9">
        <v>5.0</v>
      </c>
      <c r="F106" s="9">
        <v>90.0</v>
      </c>
      <c r="G106" s="10"/>
      <c r="H106" s="10"/>
      <c r="I106" s="10"/>
      <c r="J106" s="10"/>
      <c r="K106" s="10"/>
      <c r="L106" s="10"/>
      <c r="M106" s="10"/>
      <c r="N106" s="10"/>
      <c r="O106" s="10"/>
      <c r="P106" s="10"/>
      <c r="Q106" s="10"/>
      <c r="R106" s="10"/>
      <c r="S106" s="10"/>
      <c r="T106" s="10"/>
      <c r="U106" s="10"/>
      <c r="V106" s="10"/>
      <c r="W106" s="10"/>
      <c r="X106" s="10"/>
      <c r="Y106" s="10"/>
      <c r="Z106" s="10"/>
      <c r="AA106" s="10"/>
    </row>
    <row r="107">
      <c r="A107" s="9" t="s">
        <v>656</v>
      </c>
      <c r="B107" s="9" t="s">
        <v>551</v>
      </c>
      <c r="C107" s="9" t="s">
        <v>25</v>
      </c>
      <c r="D107" s="11">
        <v>45481.0</v>
      </c>
      <c r="E107" s="9">
        <v>1.0</v>
      </c>
      <c r="F107" s="9">
        <v>80.0</v>
      </c>
      <c r="G107" s="10"/>
      <c r="H107" s="10"/>
      <c r="I107" s="10"/>
      <c r="J107" s="10"/>
      <c r="K107" s="10"/>
      <c r="L107" s="10"/>
      <c r="M107" s="10"/>
      <c r="N107" s="10"/>
      <c r="O107" s="10"/>
      <c r="P107" s="10"/>
      <c r="Q107" s="10"/>
      <c r="R107" s="10"/>
      <c r="S107" s="10"/>
      <c r="T107" s="10"/>
      <c r="U107" s="10"/>
      <c r="V107" s="10"/>
      <c r="W107" s="10"/>
      <c r="X107" s="10"/>
      <c r="Y107" s="10"/>
      <c r="Z107" s="10"/>
      <c r="AA107" s="10"/>
    </row>
    <row r="108">
      <c r="A108" s="9" t="s">
        <v>657</v>
      </c>
      <c r="B108" s="9" t="s">
        <v>551</v>
      </c>
      <c r="C108" s="9" t="s">
        <v>17</v>
      </c>
      <c r="D108" s="11">
        <v>45482.0</v>
      </c>
      <c r="E108" s="9">
        <v>22.0</v>
      </c>
      <c r="F108" s="9">
        <v>65.0</v>
      </c>
      <c r="G108" s="10"/>
      <c r="H108" s="10"/>
      <c r="I108" s="10"/>
      <c r="J108" s="10"/>
      <c r="K108" s="10"/>
      <c r="L108" s="10"/>
      <c r="M108" s="10"/>
      <c r="N108" s="10"/>
      <c r="O108" s="10"/>
      <c r="P108" s="10"/>
      <c r="Q108" s="10"/>
      <c r="R108" s="10"/>
      <c r="S108" s="10"/>
      <c r="T108" s="10"/>
      <c r="U108" s="10"/>
      <c r="V108" s="10"/>
      <c r="W108" s="10"/>
      <c r="X108" s="10"/>
      <c r="Y108" s="10"/>
      <c r="Z108" s="10"/>
      <c r="AA108" s="10"/>
    </row>
    <row r="109">
      <c r="A109" s="9" t="s">
        <v>658</v>
      </c>
      <c r="B109" s="9" t="s">
        <v>551</v>
      </c>
      <c r="C109" s="9" t="s">
        <v>19</v>
      </c>
      <c r="D109" s="11">
        <v>45483.0</v>
      </c>
      <c r="E109" s="9">
        <v>30.0</v>
      </c>
      <c r="F109" s="9">
        <v>78.0</v>
      </c>
      <c r="G109" s="10"/>
      <c r="H109" s="10"/>
      <c r="I109" s="10"/>
      <c r="J109" s="10"/>
      <c r="K109" s="10"/>
      <c r="L109" s="10"/>
      <c r="M109" s="10"/>
      <c r="N109" s="10"/>
      <c r="O109" s="10"/>
      <c r="P109" s="10"/>
      <c r="Q109" s="10"/>
      <c r="R109" s="10"/>
      <c r="S109" s="10"/>
      <c r="T109" s="10"/>
      <c r="U109" s="10"/>
      <c r="V109" s="10"/>
      <c r="W109" s="10"/>
      <c r="X109" s="10"/>
      <c r="Y109" s="10"/>
      <c r="Z109" s="10"/>
      <c r="AA109" s="10"/>
    </row>
    <row r="110">
      <c r="A110" s="9" t="s">
        <v>659</v>
      </c>
      <c r="B110" s="9" t="s">
        <v>551</v>
      </c>
      <c r="C110" s="9" t="s">
        <v>19</v>
      </c>
      <c r="D110" s="11">
        <v>45484.0</v>
      </c>
      <c r="E110" s="9">
        <v>13.0</v>
      </c>
      <c r="F110" s="9">
        <v>78.0</v>
      </c>
      <c r="G110" s="10"/>
      <c r="H110" s="10"/>
      <c r="I110" s="10"/>
      <c r="J110" s="10"/>
      <c r="K110" s="10"/>
      <c r="L110" s="10"/>
      <c r="M110" s="10"/>
      <c r="N110" s="10"/>
      <c r="O110" s="10"/>
      <c r="P110" s="10"/>
      <c r="Q110" s="10"/>
      <c r="R110" s="10"/>
      <c r="S110" s="10"/>
      <c r="T110" s="10"/>
      <c r="U110" s="10"/>
      <c r="V110" s="10"/>
      <c r="W110" s="10"/>
      <c r="X110" s="10"/>
      <c r="Y110" s="10"/>
      <c r="Z110" s="10"/>
      <c r="AA110" s="10"/>
    </row>
    <row r="111">
      <c r="A111" s="9" t="s">
        <v>660</v>
      </c>
      <c r="B111" s="9" t="s">
        <v>551</v>
      </c>
      <c r="C111" s="9" t="s">
        <v>27</v>
      </c>
      <c r="D111" s="11">
        <v>45485.0</v>
      </c>
      <c r="E111" s="9">
        <v>1.0</v>
      </c>
      <c r="F111" s="9">
        <v>82.0</v>
      </c>
      <c r="G111" s="10"/>
      <c r="H111" s="10"/>
      <c r="I111" s="10"/>
      <c r="J111" s="10"/>
      <c r="K111" s="10"/>
      <c r="L111" s="10"/>
      <c r="M111" s="10"/>
      <c r="N111" s="10"/>
      <c r="O111" s="10"/>
      <c r="P111" s="10"/>
      <c r="Q111" s="10"/>
      <c r="R111" s="10"/>
      <c r="S111" s="10"/>
      <c r="T111" s="10"/>
      <c r="U111" s="10"/>
      <c r="V111" s="10"/>
      <c r="W111" s="10"/>
      <c r="X111" s="10"/>
      <c r="Y111" s="10"/>
      <c r="Z111" s="10"/>
      <c r="AA111" s="10"/>
    </row>
    <row r="112">
      <c r="A112" s="9" t="s">
        <v>661</v>
      </c>
      <c r="B112" s="9" t="s">
        <v>551</v>
      </c>
      <c r="C112" s="9" t="s">
        <v>17</v>
      </c>
      <c r="D112" s="11">
        <v>45485.0</v>
      </c>
      <c r="E112" s="9">
        <v>17.0</v>
      </c>
      <c r="F112" s="9">
        <v>65.0</v>
      </c>
      <c r="G112" s="10"/>
      <c r="H112" s="10"/>
      <c r="I112" s="10"/>
      <c r="J112" s="10"/>
      <c r="K112" s="10"/>
      <c r="L112" s="10"/>
      <c r="M112" s="10"/>
      <c r="N112" s="10"/>
      <c r="O112" s="10"/>
      <c r="P112" s="10"/>
      <c r="Q112" s="10"/>
      <c r="R112" s="10"/>
      <c r="S112" s="10"/>
      <c r="T112" s="10"/>
      <c r="U112" s="10"/>
      <c r="V112" s="10"/>
      <c r="W112" s="10"/>
      <c r="X112" s="10"/>
      <c r="Y112" s="10"/>
      <c r="Z112" s="10"/>
      <c r="AA112" s="10"/>
    </row>
    <row r="113">
      <c r="A113" s="9" t="s">
        <v>662</v>
      </c>
      <c r="B113" s="9" t="s">
        <v>551</v>
      </c>
      <c r="C113" s="9" t="s">
        <v>19</v>
      </c>
      <c r="D113" s="11">
        <v>45485.0</v>
      </c>
      <c r="E113" s="9">
        <v>16.0</v>
      </c>
      <c r="F113" s="9">
        <v>78.0</v>
      </c>
      <c r="G113" s="10"/>
      <c r="H113" s="10"/>
      <c r="I113" s="10"/>
      <c r="J113" s="10"/>
      <c r="K113" s="10"/>
      <c r="L113" s="10"/>
      <c r="M113" s="10"/>
      <c r="N113" s="10"/>
      <c r="O113" s="10"/>
      <c r="P113" s="10"/>
      <c r="Q113" s="10"/>
      <c r="R113" s="10"/>
      <c r="S113" s="10"/>
      <c r="T113" s="10"/>
      <c r="U113" s="10"/>
      <c r="V113" s="10"/>
      <c r="W113" s="10"/>
      <c r="X113" s="10"/>
      <c r="Y113" s="10"/>
      <c r="Z113" s="10"/>
      <c r="AA113" s="10"/>
    </row>
    <row r="114">
      <c r="A114" s="9" t="s">
        <v>663</v>
      </c>
      <c r="B114" s="9" t="s">
        <v>551</v>
      </c>
      <c r="C114" s="9" t="s">
        <v>21</v>
      </c>
      <c r="D114" s="11">
        <v>45486.0</v>
      </c>
      <c r="E114" s="9">
        <v>8.0</v>
      </c>
      <c r="F114" s="9">
        <v>170.0</v>
      </c>
      <c r="G114" s="10"/>
      <c r="H114" s="10"/>
      <c r="I114" s="10"/>
      <c r="J114" s="10"/>
      <c r="K114" s="10"/>
      <c r="L114" s="10"/>
      <c r="M114" s="10"/>
      <c r="N114" s="10"/>
      <c r="O114" s="10"/>
      <c r="P114" s="10"/>
      <c r="Q114" s="10"/>
      <c r="R114" s="10"/>
      <c r="S114" s="10"/>
      <c r="T114" s="10"/>
      <c r="U114" s="10"/>
      <c r="V114" s="10"/>
      <c r="W114" s="10"/>
      <c r="X114" s="10"/>
      <c r="Y114" s="10"/>
      <c r="Z114" s="10"/>
      <c r="AA114" s="10"/>
    </row>
    <row r="115">
      <c r="A115" s="9" t="s">
        <v>664</v>
      </c>
      <c r="B115" s="9" t="s">
        <v>551</v>
      </c>
      <c r="C115" s="9" t="s">
        <v>23</v>
      </c>
      <c r="D115" s="11">
        <v>45487.0</v>
      </c>
      <c r="E115" s="9">
        <v>5.0</v>
      </c>
      <c r="F115" s="9">
        <v>90.0</v>
      </c>
      <c r="G115" s="10"/>
      <c r="H115" s="10"/>
      <c r="I115" s="10"/>
      <c r="J115" s="10"/>
      <c r="K115" s="10"/>
      <c r="L115" s="10"/>
      <c r="M115" s="10"/>
      <c r="N115" s="10"/>
      <c r="O115" s="10"/>
      <c r="P115" s="10"/>
      <c r="Q115" s="10"/>
      <c r="R115" s="10"/>
      <c r="S115" s="10"/>
      <c r="T115" s="10"/>
      <c r="U115" s="10"/>
      <c r="V115" s="10"/>
      <c r="W115" s="10"/>
      <c r="X115" s="10"/>
      <c r="Y115" s="10"/>
      <c r="Z115" s="10"/>
      <c r="AA115" s="10"/>
    </row>
    <row r="116">
      <c r="A116" s="9" t="s">
        <v>665</v>
      </c>
      <c r="B116" s="9" t="s">
        <v>551</v>
      </c>
      <c r="C116" s="9" t="s">
        <v>27</v>
      </c>
      <c r="D116" s="11">
        <v>45488.0</v>
      </c>
      <c r="E116" s="9">
        <v>3.0</v>
      </c>
      <c r="F116" s="9">
        <v>82.0</v>
      </c>
      <c r="G116" s="10"/>
      <c r="H116" s="10"/>
      <c r="I116" s="10"/>
      <c r="J116" s="10"/>
      <c r="K116" s="10"/>
      <c r="L116" s="10"/>
      <c r="M116" s="10"/>
      <c r="N116" s="10"/>
      <c r="O116" s="10"/>
      <c r="P116" s="10"/>
      <c r="Q116" s="10"/>
      <c r="R116" s="10"/>
      <c r="S116" s="10"/>
      <c r="T116" s="10"/>
      <c r="U116" s="10"/>
      <c r="V116" s="10"/>
      <c r="W116" s="10"/>
      <c r="X116" s="10"/>
      <c r="Y116" s="10"/>
      <c r="Z116" s="10"/>
      <c r="AA116" s="10"/>
    </row>
    <row r="117">
      <c r="A117" s="9" t="s">
        <v>666</v>
      </c>
      <c r="B117" s="9" t="s">
        <v>551</v>
      </c>
      <c r="C117" s="9" t="s">
        <v>17</v>
      </c>
      <c r="D117" s="11">
        <v>45488.0</v>
      </c>
      <c r="E117" s="9">
        <v>32.0</v>
      </c>
      <c r="F117" s="9">
        <v>65.0</v>
      </c>
      <c r="G117" s="10"/>
      <c r="H117" s="10"/>
      <c r="I117" s="10"/>
      <c r="J117" s="10"/>
      <c r="K117" s="10"/>
      <c r="L117" s="10"/>
      <c r="M117" s="10"/>
      <c r="N117" s="10"/>
      <c r="O117" s="10"/>
      <c r="P117" s="10"/>
      <c r="Q117" s="10"/>
      <c r="R117" s="10"/>
      <c r="S117" s="10"/>
      <c r="T117" s="10"/>
      <c r="U117" s="10"/>
      <c r="V117" s="10"/>
      <c r="W117" s="10"/>
      <c r="X117" s="10"/>
      <c r="Y117" s="10"/>
      <c r="Z117" s="10"/>
      <c r="AA117" s="10"/>
    </row>
    <row r="118">
      <c r="A118" s="9" t="s">
        <v>667</v>
      </c>
      <c r="B118" s="9" t="s">
        <v>551</v>
      </c>
      <c r="C118" s="9" t="s">
        <v>19</v>
      </c>
      <c r="D118" s="11">
        <v>45488.0</v>
      </c>
      <c r="E118" s="9">
        <v>22.0</v>
      </c>
      <c r="F118" s="9">
        <v>78.0</v>
      </c>
      <c r="G118" s="10"/>
      <c r="H118" s="10"/>
      <c r="I118" s="10"/>
      <c r="J118" s="10"/>
      <c r="K118" s="10"/>
      <c r="L118" s="10"/>
      <c r="M118" s="10"/>
      <c r="N118" s="10"/>
      <c r="O118" s="10"/>
      <c r="P118" s="10"/>
      <c r="Q118" s="10"/>
      <c r="R118" s="10"/>
      <c r="S118" s="10"/>
      <c r="T118" s="10"/>
      <c r="U118" s="10"/>
      <c r="V118" s="10"/>
      <c r="W118" s="10"/>
      <c r="X118" s="10"/>
      <c r="Y118" s="10"/>
      <c r="Z118" s="10"/>
      <c r="AA118" s="10"/>
    </row>
    <row r="119">
      <c r="A119" s="9" t="s">
        <v>668</v>
      </c>
      <c r="B119" s="9" t="s">
        <v>551</v>
      </c>
      <c r="C119" s="9" t="s">
        <v>21</v>
      </c>
      <c r="D119" s="11">
        <v>45488.0</v>
      </c>
      <c r="E119" s="9">
        <v>13.0</v>
      </c>
      <c r="F119" s="9">
        <v>170.0</v>
      </c>
      <c r="G119" s="10"/>
      <c r="H119" s="10"/>
      <c r="I119" s="10"/>
      <c r="J119" s="10"/>
      <c r="K119" s="10"/>
      <c r="L119" s="10"/>
      <c r="M119" s="10"/>
      <c r="N119" s="10"/>
      <c r="O119" s="10"/>
      <c r="P119" s="10"/>
      <c r="Q119" s="10"/>
      <c r="R119" s="10"/>
      <c r="S119" s="10"/>
      <c r="T119" s="10"/>
      <c r="U119" s="10"/>
      <c r="V119" s="10"/>
      <c r="W119" s="10"/>
      <c r="X119" s="10"/>
      <c r="Y119" s="10"/>
      <c r="Z119" s="10"/>
      <c r="AA119" s="10"/>
    </row>
    <row r="120">
      <c r="A120" s="9" t="s">
        <v>669</v>
      </c>
      <c r="B120" s="9" t="s">
        <v>551</v>
      </c>
      <c r="C120" s="9" t="s">
        <v>17</v>
      </c>
      <c r="D120" s="11">
        <v>45489.0</v>
      </c>
      <c r="E120" s="9">
        <v>11.0</v>
      </c>
      <c r="F120" s="9">
        <v>65.0</v>
      </c>
      <c r="G120" s="10"/>
      <c r="H120" s="10"/>
      <c r="I120" s="10"/>
      <c r="J120" s="10"/>
      <c r="K120" s="10"/>
      <c r="L120" s="10"/>
      <c r="M120" s="10"/>
      <c r="N120" s="10"/>
      <c r="O120" s="10"/>
      <c r="P120" s="10"/>
      <c r="Q120" s="10"/>
      <c r="R120" s="10"/>
      <c r="S120" s="10"/>
      <c r="T120" s="10"/>
      <c r="U120" s="10"/>
      <c r="V120" s="10"/>
      <c r="W120" s="10"/>
      <c r="X120" s="10"/>
      <c r="Y120" s="10"/>
      <c r="Z120" s="10"/>
      <c r="AA120" s="10"/>
    </row>
    <row r="121">
      <c r="A121" s="9" t="s">
        <v>670</v>
      </c>
      <c r="B121" s="9" t="s">
        <v>551</v>
      </c>
      <c r="C121" s="9" t="s">
        <v>19</v>
      </c>
      <c r="D121" s="11">
        <v>45489.0</v>
      </c>
      <c r="E121" s="9">
        <v>10.0</v>
      </c>
      <c r="F121" s="9">
        <v>78.0</v>
      </c>
      <c r="G121" s="10"/>
      <c r="H121" s="10"/>
      <c r="I121" s="10"/>
      <c r="J121" s="10"/>
      <c r="K121" s="10"/>
      <c r="L121" s="10"/>
      <c r="M121" s="10"/>
      <c r="N121" s="10"/>
      <c r="O121" s="10"/>
      <c r="P121" s="10"/>
      <c r="Q121" s="10"/>
      <c r="R121" s="10"/>
      <c r="S121" s="10"/>
      <c r="T121" s="10"/>
      <c r="U121" s="10"/>
      <c r="V121" s="10"/>
      <c r="W121" s="10"/>
      <c r="X121" s="10"/>
      <c r="Y121" s="10"/>
      <c r="Z121" s="10"/>
      <c r="AA121" s="10"/>
    </row>
    <row r="122">
      <c r="A122" s="9" t="s">
        <v>671</v>
      </c>
      <c r="B122" s="9" t="s">
        <v>551</v>
      </c>
      <c r="C122" s="9" t="s">
        <v>23</v>
      </c>
      <c r="D122" s="11">
        <v>45490.0</v>
      </c>
      <c r="E122" s="9">
        <v>11.0</v>
      </c>
      <c r="F122" s="9">
        <v>90.0</v>
      </c>
      <c r="G122" s="10"/>
      <c r="H122" s="10"/>
      <c r="I122" s="10"/>
      <c r="J122" s="10"/>
      <c r="K122" s="10"/>
      <c r="L122" s="10"/>
      <c r="M122" s="10"/>
      <c r="N122" s="10"/>
      <c r="O122" s="10"/>
      <c r="P122" s="10"/>
      <c r="Q122" s="10"/>
      <c r="R122" s="10"/>
      <c r="S122" s="10"/>
      <c r="T122" s="10"/>
      <c r="U122" s="10"/>
      <c r="V122" s="10"/>
      <c r="W122" s="10"/>
      <c r="X122" s="10"/>
      <c r="Y122" s="10"/>
      <c r="Z122" s="10"/>
      <c r="AA122" s="10"/>
    </row>
    <row r="123">
      <c r="A123" s="9" t="s">
        <v>672</v>
      </c>
      <c r="B123" s="9" t="s">
        <v>551</v>
      </c>
      <c r="C123" s="9" t="s">
        <v>17</v>
      </c>
      <c r="D123" s="11">
        <v>45490.0</v>
      </c>
      <c r="E123" s="9">
        <v>17.0</v>
      </c>
      <c r="F123" s="9">
        <v>65.0</v>
      </c>
      <c r="G123" s="10"/>
      <c r="H123" s="10"/>
      <c r="I123" s="10"/>
      <c r="J123" s="10"/>
      <c r="K123" s="10"/>
      <c r="L123" s="10"/>
      <c r="M123" s="10"/>
      <c r="N123" s="10"/>
      <c r="O123" s="10"/>
      <c r="P123" s="10"/>
      <c r="Q123" s="10"/>
      <c r="R123" s="10"/>
      <c r="S123" s="10"/>
      <c r="T123" s="10"/>
      <c r="U123" s="10"/>
      <c r="V123" s="10"/>
      <c r="W123" s="10"/>
      <c r="X123" s="10"/>
      <c r="Y123" s="10"/>
      <c r="Z123" s="10"/>
      <c r="AA123" s="10"/>
    </row>
    <row r="124">
      <c r="A124" s="9" t="s">
        <v>673</v>
      </c>
      <c r="B124" s="9" t="s">
        <v>551</v>
      </c>
      <c r="C124" s="9" t="s">
        <v>19</v>
      </c>
      <c r="D124" s="11">
        <v>45490.0</v>
      </c>
      <c r="E124" s="9">
        <v>4.0</v>
      </c>
      <c r="F124" s="9">
        <v>78.0</v>
      </c>
      <c r="G124" s="10"/>
      <c r="H124" s="10"/>
      <c r="I124" s="10"/>
      <c r="J124" s="10"/>
      <c r="K124" s="10"/>
      <c r="L124" s="10"/>
      <c r="M124" s="10"/>
      <c r="N124" s="10"/>
      <c r="O124" s="10"/>
      <c r="P124" s="10"/>
      <c r="Q124" s="10"/>
      <c r="R124" s="10"/>
      <c r="S124" s="10"/>
      <c r="T124" s="10"/>
      <c r="U124" s="10"/>
      <c r="V124" s="10"/>
      <c r="W124" s="10"/>
      <c r="X124" s="10"/>
      <c r="Y124" s="10"/>
      <c r="Z124" s="10"/>
      <c r="AA124" s="10"/>
    </row>
    <row r="125">
      <c r="A125" s="9" t="s">
        <v>674</v>
      </c>
      <c r="B125" s="9" t="s">
        <v>551</v>
      </c>
      <c r="C125" s="9" t="s">
        <v>21</v>
      </c>
      <c r="D125" s="11">
        <v>45491.0</v>
      </c>
      <c r="E125" s="9">
        <v>6.0</v>
      </c>
      <c r="F125" s="9">
        <v>170.0</v>
      </c>
      <c r="G125" s="10"/>
      <c r="H125" s="10"/>
      <c r="I125" s="10"/>
      <c r="J125" s="10"/>
      <c r="K125" s="10"/>
      <c r="L125" s="10"/>
      <c r="M125" s="10"/>
      <c r="N125" s="10"/>
      <c r="O125" s="10"/>
      <c r="P125" s="10"/>
      <c r="Q125" s="10"/>
      <c r="R125" s="10"/>
      <c r="S125" s="10"/>
      <c r="T125" s="10"/>
      <c r="U125" s="10"/>
      <c r="V125" s="10"/>
      <c r="W125" s="10"/>
      <c r="X125" s="10"/>
      <c r="Y125" s="10"/>
      <c r="Z125" s="10"/>
      <c r="AA125" s="10"/>
    </row>
    <row r="126">
      <c r="A126" s="9" t="s">
        <v>675</v>
      </c>
      <c r="B126" s="9" t="s">
        <v>551</v>
      </c>
      <c r="C126" s="9" t="s">
        <v>23</v>
      </c>
      <c r="D126" s="11">
        <v>45491.0</v>
      </c>
      <c r="E126" s="9">
        <v>7.0</v>
      </c>
      <c r="F126" s="9">
        <v>90.0</v>
      </c>
      <c r="G126" s="10"/>
      <c r="H126" s="10"/>
      <c r="I126" s="10"/>
      <c r="J126" s="10"/>
      <c r="K126" s="10"/>
      <c r="L126" s="10"/>
      <c r="M126" s="10"/>
      <c r="N126" s="10"/>
      <c r="O126" s="10"/>
      <c r="P126" s="10"/>
      <c r="Q126" s="10"/>
      <c r="R126" s="10"/>
      <c r="S126" s="10"/>
      <c r="T126" s="10"/>
      <c r="U126" s="10"/>
      <c r="V126" s="10"/>
      <c r="W126" s="10"/>
      <c r="X126" s="10"/>
      <c r="Y126" s="10"/>
      <c r="Z126" s="10"/>
      <c r="AA126" s="10"/>
    </row>
    <row r="127">
      <c r="A127" s="9" t="s">
        <v>676</v>
      </c>
      <c r="B127" s="9" t="s">
        <v>551</v>
      </c>
      <c r="C127" s="9" t="s">
        <v>25</v>
      </c>
      <c r="D127" s="11">
        <v>45491.0</v>
      </c>
      <c r="E127" s="9">
        <v>1.0</v>
      </c>
      <c r="F127" s="9">
        <v>80.0</v>
      </c>
      <c r="G127" s="10"/>
      <c r="H127" s="10"/>
      <c r="I127" s="10"/>
      <c r="J127" s="10"/>
      <c r="K127" s="10"/>
      <c r="L127" s="10"/>
      <c r="M127" s="10"/>
      <c r="N127" s="10"/>
      <c r="O127" s="10"/>
      <c r="P127" s="10"/>
      <c r="Q127" s="10"/>
      <c r="R127" s="10"/>
      <c r="S127" s="10"/>
      <c r="T127" s="10"/>
      <c r="U127" s="10"/>
      <c r="V127" s="10"/>
      <c r="W127" s="10"/>
      <c r="X127" s="10"/>
      <c r="Y127" s="10"/>
      <c r="Z127" s="10"/>
      <c r="AA127" s="10"/>
    </row>
    <row r="128">
      <c r="A128" s="9" t="s">
        <v>677</v>
      </c>
      <c r="B128" s="9" t="s">
        <v>551</v>
      </c>
      <c r="C128" s="9" t="s">
        <v>17</v>
      </c>
      <c r="D128" s="11">
        <v>45492.0</v>
      </c>
      <c r="E128" s="9">
        <v>41.0</v>
      </c>
      <c r="F128" s="9">
        <v>65.0</v>
      </c>
      <c r="G128" s="10"/>
      <c r="H128" s="10"/>
      <c r="I128" s="10"/>
      <c r="J128" s="10"/>
      <c r="K128" s="10"/>
      <c r="L128" s="10"/>
      <c r="M128" s="10"/>
      <c r="N128" s="10"/>
      <c r="O128" s="10"/>
      <c r="P128" s="10"/>
      <c r="Q128" s="10"/>
      <c r="R128" s="10"/>
      <c r="S128" s="10"/>
      <c r="T128" s="10"/>
      <c r="U128" s="10"/>
      <c r="V128" s="10"/>
      <c r="W128" s="10"/>
      <c r="X128" s="10"/>
      <c r="Y128" s="10"/>
      <c r="Z128" s="10"/>
      <c r="AA128" s="10"/>
    </row>
    <row r="129">
      <c r="A129" s="9" t="s">
        <v>678</v>
      </c>
      <c r="B129" s="9" t="s">
        <v>551</v>
      </c>
      <c r="C129" s="9" t="s">
        <v>19</v>
      </c>
      <c r="D129" s="11">
        <v>45492.0</v>
      </c>
      <c r="E129" s="9">
        <v>24.0</v>
      </c>
      <c r="F129" s="9">
        <v>78.0</v>
      </c>
      <c r="G129" s="10"/>
      <c r="H129" s="10"/>
      <c r="I129" s="10"/>
      <c r="J129" s="10"/>
      <c r="K129" s="10"/>
      <c r="L129" s="10"/>
      <c r="M129" s="10"/>
      <c r="N129" s="10"/>
      <c r="O129" s="10"/>
      <c r="P129" s="10"/>
      <c r="Q129" s="10"/>
      <c r="R129" s="10"/>
      <c r="S129" s="10"/>
      <c r="T129" s="10"/>
      <c r="U129" s="10"/>
      <c r="V129" s="10"/>
      <c r="W129" s="10"/>
      <c r="X129" s="10"/>
      <c r="Y129" s="10"/>
      <c r="Z129" s="10"/>
      <c r="AA129" s="10"/>
    </row>
    <row r="130">
      <c r="A130" s="9" t="s">
        <v>679</v>
      </c>
      <c r="B130" s="9" t="s">
        <v>551</v>
      </c>
      <c r="C130" s="9" t="s">
        <v>23</v>
      </c>
      <c r="D130" s="11">
        <v>45494.0</v>
      </c>
      <c r="E130" s="9">
        <v>4.0</v>
      </c>
      <c r="F130" s="9">
        <v>90.0</v>
      </c>
      <c r="G130" s="10"/>
      <c r="H130" s="10"/>
      <c r="I130" s="10"/>
      <c r="J130" s="10"/>
      <c r="K130" s="10"/>
      <c r="L130" s="10"/>
      <c r="M130" s="10"/>
      <c r="N130" s="10"/>
      <c r="O130" s="10"/>
      <c r="P130" s="10"/>
      <c r="Q130" s="10"/>
      <c r="R130" s="10"/>
      <c r="S130" s="10"/>
      <c r="T130" s="10"/>
      <c r="U130" s="10"/>
      <c r="V130" s="10"/>
      <c r="W130" s="10"/>
      <c r="X130" s="10"/>
      <c r="Y130" s="10"/>
      <c r="Z130" s="10"/>
      <c r="AA130" s="10"/>
    </row>
    <row r="131">
      <c r="A131" s="9" t="s">
        <v>680</v>
      </c>
      <c r="B131" s="9" t="s">
        <v>551</v>
      </c>
      <c r="C131" s="9" t="s">
        <v>25</v>
      </c>
      <c r="D131" s="11">
        <v>45495.0</v>
      </c>
      <c r="E131" s="9">
        <v>4.0</v>
      </c>
      <c r="F131" s="9">
        <v>80.0</v>
      </c>
      <c r="G131" s="10"/>
      <c r="H131" s="10"/>
      <c r="I131" s="10"/>
      <c r="J131" s="10"/>
      <c r="K131" s="10"/>
      <c r="L131" s="10"/>
      <c r="M131" s="10"/>
      <c r="N131" s="10"/>
      <c r="O131" s="10"/>
      <c r="P131" s="10"/>
      <c r="Q131" s="10"/>
      <c r="R131" s="10"/>
      <c r="S131" s="10"/>
      <c r="T131" s="10"/>
      <c r="U131" s="10"/>
      <c r="V131" s="10"/>
      <c r="W131" s="10"/>
      <c r="X131" s="10"/>
      <c r="Y131" s="10"/>
      <c r="Z131" s="10"/>
      <c r="AA131" s="10"/>
    </row>
    <row r="132">
      <c r="A132" s="9" t="s">
        <v>681</v>
      </c>
      <c r="B132" s="9" t="s">
        <v>551</v>
      </c>
      <c r="C132" s="9" t="s">
        <v>27</v>
      </c>
      <c r="D132" s="11">
        <v>45495.0</v>
      </c>
      <c r="E132" s="9">
        <v>3.0</v>
      </c>
      <c r="F132" s="9">
        <v>82.0</v>
      </c>
      <c r="G132" s="10"/>
      <c r="H132" s="10"/>
      <c r="I132" s="10"/>
      <c r="J132" s="10"/>
      <c r="K132" s="10"/>
      <c r="L132" s="10"/>
      <c r="M132" s="10"/>
      <c r="N132" s="10"/>
      <c r="O132" s="10"/>
      <c r="P132" s="10"/>
      <c r="Q132" s="10"/>
      <c r="R132" s="10"/>
      <c r="S132" s="10"/>
      <c r="T132" s="10"/>
      <c r="U132" s="10"/>
      <c r="V132" s="10"/>
      <c r="W132" s="10"/>
      <c r="X132" s="10"/>
      <c r="Y132" s="10"/>
      <c r="Z132" s="10"/>
      <c r="AA132" s="10"/>
    </row>
    <row r="133">
      <c r="A133" s="9" t="s">
        <v>682</v>
      </c>
      <c r="B133" s="9" t="s">
        <v>551</v>
      </c>
      <c r="C133" s="9" t="s">
        <v>17</v>
      </c>
      <c r="D133" s="11">
        <v>45495.0</v>
      </c>
      <c r="E133" s="9">
        <v>15.0</v>
      </c>
      <c r="F133" s="9">
        <v>65.0</v>
      </c>
      <c r="G133" s="10"/>
      <c r="H133" s="10"/>
      <c r="I133" s="10"/>
      <c r="J133" s="10"/>
      <c r="K133" s="10"/>
      <c r="L133" s="10"/>
      <c r="M133" s="10"/>
      <c r="N133" s="10"/>
      <c r="O133" s="10"/>
      <c r="P133" s="10"/>
      <c r="Q133" s="10"/>
      <c r="R133" s="10"/>
      <c r="S133" s="10"/>
      <c r="T133" s="10"/>
      <c r="U133" s="10"/>
      <c r="V133" s="10"/>
      <c r="W133" s="10"/>
      <c r="X133" s="10"/>
      <c r="Y133" s="10"/>
      <c r="Z133" s="10"/>
      <c r="AA133" s="10"/>
    </row>
    <row r="134">
      <c r="A134" s="9" t="s">
        <v>683</v>
      </c>
      <c r="B134" s="9" t="s">
        <v>551</v>
      </c>
      <c r="C134" s="9" t="s">
        <v>21</v>
      </c>
      <c r="D134" s="11">
        <v>45495.0</v>
      </c>
      <c r="E134" s="9">
        <v>6.0</v>
      </c>
      <c r="F134" s="9">
        <v>170.0</v>
      </c>
      <c r="G134" s="10"/>
      <c r="H134" s="10"/>
      <c r="I134" s="10"/>
      <c r="J134" s="10"/>
      <c r="K134" s="10"/>
      <c r="L134" s="10"/>
      <c r="M134" s="10"/>
      <c r="N134" s="10"/>
      <c r="O134" s="10"/>
      <c r="P134" s="10"/>
      <c r="Q134" s="10"/>
      <c r="R134" s="10"/>
      <c r="S134" s="10"/>
      <c r="T134" s="10"/>
      <c r="U134" s="10"/>
      <c r="V134" s="10"/>
      <c r="W134" s="10"/>
      <c r="X134" s="10"/>
      <c r="Y134" s="10"/>
      <c r="Z134" s="10"/>
      <c r="AA134" s="10"/>
    </row>
    <row r="135">
      <c r="A135" s="9" t="s">
        <v>684</v>
      </c>
      <c r="B135" s="9" t="s">
        <v>551</v>
      </c>
      <c r="C135" s="9" t="s">
        <v>23</v>
      </c>
      <c r="D135" s="11">
        <v>45495.0</v>
      </c>
      <c r="E135" s="9">
        <v>7.0</v>
      </c>
      <c r="F135" s="9">
        <v>90.0</v>
      </c>
      <c r="G135" s="10"/>
      <c r="H135" s="10"/>
      <c r="I135" s="10"/>
      <c r="J135" s="10"/>
      <c r="K135" s="10"/>
      <c r="L135" s="10"/>
      <c r="M135" s="10"/>
      <c r="N135" s="10"/>
      <c r="O135" s="10"/>
      <c r="P135" s="10"/>
      <c r="Q135" s="10"/>
      <c r="R135" s="10"/>
      <c r="S135" s="10"/>
      <c r="T135" s="10"/>
      <c r="U135" s="10"/>
      <c r="V135" s="10"/>
      <c r="W135" s="10"/>
      <c r="X135" s="10"/>
      <c r="Y135" s="10"/>
      <c r="Z135" s="10"/>
      <c r="AA135" s="10"/>
    </row>
    <row r="136">
      <c r="A136" s="9" t="s">
        <v>685</v>
      </c>
      <c r="B136" s="9" t="s">
        <v>551</v>
      </c>
      <c r="C136" s="9" t="s">
        <v>17</v>
      </c>
      <c r="D136" s="11">
        <v>45496.0</v>
      </c>
      <c r="E136" s="9">
        <v>39.0</v>
      </c>
      <c r="F136" s="9">
        <v>65.0</v>
      </c>
      <c r="G136" s="10"/>
      <c r="H136" s="10"/>
      <c r="I136" s="10"/>
      <c r="J136" s="10"/>
      <c r="K136" s="10"/>
      <c r="L136" s="10"/>
      <c r="M136" s="10"/>
      <c r="N136" s="10"/>
      <c r="O136" s="10"/>
      <c r="P136" s="10"/>
      <c r="Q136" s="10"/>
      <c r="R136" s="10"/>
      <c r="S136" s="10"/>
      <c r="T136" s="10"/>
      <c r="U136" s="10"/>
      <c r="V136" s="10"/>
      <c r="W136" s="10"/>
      <c r="X136" s="10"/>
      <c r="Y136" s="10"/>
      <c r="Z136" s="10"/>
      <c r="AA136" s="10"/>
    </row>
    <row r="137">
      <c r="A137" s="9" t="s">
        <v>686</v>
      </c>
      <c r="B137" s="9" t="s">
        <v>551</v>
      </c>
      <c r="C137" s="9" t="s">
        <v>19</v>
      </c>
      <c r="D137" s="11">
        <v>45497.0</v>
      </c>
      <c r="E137" s="9">
        <v>24.0</v>
      </c>
      <c r="F137" s="9">
        <v>78.0</v>
      </c>
      <c r="G137" s="10"/>
      <c r="H137" s="10"/>
      <c r="I137" s="10"/>
      <c r="J137" s="10"/>
      <c r="K137" s="10"/>
      <c r="L137" s="10"/>
      <c r="M137" s="10"/>
      <c r="N137" s="10"/>
      <c r="O137" s="10"/>
      <c r="P137" s="10"/>
      <c r="Q137" s="10"/>
      <c r="R137" s="10"/>
      <c r="S137" s="10"/>
      <c r="T137" s="10"/>
      <c r="U137" s="10"/>
      <c r="V137" s="10"/>
      <c r="W137" s="10"/>
      <c r="X137" s="10"/>
      <c r="Y137" s="10"/>
      <c r="Z137" s="10"/>
      <c r="AA137" s="10"/>
    </row>
    <row r="138">
      <c r="A138" s="9" t="s">
        <v>687</v>
      </c>
      <c r="B138" s="9" t="s">
        <v>551</v>
      </c>
      <c r="C138" s="9" t="s">
        <v>21</v>
      </c>
      <c r="D138" s="11">
        <v>45497.0</v>
      </c>
      <c r="E138" s="9">
        <v>6.0</v>
      </c>
      <c r="F138" s="9">
        <v>170.0</v>
      </c>
      <c r="G138" s="10"/>
      <c r="H138" s="10"/>
      <c r="I138" s="10"/>
      <c r="J138" s="10"/>
      <c r="K138" s="10"/>
      <c r="L138" s="10"/>
      <c r="M138" s="10"/>
      <c r="N138" s="10"/>
      <c r="O138" s="10"/>
      <c r="P138" s="10"/>
      <c r="Q138" s="10"/>
      <c r="R138" s="10"/>
      <c r="S138" s="10"/>
      <c r="T138" s="10"/>
      <c r="U138" s="10"/>
      <c r="V138" s="10"/>
      <c r="W138" s="10"/>
      <c r="X138" s="10"/>
      <c r="Y138" s="10"/>
      <c r="Z138" s="10"/>
      <c r="AA138" s="10"/>
    </row>
    <row r="139">
      <c r="A139" s="9" t="s">
        <v>688</v>
      </c>
      <c r="B139" s="9" t="s">
        <v>551</v>
      </c>
      <c r="C139" s="9" t="s">
        <v>23</v>
      </c>
      <c r="D139" s="11">
        <v>45497.0</v>
      </c>
      <c r="E139" s="9">
        <v>4.0</v>
      </c>
      <c r="F139" s="9">
        <v>90.0</v>
      </c>
      <c r="G139" s="10"/>
      <c r="H139" s="10"/>
      <c r="I139" s="10"/>
      <c r="J139" s="10"/>
      <c r="K139" s="10"/>
      <c r="L139" s="10"/>
      <c r="M139" s="10"/>
      <c r="N139" s="10"/>
      <c r="O139" s="10"/>
      <c r="P139" s="10"/>
      <c r="Q139" s="10"/>
      <c r="R139" s="10"/>
      <c r="S139" s="10"/>
      <c r="T139" s="10"/>
      <c r="U139" s="10"/>
      <c r="V139" s="10"/>
      <c r="W139" s="10"/>
      <c r="X139" s="10"/>
      <c r="Y139" s="10"/>
      <c r="Z139" s="10"/>
      <c r="AA139" s="10"/>
    </row>
    <row r="140">
      <c r="A140" s="9" t="s">
        <v>689</v>
      </c>
      <c r="B140" s="9" t="s">
        <v>551</v>
      </c>
      <c r="C140" s="9" t="s">
        <v>25</v>
      </c>
      <c r="D140" s="11">
        <v>45498.0</v>
      </c>
      <c r="E140" s="9">
        <v>3.0</v>
      </c>
      <c r="F140" s="9">
        <v>80.0</v>
      </c>
      <c r="G140" s="10"/>
      <c r="H140" s="10"/>
      <c r="I140" s="10"/>
      <c r="J140" s="10"/>
      <c r="K140" s="10"/>
      <c r="L140" s="10"/>
      <c r="M140" s="10"/>
      <c r="N140" s="10"/>
      <c r="O140" s="10"/>
      <c r="P140" s="10"/>
      <c r="Q140" s="10"/>
      <c r="R140" s="10"/>
      <c r="S140" s="10"/>
      <c r="T140" s="10"/>
      <c r="U140" s="10"/>
      <c r="V140" s="10"/>
      <c r="W140" s="10"/>
      <c r="X140" s="10"/>
      <c r="Y140" s="10"/>
      <c r="Z140" s="10"/>
      <c r="AA140" s="10"/>
    </row>
    <row r="141">
      <c r="A141" s="9" t="s">
        <v>690</v>
      </c>
      <c r="B141" s="9" t="s">
        <v>551</v>
      </c>
      <c r="C141" s="9" t="s">
        <v>27</v>
      </c>
      <c r="D141" s="11">
        <v>45498.0</v>
      </c>
      <c r="E141" s="9">
        <v>4.0</v>
      </c>
      <c r="F141" s="9">
        <v>82.0</v>
      </c>
      <c r="G141" s="10"/>
      <c r="H141" s="10"/>
      <c r="I141" s="10"/>
      <c r="J141" s="10"/>
      <c r="K141" s="10"/>
      <c r="L141" s="10"/>
      <c r="M141" s="10"/>
      <c r="N141" s="10"/>
      <c r="O141" s="10"/>
      <c r="P141" s="10"/>
      <c r="Q141" s="10"/>
      <c r="R141" s="10"/>
      <c r="S141" s="10"/>
      <c r="T141" s="10"/>
      <c r="U141" s="10"/>
      <c r="V141" s="10"/>
      <c r="W141" s="10"/>
      <c r="X141" s="10"/>
      <c r="Y141" s="10"/>
      <c r="Z141" s="10"/>
      <c r="AA141" s="10"/>
    </row>
    <row r="142">
      <c r="A142" s="9" t="s">
        <v>691</v>
      </c>
      <c r="B142" s="9" t="s">
        <v>551</v>
      </c>
      <c r="C142" s="9" t="s">
        <v>17</v>
      </c>
      <c r="D142" s="11">
        <v>45498.0</v>
      </c>
      <c r="E142" s="9">
        <v>21.0</v>
      </c>
      <c r="F142" s="9">
        <v>65.0</v>
      </c>
      <c r="G142" s="10"/>
      <c r="H142" s="10"/>
      <c r="I142" s="10"/>
      <c r="J142" s="10"/>
      <c r="K142" s="10"/>
      <c r="L142" s="10"/>
      <c r="M142" s="10"/>
      <c r="N142" s="10"/>
      <c r="O142" s="10"/>
      <c r="P142" s="10"/>
      <c r="Q142" s="10"/>
      <c r="R142" s="10"/>
      <c r="S142" s="10"/>
      <c r="T142" s="10"/>
      <c r="U142" s="10"/>
      <c r="V142" s="10"/>
      <c r="W142" s="10"/>
      <c r="X142" s="10"/>
      <c r="Y142" s="10"/>
      <c r="Z142" s="10"/>
      <c r="AA142" s="10"/>
    </row>
    <row r="143">
      <c r="A143" s="9" t="s">
        <v>692</v>
      </c>
      <c r="B143" s="9" t="s">
        <v>551</v>
      </c>
      <c r="C143" s="9" t="s">
        <v>19</v>
      </c>
      <c r="D143" s="11">
        <v>45498.0</v>
      </c>
      <c r="E143" s="9">
        <v>14.0</v>
      </c>
      <c r="F143" s="9">
        <v>78.0</v>
      </c>
      <c r="G143" s="10"/>
      <c r="H143" s="10"/>
      <c r="I143" s="10"/>
      <c r="J143" s="10"/>
      <c r="K143" s="10"/>
      <c r="L143" s="10"/>
      <c r="M143" s="10"/>
      <c r="N143" s="10"/>
      <c r="O143" s="10"/>
      <c r="P143" s="10"/>
      <c r="Q143" s="10"/>
      <c r="R143" s="10"/>
      <c r="S143" s="10"/>
      <c r="T143" s="10"/>
      <c r="U143" s="10"/>
      <c r="V143" s="10"/>
      <c r="W143" s="10"/>
      <c r="X143" s="10"/>
      <c r="Y143" s="10"/>
      <c r="Z143" s="10"/>
      <c r="AA143" s="10"/>
    </row>
    <row r="144">
      <c r="A144" s="9" t="s">
        <v>693</v>
      </c>
      <c r="B144" s="9" t="s">
        <v>551</v>
      </c>
      <c r="C144" s="9" t="s">
        <v>21</v>
      </c>
      <c r="D144" s="11">
        <v>45499.0</v>
      </c>
      <c r="E144" s="9">
        <v>7.0</v>
      </c>
      <c r="F144" s="9">
        <v>170.0</v>
      </c>
      <c r="G144" s="10"/>
      <c r="H144" s="10"/>
      <c r="I144" s="10"/>
      <c r="J144" s="10"/>
      <c r="K144" s="10"/>
      <c r="L144" s="10"/>
      <c r="M144" s="10"/>
      <c r="N144" s="10"/>
      <c r="O144" s="10"/>
      <c r="P144" s="10"/>
      <c r="Q144" s="10"/>
      <c r="R144" s="10"/>
      <c r="S144" s="10"/>
      <c r="T144" s="10"/>
      <c r="U144" s="10"/>
      <c r="V144" s="10"/>
      <c r="W144" s="10"/>
      <c r="X144" s="10"/>
      <c r="Y144" s="10"/>
      <c r="Z144" s="10"/>
      <c r="AA144" s="10"/>
    </row>
    <row r="145">
      <c r="A145" s="9" t="s">
        <v>694</v>
      </c>
      <c r="B145" s="9" t="s">
        <v>551</v>
      </c>
      <c r="C145" s="9" t="s">
        <v>23</v>
      </c>
      <c r="D145" s="11">
        <v>45500.0</v>
      </c>
      <c r="E145" s="9">
        <v>5.0</v>
      </c>
      <c r="F145" s="9">
        <v>90.0</v>
      </c>
      <c r="G145" s="10"/>
      <c r="H145" s="10"/>
      <c r="I145" s="10"/>
      <c r="J145" s="10"/>
      <c r="K145" s="10"/>
      <c r="L145" s="10"/>
      <c r="M145" s="10"/>
      <c r="N145" s="10"/>
      <c r="O145" s="10"/>
      <c r="P145" s="10"/>
      <c r="Q145" s="10"/>
      <c r="R145" s="10"/>
      <c r="S145" s="10"/>
      <c r="T145" s="10"/>
      <c r="U145" s="10"/>
      <c r="V145" s="10"/>
      <c r="W145" s="10"/>
      <c r="X145" s="10"/>
      <c r="Y145" s="10"/>
      <c r="Z145" s="10"/>
      <c r="AA145" s="10"/>
    </row>
    <row r="146">
      <c r="A146" s="9" t="s">
        <v>695</v>
      </c>
      <c r="B146" s="9" t="s">
        <v>551</v>
      </c>
      <c r="C146" s="9" t="s">
        <v>25</v>
      </c>
      <c r="D146" s="11">
        <v>45501.0</v>
      </c>
      <c r="E146" s="9">
        <v>3.0</v>
      </c>
      <c r="F146" s="9">
        <v>80.0</v>
      </c>
      <c r="G146" s="10"/>
      <c r="H146" s="10"/>
      <c r="I146" s="10"/>
      <c r="J146" s="10"/>
      <c r="K146" s="10"/>
      <c r="L146" s="10"/>
      <c r="M146" s="10"/>
      <c r="N146" s="10"/>
      <c r="O146" s="10"/>
      <c r="P146" s="10"/>
      <c r="Q146" s="10"/>
      <c r="R146" s="10"/>
      <c r="S146" s="10"/>
      <c r="T146" s="10"/>
      <c r="U146" s="10"/>
      <c r="V146" s="10"/>
      <c r="W146" s="10"/>
      <c r="X146" s="10"/>
      <c r="Y146" s="10"/>
      <c r="Z146" s="10"/>
      <c r="AA146" s="10"/>
    </row>
    <row r="147">
      <c r="A147" s="9" t="s">
        <v>696</v>
      </c>
      <c r="B147" s="9" t="s">
        <v>551</v>
      </c>
      <c r="C147" s="9" t="s">
        <v>27</v>
      </c>
      <c r="D147" s="11">
        <v>45502.0</v>
      </c>
      <c r="E147" s="9">
        <v>7.0</v>
      </c>
      <c r="F147" s="9">
        <v>82.0</v>
      </c>
      <c r="G147" s="10"/>
      <c r="H147" s="10"/>
      <c r="I147" s="10"/>
      <c r="J147" s="10"/>
      <c r="K147" s="10"/>
      <c r="L147" s="10"/>
      <c r="M147" s="10"/>
      <c r="N147" s="10"/>
      <c r="O147" s="10"/>
      <c r="P147" s="10"/>
      <c r="Q147" s="10"/>
      <c r="R147" s="10"/>
      <c r="S147" s="10"/>
      <c r="T147" s="10"/>
      <c r="U147" s="10"/>
      <c r="V147" s="10"/>
      <c r="W147" s="10"/>
      <c r="X147" s="10"/>
      <c r="Y147" s="10"/>
      <c r="Z147" s="10"/>
      <c r="AA147" s="10"/>
    </row>
    <row r="148">
      <c r="A148" s="9" t="s">
        <v>697</v>
      </c>
      <c r="B148" s="9" t="s">
        <v>551</v>
      </c>
      <c r="C148" s="9" t="s">
        <v>17</v>
      </c>
      <c r="D148" s="11">
        <v>45502.0</v>
      </c>
      <c r="E148" s="9">
        <v>39.0</v>
      </c>
      <c r="F148" s="9">
        <v>65.0</v>
      </c>
      <c r="G148" s="10"/>
      <c r="H148" s="10"/>
      <c r="I148" s="10"/>
      <c r="J148" s="10"/>
      <c r="K148" s="10"/>
      <c r="L148" s="10"/>
      <c r="M148" s="10"/>
      <c r="N148" s="10"/>
      <c r="O148" s="10"/>
      <c r="P148" s="10"/>
      <c r="Q148" s="10"/>
      <c r="R148" s="10"/>
      <c r="S148" s="10"/>
      <c r="T148" s="10"/>
      <c r="U148" s="10"/>
      <c r="V148" s="10"/>
      <c r="W148" s="10"/>
      <c r="X148" s="10"/>
      <c r="Y148" s="10"/>
      <c r="Z148" s="10"/>
      <c r="AA148" s="10"/>
    </row>
    <row r="149">
      <c r="A149" s="9" t="s">
        <v>698</v>
      </c>
      <c r="B149" s="9" t="s">
        <v>551</v>
      </c>
      <c r="C149" s="9" t="s">
        <v>19</v>
      </c>
      <c r="D149" s="11">
        <v>45502.0</v>
      </c>
      <c r="E149" s="9">
        <v>25.0</v>
      </c>
      <c r="F149" s="9">
        <v>78.0</v>
      </c>
      <c r="G149" s="10"/>
      <c r="H149" s="10"/>
      <c r="I149" s="10"/>
      <c r="J149" s="10"/>
      <c r="K149" s="10"/>
      <c r="L149" s="10"/>
      <c r="M149" s="10"/>
      <c r="N149" s="10"/>
      <c r="O149" s="10"/>
      <c r="P149" s="10"/>
      <c r="Q149" s="10"/>
      <c r="R149" s="10"/>
      <c r="S149" s="10"/>
      <c r="T149" s="10"/>
      <c r="U149" s="10"/>
      <c r="V149" s="10"/>
      <c r="W149" s="10"/>
      <c r="X149" s="10"/>
      <c r="Y149" s="10"/>
      <c r="Z149" s="10"/>
      <c r="AA149" s="10"/>
    </row>
    <row r="150">
      <c r="A150" s="9" t="s">
        <v>699</v>
      </c>
      <c r="B150" s="9" t="s">
        <v>551</v>
      </c>
      <c r="C150" s="9" t="s">
        <v>21</v>
      </c>
      <c r="D150" s="11">
        <v>45502.0</v>
      </c>
      <c r="E150" s="9">
        <v>11.0</v>
      </c>
      <c r="F150" s="9">
        <v>170.0</v>
      </c>
      <c r="G150" s="10"/>
      <c r="H150" s="10"/>
      <c r="I150" s="10"/>
      <c r="J150" s="10"/>
      <c r="K150" s="10"/>
      <c r="L150" s="10"/>
      <c r="M150" s="10"/>
      <c r="N150" s="10"/>
      <c r="O150" s="10"/>
      <c r="P150" s="10"/>
      <c r="Q150" s="10"/>
      <c r="R150" s="10"/>
      <c r="S150" s="10"/>
      <c r="T150" s="10"/>
      <c r="U150" s="10"/>
      <c r="V150" s="10"/>
      <c r="W150" s="10"/>
      <c r="X150" s="10"/>
      <c r="Y150" s="10"/>
      <c r="Z150" s="10"/>
      <c r="AA150" s="10"/>
    </row>
    <row r="151">
      <c r="A151" s="9" t="s">
        <v>700</v>
      </c>
      <c r="B151" s="9" t="s">
        <v>551</v>
      </c>
      <c r="C151" s="9" t="s">
        <v>23</v>
      </c>
      <c r="D151" s="11">
        <v>45502.0</v>
      </c>
      <c r="E151" s="9">
        <v>6.0</v>
      </c>
      <c r="F151" s="9">
        <v>90.0</v>
      </c>
      <c r="G151" s="10"/>
      <c r="H151" s="10"/>
      <c r="I151" s="10"/>
      <c r="J151" s="10"/>
      <c r="K151" s="10"/>
      <c r="L151" s="10"/>
      <c r="M151" s="10"/>
      <c r="N151" s="10"/>
      <c r="O151" s="10"/>
      <c r="P151" s="10"/>
      <c r="Q151" s="10"/>
      <c r="R151" s="10"/>
      <c r="S151" s="10"/>
      <c r="T151" s="10"/>
      <c r="U151" s="10"/>
      <c r="V151" s="10"/>
      <c r="W151" s="10"/>
      <c r="X151" s="10"/>
      <c r="Y151" s="10"/>
      <c r="Z151" s="10"/>
      <c r="AA151" s="10"/>
    </row>
    <row r="152">
      <c r="A152" s="9" t="s">
        <v>701</v>
      </c>
      <c r="B152" s="9" t="s">
        <v>551</v>
      </c>
      <c r="C152" s="9" t="s">
        <v>25</v>
      </c>
      <c r="D152" s="11">
        <v>45503.0</v>
      </c>
      <c r="E152" s="9">
        <v>6.0</v>
      </c>
      <c r="F152" s="9">
        <v>80.0</v>
      </c>
      <c r="G152" s="10"/>
      <c r="H152" s="10"/>
      <c r="I152" s="10"/>
      <c r="J152" s="10"/>
      <c r="K152" s="10"/>
      <c r="L152" s="10"/>
      <c r="M152" s="10"/>
      <c r="N152" s="10"/>
      <c r="O152" s="10"/>
      <c r="P152" s="10"/>
      <c r="Q152" s="10"/>
      <c r="R152" s="10"/>
      <c r="S152" s="10"/>
      <c r="T152" s="10"/>
      <c r="U152" s="10"/>
      <c r="V152" s="10"/>
      <c r="W152" s="10"/>
      <c r="X152" s="10"/>
      <c r="Y152" s="10"/>
      <c r="Z152" s="10"/>
      <c r="AA152" s="10"/>
    </row>
    <row r="153">
      <c r="A153" s="9" t="s">
        <v>702</v>
      </c>
      <c r="B153" s="9" t="s">
        <v>551</v>
      </c>
      <c r="C153" s="9" t="s">
        <v>27</v>
      </c>
      <c r="D153" s="11">
        <v>45503.0</v>
      </c>
      <c r="E153" s="9">
        <v>2.0</v>
      </c>
      <c r="F153" s="9">
        <v>82.0</v>
      </c>
      <c r="G153" s="10"/>
      <c r="H153" s="10"/>
      <c r="I153" s="10"/>
      <c r="J153" s="10"/>
      <c r="K153" s="10"/>
      <c r="L153" s="10"/>
      <c r="M153" s="10"/>
      <c r="N153" s="10"/>
      <c r="O153" s="10"/>
      <c r="P153" s="10"/>
      <c r="Q153" s="10"/>
      <c r="R153" s="10"/>
      <c r="S153" s="10"/>
      <c r="T153" s="10"/>
      <c r="U153" s="10"/>
      <c r="V153" s="10"/>
      <c r="W153" s="10"/>
      <c r="X153" s="10"/>
      <c r="Y153" s="10"/>
      <c r="Z153" s="10"/>
      <c r="AA153" s="10"/>
    </row>
    <row r="154">
      <c r="A154" s="9" t="s">
        <v>703</v>
      </c>
      <c r="B154" s="9" t="s">
        <v>551</v>
      </c>
      <c r="C154" s="9" t="s">
        <v>17</v>
      </c>
      <c r="D154" s="11">
        <v>45503.0</v>
      </c>
      <c r="E154" s="9">
        <v>24.0</v>
      </c>
      <c r="F154" s="9">
        <v>65.0</v>
      </c>
      <c r="G154" s="10"/>
      <c r="H154" s="10"/>
      <c r="I154" s="10"/>
      <c r="J154" s="10"/>
      <c r="K154" s="10"/>
      <c r="L154" s="10"/>
      <c r="M154" s="10"/>
      <c r="N154" s="10"/>
      <c r="O154" s="10"/>
      <c r="P154" s="10"/>
      <c r="Q154" s="10"/>
      <c r="R154" s="10"/>
      <c r="S154" s="10"/>
      <c r="T154" s="10"/>
      <c r="U154" s="10"/>
      <c r="V154" s="10"/>
      <c r="W154" s="10"/>
      <c r="X154" s="10"/>
      <c r="Y154" s="10"/>
      <c r="Z154" s="10"/>
      <c r="AA154" s="10"/>
    </row>
    <row r="155">
      <c r="A155" s="9" t="s">
        <v>704</v>
      </c>
      <c r="B155" s="9" t="s">
        <v>551</v>
      </c>
      <c r="C155" s="9" t="s">
        <v>19</v>
      </c>
      <c r="D155" s="11">
        <v>45503.0</v>
      </c>
      <c r="E155" s="9">
        <v>20.0</v>
      </c>
      <c r="F155" s="9">
        <v>78.0</v>
      </c>
      <c r="G155" s="10"/>
      <c r="H155" s="10"/>
      <c r="I155" s="10"/>
      <c r="J155" s="10"/>
      <c r="K155" s="10"/>
      <c r="L155" s="10"/>
      <c r="M155" s="10"/>
      <c r="N155" s="10"/>
      <c r="O155" s="10"/>
      <c r="P155" s="10"/>
      <c r="Q155" s="10"/>
      <c r="R155" s="10"/>
      <c r="S155" s="10"/>
      <c r="T155" s="10"/>
      <c r="U155" s="10"/>
      <c r="V155" s="10"/>
      <c r="W155" s="10"/>
      <c r="X155" s="10"/>
      <c r="Y155" s="10"/>
      <c r="Z155" s="10"/>
      <c r="AA155" s="10"/>
    </row>
    <row r="156">
      <c r="A156" s="9" t="s">
        <v>705</v>
      </c>
      <c r="B156" s="9" t="s">
        <v>551</v>
      </c>
      <c r="C156" s="9" t="s">
        <v>21</v>
      </c>
      <c r="D156" s="11">
        <v>45503.0</v>
      </c>
      <c r="E156" s="9">
        <v>6.0</v>
      </c>
      <c r="F156" s="9">
        <v>170.0</v>
      </c>
      <c r="G156" s="10"/>
      <c r="H156" s="10"/>
      <c r="I156" s="10"/>
      <c r="J156" s="10"/>
      <c r="K156" s="10"/>
      <c r="L156" s="10"/>
      <c r="M156" s="10"/>
      <c r="N156" s="10"/>
      <c r="O156" s="10"/>
      <c r="P156" s="10"/>
      <c r="Q156" s="10"/>
      <c r="R156" s="10"/>
      <c r="S156" s="10"/>
      <c r="T156" s="10"/>
      <c r="U156" s="10"/>
      <c r="V156" s="10"/>
      <c r="W156" s="10"/>
      <c r="X156" s="10"/>
      <c r="Y156" s="10"/>
      <c r="Z156" s="10"/>
      <c r="AA156" s="10"/>
    </row>
    <row r="157">
      <c r="A157" s="9" t="s">
        <v>706</v>
      </c>
      <c r="B157" s="9" t="s">
        <v>551</v>
      </c>
      <c r="C157" s="9" t="s">
        <v>23</v>
      </c>
      <c r="D157" s="11">
        <v>45504.0</v>
      </c>
      <c r="E157" s="9">
        <v>4.0</v>
      </c>
      <c r="F157" s="9">
        <v>90.0</v>
      </c>
      <c r="G157" s="10"/>
      <c r="H157" s="10"/>
      <c r="I157" s="10"/>
      <c r="J157" s="10"/>
      <c r="K157" s="10"/>
      <c r="L157" s="10"/>
      <c r="M157" s="10"/>
      <c r="N157" s="10"/>
      <c r="O157" s="10"/>
      <c r="P157" s="10"/>
      <c r="Q157" s="10"/>
      <c r="R157" s="10"/>
      <c r="S157" s="10"/>
      <c r="T157" s="10"/>
      <c r="U157" s="10"/>
      <c r="V157" s="10"/>
      <c r="W157" s="10"/>
      <c r="X157" s="10"/>
      <c r="Y157" s="10"/>
      <c r="Z157" s="10"/>
      <c r="AA157" s="10"/>
    </row>
    <row r="158">
      <c r="A158" s="9" t="s">
        <v>707</v>
      </c>
      <c r="B158" s="9" t="s">
        <v>551</v>
      </c>
      <c r="C158" s="9" t="s">
        <v>25</v>
      </c>
      <c r="D158" s="11">
        <v>45504.0</v>
      </c>
      <c r="E158" s="9">
        <v>1.0</v>
      </c>
      <c r="F158" s="9">
        <v>80.0</v>
      </c>
      <c r="G158" s="10"/>
      <c r="H158" s="10"/>
      <c r="I158" s="10"/>
      <c r="J158" s="10"/>
      <c r="K158" s="10"/>
      <c r="L158" s="10"/>
      <c r="M158" s="10"/>
      <c r="N158" s="10"/>
      <c r="O158" s="10"/>
      <c r="P158" s="10"/>
      <c r="Q158" s="10"/>
      <c r="R158" s="10"/>
      <c r="S158" s="10"/>
      <c r="T158" s="10"/>
      <c r="U158" s="10"/>
      <c r="V158" s="10"/>
      <c r="W158" s="10"/>
      <c r="X158" s="10"/>
      <c r="Y158" s="10"/>
      <c r="Z158" s="10"/>
      <c r="AA158" s="10"/>
    </row>
    <row r="159">
      <c r="A159" s="9" t="s">
        <v>708</v>
      </c>
      <c r="B159" s="9" t="s">
        <v>551</v>
      </c>
      <c r="C159" s="9" t="s">
        <v>17</v>
      </c>
      <c r="D159" s="11">
        <v>45504.0</v>
      </c>
      <c r="E159" s="9">
        <v>44.0</v>
      </c>
      <c r="F159" s="9">
        <v>65.0</v>
      </c>
      <c r="G159" s="10"/>
      <c r="H159" s="10"/>
      <c r="I159" s="10"/>
      <c r="J159" s="10"/>
      <c r="K159" s="10"/>
      <c r="L159" s="10"/>
      <c r="M159" s="10"/>
      <c r="N159" s="10"/>
      <c r="O159" s="10"/>
      <c r="P159" s="10"/>
      <c r="Q159" s="10"/>
      <c r="R159" s="10"/>
      <c r="S159" s="10"/>
      <c r="T159" s="10"/>
      <c r="U159" s="10"/>
      <c r="V159" s="10"/>
      <c r="W159" s="10"/>
      <c r="X159" s="10"/>
      <c r="Y159" s="10"/>
      <c r="Z159" s="10"/>
      <c r="AA159" s="10"/>
    </row>
    <row r="160">
      <c r="A160" s="9" t="s">
        <v>709</v>
      </c>
      <c r="B160" s="9" t="s">
        <v>551</v>
      </c>
      <c r="C160" s="9" t="s">
        <v>19</v>
      </c>
      <c r="D160" s="11">
        <v>45504.0</v>
      </c>
      <c r="E160" s="9">
        <v>16.0</v>
      </c>
      <c r="F160" s="9">
        <v>78.0</v>
      </c>
      <c r="G160" s="10"/>
      <c r="H160" s="10"/>
      <c r="I160" s="10"/>
      <c r="J160" s="10"/>
      <c r="K160" s="10"/>
      <c r="L160" s="10"/>
      <c r="M160" s="10"/>
      <c r="N160" s="10"/>
      <c r="O160" s="10"/>
      <c r="P160" s="10"/>
      <c r="Q160" s="10"/>
      <c r="R160" s="10"/>
      <c r="S160" s="10"/>
      <c r="T160" s="10"/>
      <c r="U160" s="10"/>
      <c r="V160" s="10"/>
      <c r="W160" s="10"/>
      <c r="X160" s="10"/>
      <c r="Y160" s="10"/>
      <c r="Z160" s="10"/>
      <c r="AA160" s="10"/>
    </row>
    <row r="161">
      <c r="A161" s="9" t="s">
        <v>710</v>
      </c>
      <c r="B161" s="9" t="s">
        <v>551</v>
      </c>
      <c r="C161" s="9" t="s">
        <v>21</v>
      </c>
      <c r="D161" s="11">
        <v>45504.0</v>
      </c>
      <c r="E161" s="9">
        <v>12.0</v>
      </c>
      <c r="F161" s="9">
        <v>170.0</v>
      </c>
      <c r="G161" s="10"/>
      <c r="H161" s="10"/>
      <c r="I161" s="10"/>
      <c r="J161" s="10"/>
      <c r="K161" s="10"/>
      <c r="L161" s="10"/>
      <c r="M161" s="10"/>
      <c r="N161" s="10"/>
      <c r="O161" s="10"/>
      <c r="P161" s="10"/>
      <c r="Q161" s="10"/>
      <c r="R161" s="10"/>
      <c r="S161" s="10"/>
      <c r="T161" s="10"/>
      <c r="U161" s="10"/>
      <c r="V161" s="10"/>
      <c r="W161" s="10"/>
      <c r="X161" s="10"/>
      <c r="Y161" s="10"/>
      <c r="Z161" s="10"/>
      <c r="AA161" s="10"/>
    </row>
    <row r="162">
      <c r="A162" s="9" t="str">
        <f>IFERROR(__xludf.DUMMYFUNCTION("Query(IMPORTRANGE(""https://docs.google.com/spreadsheets/d/10VQqlg26rVjvqMHK5r4QCDy36pkzC3IaPvDzNvvANkU/edit?gid=875914632#gid=875914632"",""Tonk!A2:F""),""select * where Col1&lt;&gt;''"")"),"TO24405")</f>
        <v>TO24405</v>
      </c>
      <c r="B162" s="11" t="str">
        <f>IFERROR(__xludf.DUMMYFUNCTION("""COMPUTED_VALUE"""),"Tonk")</f>
        <v>Tonk</v>
      </c>
      <c r="C162" s="10" t="str">
        <f>IFERROR(__xludf.DUMMYFUNCTION("""COMPUTED_VALUE"""),"Ragi Flour")</f>
        <v>Ragi Flour</v>
      </c>
      <c r="D162" s="11">
        <f>IFERROR(__xludf.DUMMYFUNCTION("""COMPUTED_VALUE"""),45505.0)</f>
        <v>45505</v>
      </c>
      <c r="E162" s="10">
        <f>IFERROR(__xludf.DUMMYFUNCTION("""COMPUTED_VALUE"""),13.0)</f>
        <v>13</v>
      </c>
      <c r="F162" s="10">
        <f>IFERROR(__xludf.DUMMYFUNCTION("""COMPUTED_VALUE"""),90.0)</f>
        <v>90</v>
      </c>
      <c r="G162" s="10"/>
      <c r="H162" s="10"/>
      <c r="I162" s="10"/>
      <c r="J162" s="10"/>
      <c r="K162" s="10"/>
      <c r="L162" s="10"/>
      <c r="M162" s="10"/>
      <c r="N162" s="10"/>
      <c r="O162" s="10"/>
      <c r="P162" s="10"/>
      <c r="Q162" s="10"/>
      <c r="R162" s="10"/>
      <c r="S162" s="10"/>
      <c r="T162" s="10"/>
      <c r="U162" s="10"/>
      <c r="V162" s="10"/>
      <c r="W162" s="10"/>
      <c r="X162" s="10"/>
      <c r="Y162" s="10"/>
      <c r="Z162" s="10"/>
      <c r="AA162" s="10"/>
    </row>
    <row r="163">
      <c r="A163" s="9" t="str">
        <f>IFERROR(__xludf.DUMMYFUNCTION("""COMPUTED_VALUE"""),"TO24505")</f>
        <v>TO24505</v>
      </c>
      <c r="B163" s="11" t="str">
        <f>IFERROR(__xludf.DUMMYFUNCTION("""COMPUTED_VALUE"""),"Tonk")</f>
        <v>Tonk</v>
      </c>
      <c r="C163" s="10" t="str">
        <f>IFERROR(__xludf.DUMMYFUNCTION("""COMPUTED_VALUE"""),"Jowar Flour")</f>
        <v>Jowar Flour</v>
      </c>
      <c r="D163" s="11">
        <f>IFERROR(__xludf.DUMMYFUNCTION("""COMPUTED_VALUE"""),45505.0)</f>
        <v>45505</v>
      </c>
      <c r="E163" s="10">
        <f>IFERROR(__xludf.DUMMYFUNCTION("""COMPUTED_VALUE"""),4.0)</f>
        <v>4</v>
      </c>
      <c r="F163" s="10">
        <f>IFERROR(__xludf.DUMMYFUNCTION("""COMPUTED_VALUE"""),80.0)</f>
        <v>80</v>
      </c>
      <c r="G163" s="10"/>
      <c r="H163" s="10"/>
      <c r="I163" s="10"/>
      <c r="J163" s="10"/>
      <c r="K163" s="10"/>
      <c r="L163" s="10"/>
      <c r="M163" s="10"/>
      <c r="N163" s="10"/>
      <c r="O163" s="10"/>
      <c r="P163" s="10"/>
      <c r="Q163" s="10"/>
      <c r="R163" s="10"/>
      <c r="S163" s="10"/>
      <c r="T163" s="10"/>
      <c r="U163" s="10"/>
      <c r="V163" s="10"/>
      <c r="W163" s="10"/>
      <c r="X163" s="10"/>
      <c r="Y163" s="10"/>
      <c r="Z163" s="10"/>
      <c r="AA163" s="10"/>
    </row>
    <row r="164">
      <c r="A164" s="10" t="str">
        <f>IFERROR(__xludf.DUMMYFUNCTION("""COMPUTED_VALUE"""),"TO24605")</f>
        <v>TO24605</v>
      </c>
      <c r="B164" s="11" t="str">
        <f>IFERROR(__xludf.DUMMYFUNCTION("""COMPUTED_VALUE"""),"Tonk")</f>
        <v>Tonk</v>
      </c>
      <c r="C164" s="10" t="str">
        <f>IFERROR(__xludf.DUMMYFUNCTION("""COMPUTED_VALUE"""),"Corn Flour")</f>
        <v>Corn Flour</v>
      </c>
      <c r="D164" s="11">
        <f>IFERROR(__xludf.DUMMYFUNCTION("""COMPUTED_VALUE"""),45505.0)</f>
        <v>45505</v>
      </c>
      <c r="E164" s="10">
        <f>IFERROR(__xludf.DUMMYFUNCTION("""COMPUTED_VALUE"""),3.0)</f>
        <v>3</v>
      </c>
      <c r="F164" s="10">
        <f>IFERROR(__xludf.DUMMYFUNCTION("""COMPUTED_VALUE"""),82.0)</f>
        <v>82</v>
      </c>
      <c r="G164" s="10"/>
      <c r="H164" s="10"/>
      <c r="I164" s="10"/>
      <c r="J164" s="10"/>
      <c r="K164" s="10"/>
      <c r="L164" s="10"/>
      <c r="M164" s="10"/>
      <c r="N164" s="10"/>
      <c r="O164" s="10"/>
      <c r="P164" s="10"/>
      <c r="Q164" s="10"/>
      <c r="R164" s="10"/>
      <c r="S164" s="10"/>
      <c r="T164" s="10"/>
      <c r="U164" s="10"/>
      <c r="V164" s="10"/>
      <c r="W164" s="10"/>
      <c r="X164" s="10"/>
      <c r="Y164" s="10"/>
      <c r="Z164" s="10"/>
      <c r="AA164" s="10"/>
    </row>
    <row r="165">
      <c r="A165" s="10" t="str">
        <f>IFERROR(__xludf.DUMMYFUNCTION("""COMPUTED_VALUE"""),"TO24705")</f>
        <v>TO24705</v>
      </c>
      <c r="B165" s="11" t="str">
        <f>IFERROR(__xludf.DUMMYFUNCTION("""COMPUTED_VALUE"""),"Tonk")</f>
        <v>Tonk</v>
      </c>
      <c r="C165" s="10" t="str">
        <f>IFERROR(__xludf.DUMMYFUNCTION("""COMPUTED_VALUE"""),"Wheat Flour")</f>
        <v>Wheat Flour</v>
      </c>
      <c r="D165" s="11">
        <f>IFERROR(__xludf.DUMMYFUNCTION("""COMPUTED_VALUE"""),45505.0)</f>
        <v>45505</v>
      </c>
      <c r="E165" s="10">
        <f>IFERROR(__xludf.DUMMYFUNCTION("""COMPUTED_VALUE"""),21.0)</f>
        <v>21</v>
      </c>
      <c r="F165" s="10">
        <f>IFERROR(__xludf.DUMMYFUNCTION("""COMPUTED_VALUE"""),65.0)</f>
        <v>65</v>
      </c>
      <c r="G165" s="10"/>
      <c r="H165" s="10"/>
      <c r="I165" s="10"/>
      <c r="J165" s="10"/>
      <c r="K165" s="10"/>
      <c r="L165" s="10"/>
      <c r="M165" s="10"/>
      <c r="N165" s="10"/>
      <c r="O165" s="10"/>
      <c r="P165" s="10"/>
      <c r="Q165" s="10"/>
      <c r="R165" s="10"/>
      <c r="S165" s="10"/>
      <c r="T165" s="10"/>
      <c r="U165" s="10"/>
      <c r="V165" s="10"/>
      <c r="W165" s="10"/>
      <c r="X165" s="10"/>
      <c r="Y165" s="10"/>
      <c r="Z165" s="10"/>
      <c r="AA165" s="10"/>
    </row>
    <row r="166">
      <c r="A166" s="10" t="str">
        <f>IFERROR(__xludf.DUMMYFUNCTION("""COMPUTED_VALUE"""),"TO24805")</f>
        <v>TO24805</v>
      </c>
      <c r="B166" s="11" t="str">
        <f>IFERROR(__xludf.DUMMYFUNCTION("""COMPUTED_VALUE"""),"Tonk")</f>
        <v>Tonk</v>
      </c>
      <c r="C166" s="10" t="str">
        <f>IFERROR(__xludf.DUMMYFUNCTION("""COMPUTED_VALUE"""),"Rice Flour")</f>
        <v>Rice Flour</v>
      </c>
      <c r="D166" s="11">
        <f>IFERROR(__xludf.DUMMYFUNCTION("""COMPUTED_VALUE"""),45505.0)</f>
        <v>45505</v>
      </c>
      <c r="E166" s="10">
        <f>IFERROR(__xludf.DUMMYFUNCTION("""COMPUTED_VALUE"""),15.0)</f>
        <v>15</v>
      </c>
      <c r="F166" s="10">
        <f>IFERROR(__xludf.DUMMYFUNCTION("""COMPUTED_VALUE"""),78.0)</f>
        <v>78</v>
      </c>
      <c r="G166" s="10"/>
      <c r="H166" s="10"/>
      <c r="I166" s="10"/>
      <c r="J166" s="10"/>
      <c r="K166" s="10"/>
      <c r="L166" s="10"/>
      <c r="M166" s="10"/>
      <c r="N166" s="10"/>
      <c r="O166" s="10"/>
      <c r="P166" s="10"/>
      <c r="Q166" s="10"/>
      <c r="R166" s="10"/>
      <c r="S166" s="10"/>
      <c r="T166" s="10"/>
      <c r="U166" s="10"/>
      <c r="V166" s="10"/>
      <c r="W166" s="10"/>
      <c r="X166" s="10"/>
      <c r="Y166" s="10"/>
      <c r="Z166" s="10"/>
      <c r="AA166" s="10"/>
    </row>
    <row r="167">
      <c r="A167" s="10" t="str">
        <f>IFERROR(__xludf.DUMMYFUNCTION("""COMPUTED_VALUE"""),"TO24905")</f>
        <v>TO24905</v>
      </c>
      <c r="B167" s="11" t="str">
        <f>IFERROR(__xludf.DUMMYFUNCTION("""COMPUTED_VALUE"""),"Tonk")</f>
        <v>Tonk</v>
      </c>
      <c r="C167" s="10" t="str">
        <f>IFERROR(__xludf.DUMMYFUNCTION("""COMPUTED_VALUE"""),"Besan")</f>
        <v>Besan</v>
      </c>
      <c r="D167" s="11">
        <f>IFERROR(__xludf.DUMMYFUNCTION("""COMPUTED_VALUE"""),45505.0)</f>
        <v>45505</v>
      </c>
      <c r="E167" s="10">
        <f>IFERROR(__xludf.DUMMYFUNCTION("""COMPUTED_VALUE"""),4.0)</f>
        <v>4</v>
      </c>
      <c r="F167" s="10">
        <f>IFERROR(__xludf.DUMMYFUNCTION("""COMPUTED_VALUE"""),170.0)</f>
        <v>170</v>
      </c>
      <c r="G167" s="10"/>
      <c r="H167" s="10"/>
      <c r="I167" s="10"/>
      <c r="J167" s="10"/>
      <c r="K167" s="10"/>
      <c r="L167" s="10"/>
      <c r="M167" s="10"/>
      <c r="N167" s="10"/>
      <c r="O167" s="10"/>
      <c r="P167" s="10"/>
      <c r="Q167" s="10"/>
      <c r="R167" s="10"/>
      <c r="S167" s="10"/>
      <c r="T167" s="10"/>
      <c r="U167" s="10"/>
      <c r="V167" s="10"/>
      <c r="W167" s="10"/>
      <c r="X167" s="10"/>
      <c r="Y167" s="10"/>
      <c r="Z167" s="10"/>
      <c r="AA167" s="10"/>
    </row>
    <row r="168">
      <c r="A168" s="10" t="str">
        <f>IFERROR(__xludf.DUMMYFUNCTION("""COMPUTED_VALUE"""),"TO25005")</f>
        <v>TO25005</v>
      </c>
      <c r="B168" s="11" t="str">
        <f>IFERROR(__xludf.DUMMYFUNCTION("""COMPUTED_VALUE"""),"Tonk")</f>
        <v>Tonk</v>
      </c>
      <c r="C168" s="10" t="str">
        <f>IFERROR(__xludf.DUMMYFUNCTION("""COMPUTED_VALUE"""),"Ragi Flour")</f>
        <v>Ragi Flour</v>
      </c>
      <c r="D168" s="11">
        <f>IFERROR(__xludf.DUMMYFUNCTION("""COMPUTED_VALUE"""),45506.0)</f>
        <v>45506</v>
      </c>
      <c r="E168" s="10">
        <f>IFERROR(__xludf.DUMMYFUNCTION("""COMPUTED_VALUE"""),5.0)</f>
        <v>5</v>
      </c>
      <c r="F168" s="10">
        <f>IFERROR(__xludf.DUMMYFUNCTION("""COMPUTED_VALUE"""),90.0)</f>
        <v>90</v>
      </c>
      <c r="G168" s="10"/>
      <c r="H168" s="10"/>
      <c r="I168" s="10"/>
      <c r="J168" s="10"/>
      <c r="K168" s="10"/>
      <c r="L168" s="10"/>
      <c r="M168" s="10"/>
      <c r="N168" s="10"/>
      <c r="O168" s="10"/>
      <c r="P168" s="10"/>
      <c r="Q168" s="10"/>
      <c r="R168" s="10"/>
      <c r="S168" s="10"/>
      <c r="T168" s="10"/>
      <c r="U168" s="10"/>
      <c r="V168" s="10"/>
      <c r="W168" s="10"/>
      <c r="X168" s="10"/>
      <c r="Y168" s="10"/>
      <c r="Z168" s="10"/>
      <c r="AA168" s="10"/>
    </row>
    <row r="169">
      <c r="A169" s="10" t="str">
        <f>IFERROR(__xludf.DUMMYFUNCTION("""COMPUTED_VALUE"""),"TO25105")</f>
        <v>TO25105</v>
      </c>
      <c r="B169" s="11" t="str">
        <f>IFERROR(__xludf.DUMMYFUNCTION("""COMPUTED_VALUE"""),"Tonk")</f>
        <v>Tonk</v>
      </c>
      <c r="C169" s="10" t="str">
        <f>IFERROR(__xludf.DUMMYFUNCTION("""COMPUTED_VALUE"""),"Jowar Flour")</f>
        <v>Jowar Flour</v>
      </c>
      <c r="D169" s="11">
        <f>IFERROR(__xludf.DUMMYFUNCTION("""COMPUTED_VALUE"""),45506.0)</f>
        <v>45506</v>
      </c>
      <c r="E169" s="10">
        <f>IFERROR(__xludf.DUMMYFUNCTION("""COMPUTED_VALUE"""),2.0)</f>
        <v>2</v>
      </c>
      <c r="F169" s="10">
        <f>IFERROR(__xludf.DUMMYFUNCTION("""COMPUTED_VALUE"""),80.0)</f>
        <v>80</v>
      </c>
      <c r="G169" s="10"/>
      <c r="H169" s="10"/>
      <c r="I169" s="10"/>
      <c r="J169" s="10"/>
      <c r="K169" s="10"/>
      <c r="L169" s="10"/>
      <c r="M169" s="10"/>
      <c r="N169" s="10"/>
      <c r="O169" s="10"/>
      <c r="P169" s="10"/>
      <c r="Q169" s="10"/>
      <c r="R169" s="10"/>
      <c r="S169" s="10"/>
      <c r="T169" s="10"/>
      <c r="U169" s="10"/>
      <c r="V169" s="10"/>
      <c r="W169" s="10"/>
      <c r="X169" s="10"/>
      <c r="Y169" s="10"/>
      <c r="Z169" s="10"/>
      <c r="AA169" s="10"/>
    </row>
    <row r="170">
      <c r="A170" s="10" t="str">
        <f>IFERROR(__xludf.DUMMYFUNCTION("""COMPUTED_VALUE"""),"TO25205")</f>
        <v>TO25205</v>
      </c>
      <c r="B170" s="11" t="str">
        <f>IFERROR(__xludf.DUMMYFUNCTION("""COMPUTED_VALUE"""),"Tonk")</f>
        <v>Tonk</v>
      </c>
      <c r="C170" s="10" t="str">
        <f>IFERROR(__xludf.DUMMYFUNCTION("""COMPUTED_VALUE"""),"Corn Flour")</f>
        <v>Corn Flour</v>
      </c>
      <c r="D170" s="11">
        <f>IFERROR(__xludf.DUMMYFUNCTION("""COMPUTED_VALUE"""),45506.0)</f>
        <v>45506</v>
      </c>
      <c r="E170" s="10">
        <f>IFERROR(__xludf.DUMMYFUNCTION("""COMPUTED_VALUE"""),4.0)</f>
        <v>4</v>
      </c>
      <c r="F170" s="10">
        <f>IFERROR(__xludf.DUMMYFUNCTION("""COMPUTED_VALUE"""),82.0)</f>
        <v>82</v>
      </c>
      <c r="G170" s="10"/>
      <c r="H170" s="10"/>
      <c r="I170" s="10"/>
      <c r="J170" s="10"/>
      <c r="K170" s="10"/>
      <c r="L170" s="10"/>
      <c r="M170" s="10"/>
      <c r="N170" s="10"/>
      <c r="O170" s="10"/>
      <c r="P170" s="10"/>
      <c r="Q170" s="10"/>
      <c r="R170" s="10"/>
      <c r="S170" s="10"/>
      <c r="T170" s="10"/>
      <c r="U170" s="10"/>
      <c r="V170" s="10"/>
      <c r="W170" s="10"/>
      <c r="X170" s="10"/>
      <c r="Y170" s="10"/>
      <c r="Z170" s="10"/>
      <c r="AA170" s="10"/>
    </row>
    <row r="171">
      <c r="A171" s="10" t="str">
        <f>IFERROR(__xludf.DUMMYFUNCTION("""COMPUTED_VALUE"""),"TO25305")</f>
        <v>TO25305</v>
      </c>
      <c r="B171" s="11" t="str">
        <f>IFERROR(__xludf.DUMMYFUNCTION("""COMPUTED_VALUE"""),"Tonk")</f>
        <v>Tonk</v>
      </c>
      <c r="C171" s="10" t="str">
        <f>IFERROR(__xludf.DUMMYFUNCTION("""COMPUTED_VALUE"""),"Wheat Flour")</f>
        <v>Wheat Flour</v>
      </c>
      <c r="D171" s="11">
        <f>IFERROR(__xludf.DUMMYFUNCTION("""COMPUTED_VALUE"""),45506.0)</f>
        <v>45506</v>
      </c>
      <c r="E171" s="10">
        <f>IFERROR(__xludf.DUMMYFUNCTION("""COMPUTED_VALUE"""),18.0)</f>
        <v>18</v>
      </c>
      <c r="F171" s="10">
        <f>IFERROR(__xludf.DUMMYFUNCTION("""COMPUTED_VALUE"""),65.0)</f>
        <v>65</v>
      </c>
      <c r="G171" s="10"/>
      <c r="H171" s="10"/>
      <c r="I171" s="10"/>
      <c r="J171" s="10"/>
      <c r="K171" s="10"/>
      <c r="L171" s="10"/>
      <c r="M171" s="10"/>
      <c r="N171" s="10"/>
      <c r="O171" s="10"/>
      <c r="P171" s="10"/>
      <c r="Q171" s="10"/>
      <c r="R171" s="10"/>
      <c r="S171" s="10"/>
      <c r="T171" s="10"/>
      <c r="U171" s="10"/>
      <c r="V171" s="10"/>
      <c r="W171" s="10"/>
      <c r="X171" s="10"/>
      <c r="Y171" s="10"/>
      <c r="Z171" s="10"/>
      <c r="AA171" s="10"/>
    </row>
    <row r="172">
      <c r="A172" s="10" t="str">
        <f>IFERROR(__xludf.DUMMYFUNCTION("""COMPUTED_VALUE"""),"TO25405")</f>
        <v>TO25405</v>
      </c>
      <c r="B172" s="11" t="str">
        <f>IFERROR(__xludf.DUMMYFUNCTION("""COMPUTED_VALUE"""),"Tonk")</f>
        <v>Tonk</v>
      </c>
      <c r="C172" s="10" t="str">
        <f>IFERROR(__xludf.DUMMYFUNCTION("""COMPUTED_VALUE"""),"Rice Flour")</f>
        <v>Rice Flour</v>
      </c>
      <c r="D172" s="11">
        <f>IFERROR(__xludf.DUMMYFUNCTION("""COMPUTED_VALUE"""),45506.0)</f>
        <v>45506</v>
      </c>
      <c r="E172" s="10">
        <f>IFERROR(__xludf.DUMMYFUNCTION("""COMPUTED_VALUE"""),29.0)</f>
        <v>29</v>
      </c>
      <c r="F172" s="10">
        <f>IFERROR(__xludf.DUMMYFUNCTION("""COMPUTED_VALUE"""),78.0)</f>
        <v>78</v>
      </c>
      <c r="G172" s="10"/>
      <c r="H172" s="10"/>
      <c r="I172" s="10"/>
      <c r="J172" s="10"/>
      <c r="K172" s="10"/>
      <c r="L172" s="10"/>
      <c r="M172" s="10"/>
      <c r="N172" s="10"/>
      <c r="O172" s="10"/>
      <c r="P172" s="10"/>
      <c r="Q172" s="10"/>
      <c r="R172" s="10"/>
      <c r="S172" s="10"/>
      <c r="T172" s="10"/>
      <c r="U172" s="10"/>
      <c r="V172" s="10"/>
      <c r="W172" s="10"/>
      <c r="X172" s="10"/>
      <c r="Y172" s="10"/>
      <c r="Z172" s="10"/>
      <c r="AA172" s="10"/>
    </row>
    <row r="173">
      <c r="A173" s="10" t="str">
        <f>IFERROR(__xludf.DUMMYFUNCTION("""COMPUTED_VALUE"""),"TO25505")</f>
        <v>TO25505</v>
      </c>
      <c r="B173" s="11" t="str">
        <f>IFERROR(__xludf.DUMMYFUNCTION("""COMPUTED_VALUE"""),"Tonk")</f>
        <v>Tonk</v>
      </c>
      <c r="C173" s="10" t="str">
        <f>IFERROR(__xludf.DUMMYFUNCTION("""COMPUTED_VALUE"""),"Besan")</f>
        <v>Besan</v>
      </c>
      <c r="D173" s="11">
        <f>IFERROR(__xludf.DUMMYFUNCTION("""COMPUTED_VALUE"""),45507.0)</f>
        <v>45507</v>
      </c>
      <c r="E173" s="10">
        <f>IFERROR(__xludf.DUMMYFUNCTION("""COMPUTED_VALUE"""),6.0)</f>
        <v>6</v>
      </c>
      <c r="F173" s="10">
        <f>IFERROR(__xludf.DUMMYFUNCTION("""COMPUTED_VALUE"""),170.0)</f>
        <v>170</v>
      </c>
      <c r="G173" s="10"/>
      <c r="H173" s="10"/>
      <c r="I173" s="10"/>
      <c r="J173" s="10"/>
      <c r="K173" s="10"/>
      <c r="L173" s="10"/>
      <c r="M173" s="10"/>
      <c r="N173" s="10"/>
      <c r="O173" s="10"/>
      <c r="P173" s="10"/>
      <c r="Q173" s="10"/>
      <c r="R173" s="10"/>
      <c r="S173" s="10"/>
      <c r="T173" s="10"/>
      <c r="U173" s="10"/>
      <c r="V173" s="10"/>
      <c r="W173" s="10"/>
      <c r="X173" s="10"/>
      <c r="Y173" s="10"/>
      <c r="Z173" s="10"/>
      <c r="AA173" s="10"/>
    </row>
    <row r="174">
      <c r="A174" s="10" t="str">
        <f>IFERROR(__xludf.DUMMYFUNCTION("""COMPUTED_VALUE"""),"TO25605")</f>
        <v>TO25605</v>
      </c>
      <c r="B174" s="11" t="str">
        <f>IFERROR(__xludf.DUMMYFUNCTION("""COMPUTED_VALUE"""),"Tonk")</f>
        <v>Tonk</v>
      </c>
      <c r="C174" s="10" t="str">
        <f>IFERROR(__xludf.DUMMYFUNCTION("""COMPUTED_VALUE"""),"Corn Flour")</f>
        <v>Corn Flour</v>
      </c>
      <c r="D174" s="11">
        <f>IFERROR(__xludf.DUMMYFUNCTION("""COMPUTED_VALUE"""),45507.0)</f>
        <v>45507</v>
      </c>
      <c r="E174" s="10">
        <f>IFERROR(__xludf.DUMMYFUNCTION("""COMPUTED_VALUE"""),2.0)</f>
        <v>2</v>
      </c>
      <c r="F174" s="10">
        <f>IFERROR(__xludf.DUMMYFUNCTION("""COMPUTED_VALUE"""),82.0)</f>
        <v>82</v>
      </c>
      <c r="G174" s="10"/>
      <c r="H174" s="10"/>
      <c r="I174" s="10"/>
      <c r="J174" s="10"/>
      <c r="K174" s="10"/>
      <c r="L174" s="10"/>
      <c r="M174" s="10"/>
      <c r="N174" s="10"/>
      <c r="O174" s="10"/>
      <c r="P174" s="10"/>
      <c r="Q174" s="10"/>
      <c r="R174" s="10"/>
      <c r="S174" s="10"/>
      <c r="T174" s="10"/>
      <c r="U174" s="10"/>
      <c r="V174" s="10"/>
      <c r="W174" s="10"/>
      <c r="X174" s="10"/>
      <c r="Y174" s="10"/>
      <c r="Z174" s="10"/>
      <c r="AA174" s="10"/>
    </row>
    <row r="175">
      <c r="A175" s="10" t="str">
        <f>IFERROR(__xludf.DUMMYFUNCTION("""COMPUTED_VALUE"""),"TO25705")</f>
        <v>TO25705</v>
      </c>
      <c r="B175" s="11" t="str">
        <f>IFERROR(__xludf.DUMMYFUNCTION("""COMPUTED_VALUE"""),"Tonk")</f>
        <v>Tonk</v>
      </c>
      <c r="C175" s="10" t="str">
        <f>IFERROR(__xludf.DUMMYFUNCTION("""COMPUTED_VALUE"""),"Wheat Flour")</f>
        <v>Wheat Flour</v>
      </c>
      <c r="D175" s="11">
        <f>IFERROR(__xludf.DUMMYFUNCTION("""COMPUTED_VALUE"""),45508.0)</f>
        <v>45508</v>
      </c>
      <c r="E175" s="10">
        <f>IFERROR(__xludf.DUMMYFUNCTION("""COMPUTED_VALUE"""),33.0)</f>
        <v>33</v>
      </c>
      <c r="F175" s="10">
        <f>IFERROR(__xludf.DUMMYFUNCTION("""COMPUTED_VALUE"""),65.0)</f>
        <v>65</v>
      </c>
      <c r="G175" s="10"/>
      <c r="H175" s="10"/>
      <c r="I175" s="10"/>
      <c r="J175" s="10"/>
      <c r="K175" s="10"/>
      <c r="L175" s="10"/>
      <c r="M175" s="10"/>
      <c r="N175" s="10"/>
      <c r="O175" s="10"/>
      <c r="P175" s="10"/>
      <c r="Q175" s="10"/>
      <c r="R175" s="10"/>
      <c r="S175" s="10"/>
      <c r="T175" s="10"/>
      <c r="U175" s="10"/>
      <c r="V175" s="10"/>
      <c r="W175" s="10"/>
      <c r="X175" s="10"/>
      <c r="Y175" s="10"/>
      <c r="Z175" s="10"/>
      <c r="AA175" s="10"/>
    </row>
    <row r="176">
      <c r="A176" s="10" t="str">
        <f>IFERROR(__xludf.DUMMYFUNCTION("""COMPUTED_VALUE"""),"TO25805")</f>
        <v>TO25805</v>
      </c>
      <c r="B176" s="11" t="str">
        <f>IFERROR(__xludf.DUMMYFUNCTION("""COMPUTED_VALUE"""),"Tonk")</f>
        <v>Tonk</v>
      </c>
      <c r="C176" s="10" t="str">
        <f>IFERROR(__xludf.DUMMYFUNCTION("""COMPUTED_VALUE"""),"Rice Flour")</f>
        <v>Rice Flour</v>
      </c>
      <c r="D176" s="11">
        <f>IFERROR(__xludf.DUMMYFUNCTION("""COMPUTED_VALUE"""),45508.0)</f>
        <v>45508</v>
      </c>
      <c r="E176" s="10">
        <f>IFERROR(__xludf.DUMMYFUNCTION("""COMPUTED_VALUE"""),7.0)</f>
        <v>7</v>
      </c>
      <c r="F176" s="10">
        <f>IFERROR(__xludf.DUMMYFUNCTION("""COMPUTED_VALUE"""),78.0)</f>
        <v>78</v>
      </c>
      <c r="G176" s="10"/>
      <c r="H176" s="10"/>
      <c r="I176" s="10"/>
      <c r="J176" s="10"/>
      <c r="K176" s="10"/>
      <c r="L176" s="10"/>
      <c r="M176" s="10"/>
      <c r="N176" s="10"/>
      <c r="O176" s="10"/>
      <c r="P176" s="10"/>
      <c r="Q176" s="10"/>
      <c r="R176" s="10"/>
      <c r="S176" s="10"/>
      <c r="T176" s="10"/>
      <c r="U176" s="10"/>
      <c r="V176" s="10"/>
      <c r="W176" s="10"/>
      <c r="X176" s="10"/>
      <c r="Y176" s="10"/>
      <c r="Z176" s="10"/>
      <c r="AA176" s="10"/>
    </row>
    <row r="177">
      <c r="A177" s="10" t="str">
        <f>IFERROR(__xludf.DUMMYFUNCTION("""COMPUTED_VALUE"""),"TO25905")</f>
        <v>TO25905</v>
      </c>
      <c r="B177" s="11" t="str">
        <f>IFERROR(__xludf.DUMMYFUNCTION("""COMPUTED_VALUE"""),"Tonk")</f>
        <v>Tonk</v>
      </c>
      <c r="C177" s="10" t="str">
        <f>IFERROR(__xludf.DUMMYFUNCTION("""COMPUTED_VALUE"""),"Besan")</f>
        <v>Besan</v>
      </c>
      <c r="D177" s="11">
        <f>IFERROR(__xludf.DUMMYFUNCTION("""COMPUTED_VALUE"""),45508.0)</f>
        <v>45508</v>
      </c>
      <c r="E177" s="10">
        <f>IFERROR(__xludf.DUMMYFUNCTION("""COMPUTED_VALUE"""),4.0)</f>
        <v>4</v>
      </c>
      <c r="F177" s="10">
        <f>IFERROR(__xludf.DUMMYFUNCTION("""COMPUTED_VALUE"""),170.0)</f>
        <v>170</v>
      </c>
      <c r="G177" s="10"/>
      <c r="H177" s="10"/>
      <c r="I177" s="10"/>
      <c r="J177" s="10"/>
      <c r="K177" s="10"/>
      <c r="L177" s="10"/>
      <c r="M177" s="10"/>
      <c r="N177" s="10"/>
      <c r="O177" s="10"/>
      <c r="P177" s="10"/>
      <c r="Q177" s="10"/>
      <c r="R177" s="10"/>
      <c r="S177" s="10"/>
      <c r="T177" s="10"/>
      <c r="U177" s="10"/>
      <c r="V177" s="10"/>
      <c r="W177" s="10"/>
      <c r="X177" s="10"/>
      <c r="Y177" s="10"/>
      <c r="Z177" s="10"/>
      <c r="AA177" s="10"/>
    </row>
    <row r="178">
      <c r="A178" s="10" t="str">
        <f>IFERROR(__xludf.DUMMYFUNCTION("""COMPUTED_VALUE"""),"TO26005")</f>
        <v>TO26005</v>
      </c>
      <c r="B178" s="11" t="str">
        <f>IFERROR(__xludf.DUMMYFUNCTION("""COMPUTED_VALUE"""),"Tonk")</f>
        <v>Tonk</v>
      </c>
      <c r="C178" s="10" t="str">
        <f>IFERROR(__xludf.DUMMYFUNCTION("""COMPUTED_VALUE"""),"Jowar Flour")</f>
        <v>Jowar Flour</v>
      </c>
      <c r="D178" s="11">
        <f>IFERROR(__xludf.DUMMYFUNCTION("""COMPUTED_VALUE"""),45508.0)</f>
        <v>45508</v>
      </c>
      <c r="E178" s="10">
        <f>IFERROR(__xludf.DUMMYFUNCTION("""COMPUTED_VALUE"""),3.0)</f>
        <v>3</v>
      </c>
      <c r="F178" s="10">
        <f>IFERROR(__xludf.DUMMYFUNCTION("""COMPUTED_VALUE"""),80.0)</f>
        <v>80</v>
      </c>
      <c r="G178" s="10"/>
      <c r="H178" s="10"/>
      <c r="I178" s="10"/>
      <c r="J178" s="10"/>
      <c r="K178" s="10"/>
      <c r="L178" s="10"/>
      <c r="M178" s="10"/>
      <c r="N178" s="10"/>
      <c r="O178" s="10"/>
      <c r="P178" s="10"/>
      <c r="Q178" s="10"/>
      <c r="R178" s="10"/>
      <c r="S178" s="10"/>
      <c r="T178" s="10"/>
      <c r="U178" s="10"/>
      <c r="V178" s="10"/>
      <c r="W178" s="10"/>
      <c r="X178" s="10"/>
      <c r="Y178" s="10"/>
      <c r="Z178" s="10"/>
      <c r="AA178" s="10"/>
    </row>
    <row r="179">
      <c r="A179" s="10" t="str">
        <f>IFERROR(__xludf.DUMMYFUNCTION("""COMPUTED_VALUE"""),"TO26105")</f>
        <v>TO26105</v>
      </c>
      <c r="B179" s="11" t="str">
        <f>IFERROR(__xludf.DUMMYFUNCTION("""COMPUTED_VALUE"""),"Tonk")</f>
        <v>Tonk</v>
      </c>
      <c r="C179" s="10" t="str">
        <f>IFERROR(__xludf.DUMMYFUNCTION("""COMPUTED_VALUE"""),"Corn Flour")</f>
        <v>Corn Flour</v>
      </c>
      <c r="D179" s="11">
        <f>IFERROR(__xludf.DUMMYFUNCTION("""COMPUTED_VALUE"""),45509.0)</f>
        <v>45509</v>
      </c>
      <c r="E179" s="10">
        <f>IFERROR(__xludf.DUMMYFUNCTION("""COMPUTED_VALUE"""),1.0)</f>
        <v>1</v>
      </c>
      <c r="F179" s="10">
        <f>IFERROR(__xludf.DUMMYFUNCTION("""COMPUTED_VALUE"""),82.0)</f>
        <v>82</v>
      </c>
      <c r="G179" s="10"/>
      <c r="H179" s="10"/>
      <c r="I179" s="10"/>
      <c r="J179" s="10"/>
      <c r="K179" s="10"/>
      <c r="L179" s="10"/>
      <c r="M179" s="10"/>
      <c r="N179" s="10"/>
      <c r="O179" s="10"/>
      <c r="P179" s="10"/>
      <c r="Q179" s="10"/>
      <c r="R179" s="10"/>
      <c r="S179" s="10"/>
      <c r="T179" s="10"/>
      <c r="U179" s="10"/>
      <c r="V179" s="10"/>
      <c r="W179" s="10"/>
      <c r="X179" s="10"/>
      <c r="Y179" s="10"/>
      <c r="Z179" s="10"/>
      <c r="AA179" s="10"/>
    </row>
    <row r="180">
      <c r="A180" s="10" t="str">
        <f>IFERROR(__xludf.DUMMYFUNCTION("""COMPUTED_VALUE"""),"TO26205")</f>
        <v>TO26205</v>
      </c>
      <c r="B180" s="11" t="str">
        <f>IFERROR(__xludf.DUMMYFUNCTION("""COMPUTED_VALUE"""),"Tonk")</f>
        <v>Tonk</v>
      </c>
      <c r="C180" s="10" t="str">
        <f>IFERROR(__xludf.DUMMYFUNCTION("""COMPUTED_VALUE"""),"Jowar Flour")</f>
        <v>Jowar Flour</v>
      </c>
      <c r="D180" s="11">
        <f>IFERROR(__xludf.DUMMYFUNCTION("""COMPUTED_VALUE"""),45509.0)</f>
        <v>45509</v>
      </c>
      <c r="E180" s="10">
        <f>IFERROR(__xludf.DUMMYFUNCTION("""COMPUTED_VALUE"""),3.0)</f>
        <v>3</v>
      </c>
      <c r="F180" s="10">
        <f>IFERROR(__xludf.DUMMYFUNCTION("""COMPUTED_VALUE"""),80.0)</f>
        <v>80</v>
      </c>
      <c r="G180" s="10"/>
      <c r="H180" s="10"/>
      <c r="I180" s="10"/>
      <c r="J180" s="10"/>
      <c r="K180" s="10"/>
      <c r="L180" s="10"/>
      <c r="M180" s="10"/>
      <c r="N180" s="10"/>
      <c r="O180" s="10"/>
      <c r="P180" s="10"/>
      <c r="Q180" s="10"/>
      <c r="R180" s="10"/>
      <c r="S180" s="10"/>
      <c r="T180" s="10"/>
      <c r="U180" s="10"/>
      <c r="V180" s="10"/>
      <c r="W180" s="10"/>
      <c r="X180" s="10"/>
      <c r="Y180" s="10"/>
      <c r="Z180" s="10"/>
      <c r="AA180" s="10"/>
    </row>
    <row r="181">
      <c r="A181" s="10" t="str">
        <f>IFERROR(__xludf.DUMMYFUNCTION("""COMPUTED_VALUE"""),"TO26305")</f>
        <v>TO26305</v>
      </c>
      <c r="B181" s="11" t="str">
        <f>IFERROR(__xludf.DUMMYFUNCTION("""COMPUTED_VALUE"""),"Tonk")</f>
        <v>Tonk</v>
      </c>
      <c r="C181" s="10" t="str">
        <f>IFERROR(__xludf.DUMMYFUNCTION("""COMPUTED_VALUE"""),"Wheat Flour")</f>
        <v>Wheat Flour</v>
      </c>
      <c r="D181" s="11">
        <f>IFERROR(__xludf.DUMMYFUNCTION("""COMPUTED_VALUE"""),45509.0)</f>
        <v>45509</v>
      </c>
      <c r="E181" s="10">
        <f>IFERROR(__xludf.DUMMYFUNCTION("""COMPUTED_VALUE"""),26.0)</f>
        <v>26</v>
      </c>
      <c r="F181" s="10">
        <f>IFERROR(__xludf.DUMMYFUNCTION("""COMPUTED_VALUE"""),65.0)</f>
        <v>65</v>
      </c>
      <c r="G181" s="10"/>
      <c r="H181" s="10"/>
      <c r="I181" s="10"/>
      <c r="J181" s="10"/>
      <c r="K181" s="10"/>
      <c r="L181" s="10"/>
      <c r="M181" s="10"/>
      <c r="N181" s="10"/>
      <c r="O181" s="10"/>
      <c r="P181" s="10"/>
      <c r="Q181" s="10"/>
      <c r="R181" s="10"/>
      <c r="S181" s="10"/>
      <c r="T181" s="10"/>
      <c r="U181" s="10"/>
      <c r="V181" s="10"/>
      <c r="W181" s="10"/>
      <c r="X181" s="10"/>
      <c r="Y181" s="10"/>
      <c r="Z181" s="10"/>
      <c r="AA181" s="10"/>
    </row>
    <row r="182">
      <c r="A182" s="10" t="str">
        <f>IFERROR(__xludf.DUMMYFUNCTION("""COMPUTED_VALUE"""),"TO26405")</f>
        <v>TO26405</v>
      </c>
      <c r="B182" s="11" t="str">
        <f>IFERROR(__xludf.DUMMYFUNCTION("""COMPUTED_VALUE"""),"Tonk")</f>
        <v>Tonk</v>
      </c>
      <c r="C182" s="10" t="str">
        <f>IFERROR(__xludf.DUMMYFUNCTION("""COMPUTED_VALUE"""),"Rice Flour")</f>
        <v>Rice Flour</v>
      </c>
      <c r="D182" s="11">
        <f>IFERROR(__xludf.DUMMYFUNCTION("""COMPUTED_VALUE"""),45509.0)</f>
        <v>45509</v>
      </c>
      <c r="E182" s="10">
        <f>IFERROR(__xludf.DUMMYFUNCTION("""COMPUTED_VALUE"""),6.0)</f>
        <v>6</v>
      </c>
      <c r="F182" s="10">
        <f>IFERROR(__xludf.DUMMYFUNCTION("""COMPUTED_VALUE"""),78.0)</f>
        <v>78</v>
      </c>
      <c r="G182" s="10"/>
      <c r="H182" s="10"/>
      <c r="I182" s="10"/>
      <c r="J182" s="10"/>
      <c r="K182" s="10"/>
      <c r="L182" s="10"/>
      <c r="M182" s="10"/>
      <c r="N182" s="10"/>
      <c r="O182" s="10"/>
      <c r="P182" s="10"/>
      <c r="Q182" s="10"/>
      <c r="R182" s="10"/>
      <c r="S182" s="10"/>
      <c r="T182" s="10"/>
      <c r="U182" s="10"/>
      <c r="V182" s="10"/>
      <c r="W182" s="10"/>
      <c r="X182" s="10"/>
      <c r="Y182" s="10"/>
      <c r="Z182" s="10"/>
      <c r="AA182" s="10"/>
    </row>
    <row r="183">
      <c r="A183" s="10" t="str">
        <f>IFERROR(__xludf.DUMMYFUNCTION("""COMPUTED_VALUE"""),"TO26505")</f>
        <v>TO26505</v>
      </c>
      <c r="B183" s="11" t="str">
        <f>IFERROR(__xludf.DUMMYFUNCTION("""COMPUTED_VALUE"""),"Tonk")</f>
        <v>Tonk</v>
      </c>
      <c r="C183" s="10" t="str">
        <f>IFERROR(__xludf.DUMMYFUNCTION("""COMPUTED_VALUE"""),"Rice Flour")</f>
        <v>Rice Flour</v>
      </c>
      <c r="D183" s="11">
        <f>IFERROR(__xludf.DUMMYFUNCTION("""COMPUTED_VALUE"""),45510.0)</f>
        <v>45510</v>
      </c>
      <c r="E183" s="10">
        <f>IFERROR(__xludf.DUMMYFUNCTION("""COMPUTED_VALUE"""),21.0)</f>
        <v>21</v>
      </c>
      <c r="F183" s="10">
        <f>IFERROR(__xludf.DUMMYFUNCTION("""COMPUTED_VALUE"""),78.0)</f>
        <v>78</v>
      </c>
      <c r="G183" s="10"/>
      <c r="H183" s="10"/>
      <c r="I183" s="10"/>
      <c r="J183" s="10"/>
      <c r="K183" s="10"/>
      <c r="L183" s="10"/>
      <c r="M183" s="10"/>
      <c r="N183" s="10"/>
      <c r="O183" s="10"/>
      <c r="P183" s="10"/>
      <c r="Q183" s="10"/>
      <c r="R183" s="10"/>
      <c r="S183" s="10"/>
      <c r="T183" s="10"/>
      <c r="U183" s="10"/>
      <c r="V183" s="10"/>
      <c r="W183" s="10"/>
      <c r="X183" s="10"/>
      <c r="Y183" s="10"/>
      <c r="Z183" s="10"/>
      <c r="AA183" s="10"/>
    </row>
    <row r="184">
      <c r="A184" s="10" t="str">
        <f>IFERROR(__xludf.DUMMYFUNCTION("""COMPUTED_VALUE"""),"TO26605")</f>
        <v>TO26605</v>
      </c>
      <c r="B184" s="11" t="str">
        <f>IFERROR(__xludf.DUMMYFUNCTION("""COMPUTED_VALUE"""),"Tonk")</f>
        <v>Tonk</v>
      </c>
      <c r="C184" s="10" t="str">
        <f>IFERROR(__xludf.DUMMYFUNCTION("""COMPUTED_VALUE"""),"Besan")</f>
        <v>Besan</v>
      </c>
      <c r="D184" s="11">
        <f>IFERROR(__xludf.DUMMYFUNCTION("""COMPUTED_VALUE"""),45510.0)</f>
        <v>45510</v>
      </c>
      <c r="E184" s="10">
        <f>IFERROR(__xludf.DUMMYFUNCTION("""COMPUTED_VALUE"""),4.0)</f>
        <v>4</v>
      </c>
      <c r="F184" s="10">
        <f>IFERROR(__xludf.DUMMYFUNCTION("""COMPUTED_VALUE"""),170.0)</f>
        <v>170</v>
      </c>
      <c r="G184" s="10"/>
      <c r="H184" s="10"/>
      <c r="I184" s="10"/>
      <c r="J184" s="10"/>
      <c r="K184" s="10"/>
      <c r="L184" s="10"/>
      <c r="M184" s="10"/>
      <c r="N184" s="10"/>
      <c r="O184" s="10"/>
      <c r="P184" s="10"/>
      <c r="Q184" s="10"/>
      <c r="R184" s="10"/>
      <c r="S184" s="10"/>
      <c r="T184" s="10"/>
      <c r="U184" s="10"/>
      <c r="V184" s="10"/>
      <c r="W184" s="10"/>
      <c r="X184" s="10"/>
      <c r="Y184" s="10"/>
      <c r="Z184" s="10"/>
      <c r="AA184" s="10"/>
    </row>
    <row r="185">
      <c r="A185" s="10" t="str">
        <f>IFERROR(__xludf.DUMMYFUNCTION("""COMPUTED_VALUE"""),"TO26705")</f>
        <v>TO26705</v>
      </c>
      <c r="B185" s="11" t="str">
        <f>IFERROR(__xludf.DUMMYFUNCTION("""COMPUTED_VALUE"""),"Tonk")</f>
        <v>Tonk</v>
      </c>
      <c r="C185" s="10" t="str">
        <f>IFERROR(__xludf.DUMMYFUNCTION("""COMPUTED_VALUE"""),"Ragi Flour")</f>
        <v>Ragi Flour</v>
      </c>
      <c r="D185" s="11">
        <f>IFERROR(__xludf.DUMMYFUNCTION("""COMPUTED_VALUE"""),45510.0)</f>
        <v>45510</v>
      </c>
      <c r="E185" s="10">
        <f>IFERROR(__xludf.DUMMYFUNCTION("""COMPUTED_VALUE"""),12.0)</f>
        <v>12</v>
      </c>
      <c r="F185" s="10">
        <f>IFERROR(__xludf.DUMMYFUNCTION("""COMPUTED_VALUE"""),90.0)</f>
        <v>90</v>
      </c>
      <c r="G185" s="10"/>
      <c r="H185" s="10"/>
      <c r="I185" s="10"/>
      <c r="J185" s="10"/>
      <c r="K185" s="10"/>
      <c r="L185" s="10"/>
      <c r="M185" s="10"/>
      <c r="N185" s="10"/>
      <c r="O185" s="10"/>
      <c r="P185" s="10"/>
      <c r="Q185" s="10"/>
      <c r="R185" s="10"/>
      <c r="S185" s="10"/>
      <c r="T185" s="10"/>
      <c r="U185" s="10"/>
      <c r="V185" s="10"/>
      <c r="W185" s="10"/>
      <c r="X185" s="10"/>
      <c r="Y185" s="10"/>
      <c r="Z185" s="10"/>
      <c r="AA185" s="10"/>
    </row>
    <row r="186">
      <c r="A186" s="10" t="str">
        <f>IFERROR(__xludf.DUMMYFUNCTION("""COMPUTED_VALUE"""),"TO26805")</f>
        <v>TO26805</v>
      </c>
      <c r="B186" s="11" t="str">
        <f>IFERROR(__xludf.DUMMYFUNCTION("""COMPUTED_VALUE"""),"Tonk")</f>
        <v>Tonk</v>
      </c>
      <c r="C186" s="10" t="str">
        <f>IFERROR(__xludf.DUMMYFUNCTION("""COMPUTED_VALUE"""),"Jowar Flour")</f>
        <v>Jowar Flour</v>
      </c>
      <c r="D186" s="11">
        <f>IFERROR(__xludf.DUMMYFUNCTION("""COMPUTED_VALUE"""),45510.0)</f>
        <v>45510</v>
      </c>
      <c r="E186" s="10">
        <f>IFERROR(__xludf.DUMMYFUNCTION("""COMPUTED_VALUE"""),2.0)</f>
        <v>2</v>
      </c>
      <c r="F186" s="10">
        <f>IFERROR(__xludf.DUMMYFUNCTION("""COMPUTED_VALUE"""),80.0)</f>
        <v>80</v>
      </c>
      <c r="G186" s="10"/>
      <c r="H186" s="10"/>
      <c r="I186" s="10"/>
      <c r="J186" s="10"/>
      <c r="K186" s="10"/>
      <c r="L186" s="10"/>
      <c r="M186" s="10"/>
      <c r="N186" s="10"/>
      <c r="O186" s="10"/>
      <c r="P186" s="10"/>
      <c r="Q186" s="10"/>
      <c r="R186" s="10"/>
      <c r="S186" s="10"/>
      <c r="T186" s="10"/>
      <c r="U186" s="10"/>
      <c r="V186" s="10"/>
      <c r="W186" s="10"/>
      <c r="X186" s="10"/>
      <c r="Y186" s="10"/>
      <c r="Z186" s="10"/>
      <c r="AA186" s="10"/>
    </row>
    <row r="187">
      <c r="A187" s="10" t="str">
        <f>IFERROR(__xludf.DUMMYFUNCTION("""COMPUTED_VALUE"""),"TO26905")</f>
        <v>TO26905</v>
      </c>
      <c r="B187" s="11" t="str">
        <f>IFERROR(__xludf.DUMMYFUNCTION("""COMPUTED_VALUE"""),"Tonk")</f>
        <v>Tonk</v>
      </c>
      <c r="C187" s="10" t="str">
        <f>IFERROR(__xludf.DUMMYFUNCTION("""COMPUTED_VALUE"""),"Corn Flour")</f>
        <v>Corn Flour</v>
      </c>
      <c r="D187" s="11">
        <f>IFERROR(__xludf.DUMMYFUNCTION("""COMPUTED_VALUE"""),45511.0)</f>
        <v>45511</v>
      </c>
      <c r="E187" s="10">
        <f>IFERROR(__xludf.DUMMYFUNCTION("""COMPUTED_VALUE"""),4.0)</f>
        <v>4</v>
      </c>
      <c r="F187" s="10">
        <f>IFERROR(__xludf.DUMMYFUNCTION("""COMPUTED_VALUE"""),82.0)</f>
        <v>82</v>
      </c>
      <c r="G187" s="10"/>
      <c r="H187" s="10"/>
      <c r="I187" s="10"/>
      <c r="J187" s="10"/>
      <c r="K187" s="10"/>
      <c r="L187" s="10"/>
      <c r="M187" s="10"/>
      <c r="N187" s="10"/>
      <c r="O187" s="10"/>
      <c r="P187" s="10"/>
      <c r="Q187" s="10"/>
      <c r="R187" s="10"/>
      <c r="S187" s="10"/>
      <c r="T187" s="10"/>
      <c r="U187" s="10"/>
      <c r="V187" s="10"/>
      <c r="W187" s="10"/>
      <c r="X187" s="10"/>
      <c r="Y187" s="10"/>
      <c r="Z187" s="10"/>
      <c r="AA187" s="10"/>
    </row>
    <row r="188">
      <c r="A188" s="10" t="str">
        <f>IFERROR(__xludf.DUMMYFUNCTION("""COMPUTED_VALUE"""),"TO27005")</f>
        <v>TO27005</v>
      </c>
      <c r="B188" s="11" t="str">
        <f>IFERROR(__xludf.DUMMYFUNCTION("""COMPUTED_VALUE"""),"Tonk")</f>
        <v>Tonk</v>
      </c>
      <c r="C188" s="10" t="str">
        <f>IFERROR(__xludf.DUMMYFUNCTION("""COMPUTED_VALUE"""),"Ragi Flour")</f>
        <v>Ragi Flour</v>
      </c>
      <c r="D188" s="11">
        <f>IFERROR(__xludf.DUMMYFUNCTION("""COMPUTED_VALUE"""),45511.0)</f>
        <v>45511</v>
      </c>
      <c r="E188" s="10">
        <f>IFERROR(__xludf.DUMMYFUNCTION("""COMPUTED_VALUE"""),9.0)</f>
        <v>9</v>
      </c>
      <c r="F188" s="10">
        <f>IFERROR(__xludf.DUMMYFUNCTION("""COMPUTED_VALUE"""),90.0)</f>
        <v>90</v>
      </c>
      <c r="G188" s="10"/>
      <c r="H188" s="10"/>
      <c r="I188" s="10"/>
      <c r="J188" s="10"/>
      <c r="K188" s="10"/>
      <c r="L188" s="10"/>
      <c r="M188" s="10"/>
      <c r="N188" s="10"/>
      <c r="O188" s="10"/>
      <c r="P188" s="10"/>
      <c r="Q188" s="10"/>
      <c r="R188" s="10"/>
      <c r="S188" s="10"/>
      <c r="T188" s="10"/>
      <c r="U188" s="10"/>
      <c r="V188" s="10"/>
      <c r="W188" s="10"/>
      <c r="X188" s="10"/>
      <c r="Y188" s="10"/>
      <c r="Z188" s="10"/>
      <c r="AA188" s="10"/>
    </row>
    <row r="189">
      <c r="A189" s="10" t="str">
        <f>IFERROR(__xludf.DUMMYFUNCTION("""COMPUTED_VALUE"""),"TO27105")</f>
        <v>TO27105</v>
      </c>
      <c r="B189" s="11" t="str">
        <f>IFERROR(__xludf.DUMMYFUNCTION("""COMPUTED_VALUE"""),"Tonk")</f>
        <v>Tonk</v>
      </c>
      <c r="C189" s="10" t="str">
        <f>IFERROR(__xludf.DUMMYFUNCTION("""COMPUTED_VALUE"""),"Wheat Flour")</f>
        <v>Wheat Flour</v>
      </c>
      <c r="D189" s="11">
        <f>IFERROR(__xludf.DUMMYFUNCTION("""COMPUTED_VALUE"""),45511.0)</f>
        <v>45511</v>
      </c>
      <c r="E189" s="10">
        <f>IFERROR(__xludf.DUMMYFUNCTION("""COMPUTED_VALUE"""),43.0)</f>
        <v>43</v>
      </c>
      <c r="F189" s="10">
        <f>IFERROR(__xludf.DUMMYFUNCTION("""COMPUTED_VALUE"""),65.0)</f>
        <v>65</v>
      </c>
      <c r="G189" s="10"/>
      <c r="H189" s="10"/>
      <c r="I189" s="10"/>
      <c r="J189" s="10"/>
      <c r="K189" s="10"/>
      <c r="L189" s="10"/>
      <c r="M189" s="10"/>
      <c r="N189" s="10"/>
      <c r="O189" s="10"/>
      <c r="P189" s="10"/>
      <c r="Q189" s="10"/>
      <c r="R189" s="10"/>
      <c r="S189" s="10"/>
      <c r="T189" s="10"/>
      <c r="U189" s="10"/>
      <c r="V189" s="10"/>
      <c r="W189" s="10"/>
      <c r="X189" s="10"/>
      <c r="Y189" s="10"/>
      <c r="Z189" s="10"/>
      <c r="AA189" s="10"/>
    </row>
    <row r="190">
      <c r="A190" s="10" t="str">
        <f>IFERROR(__xludf.DUMMYFUNCTION("""COMPUTED_VALUE"""),"TO27205")</f>
        <v>TO27205</v>
      </c>
      <c r="B190" s="11" t="str">
        <f>IFERROR(__xludf.DUMMYFUNCTION("""COMPUTED_VALUE"""),"Tonk")</f>
        <v>Tonk</v>
      </c>
      <c r="C190" s="10" t="str">
        <f>IFERROR(__xludf.DUMMYFUNCTION("""COMPUTED_VALUE"""),"Besan")</f>
        <v>Besan</v>
      </c>
      <c r="D190" s="11">
        <f>IFERROR(__xludf.DUMMYFUNCTION("""COMPUTED_VALUE"""),45512.0)</f>
        <v>45512</v>
      </c>
      <c r="E190" s="10">
        <f>IFERROR(__xludf.DUMMYFUNCTION("""COMPUTED_VALUE"""),2.0)</f>
        <v>2</v>
      </c>
      <c r="F190" s="10">
        <f>IFERROR(__xludf.DUMMYFUNCTION("""COMPUTED_VALUE"""),170.0)</f>
        <v>170</v>
      </c>
      <c r="G190" s="10"/>
      <c r="H190" s="10"/>
      <c r="I190" s="10"/>
      <c r="J190" s="10"/>
      <c r="K190" s="10"/>
      <c r="L190" s="10"/>
      <c r="M190" s="10"/>
      <c r="N190" s="10"/>
      <c r="O190" s="10"/>
      <c r="P190" s="10"/>
      <c r="Q190" s="10"/>
      <c r="R190" s="10"/>
      <c r="S190" s="10"/>
      <c r="T190" s="10"/>
      <c r="U190" s="10"/>
      <c r="V190" s="10"/>
      <c r="W190" s="10"/>
      <c r="X190" s="10"/>
      <c r="Y190" s="10"/>
      <c r="Z190" s="10"/>
      <c r="AA190" s="10"/>
    </row>
    <row r="191">
      <c r="A191" s="10" t="str">
        <f>IFERROR(__xludf.DUMMYFUNCTION("""COMPUTED_VALUE"""),"TO27305")</f>
        <v>TO27305</v>
      </c>
      <c r="B191" s="11" t="str">
        <f>IFERROR(__xludf.DUMMYFUNCTION("""COMPUTED_VALUE"""),"Tonk")</f>
        <v>Tonk</v>
      </c>
      <c r="C191" s="10" t="str">
        <f>IFERROR(__xludf.DUMMYFUNCTION("""COMPUTED_VALUE"""),"Wheat Flour")</f>
        <v>Wheat Flour</v>
      </c>
      <c r="D191" s="11">
        <f>IFERROR(__xludf.DUMMYFUNCTION("""COMPUTED_VALUE"""),45512.0)</f>
        <v>45512</v>
      </c>
      <c r="E191" s="10">
        <f>IFERROR(__xludf.DUMMYFUNCTION("""COMPUTED_VALUE"""),15.0)</f>
        <v>15</v>
      </c>
      <c r="F191" s="10">
        <f>IFERROR(__xludf.DUMMYFUNCTION("""COMPUTED_VALUE"""),65.0)</f>
        <v>65</v>
      </c>
      <c r="G191" s="10"/>
      <c r="H191" s="10"/>
      <c r="I191" s="10"/>
      <c r="J191" s="10"/>
      <c r="K191" s="10"/>
      <c r="L191" s="10"/>
      <c r="M191" s="10"/>
      <c r="N191" s="10"/>
      <c r="O191" s="10"/>
      <c r="P191" s="10"/>
      <c r="Q191" s="10"/>
      <c r="R191" s="10"/>
      <c r="S191" s="10"/>
      <c r="T191" s="10"/>
      <c r="U191" s="10"/>
      <c r="V191" s="10"/>
      <c r="W191" s="10"/>
      <c r="X191" s="10"/>
      <c r="Y191" s="10"/>
      <c r="Z191" s="10"/>
      <c r="AA191" s="10"/>
    </row>
    <row r="192">
      <c r="A192" s="10" t="str">
        <f>IFERROR(__xludf.DUMMYFUNCTION("""COMPUTED_VALUE"""),"TO27405")</f>
        <v>TO27405</v>
      </c>
      <c r="B192" s="11" t="str">
        <f>IFERROR(__xludf.DUMMYFUNCTION("""COMPUTED_VALUE"""),"Tonk")</f>
        <v>Tonk</v>
      </c>
      <c r="C192" s="10" t="str">
        <f>IFERROR(__xludf.DUMMYFUNCTION("""COMPUTED_VALUE"""),"Rice Flour")</f>
        <v>Rice Flour</v>
      </c>
      <c r="D192" s="11">
        <f>IFERROR(__xludf.DUMMYFUNCTION("""COMPUTED_VALUE"""),45512.0)</f>
        <v>45512</v>
      </c>
      <c r="E192" s="10">
        <f>IFERROR(__xludf.DUMMYFUNCTION("""COMPUTED_VALUE"""),34.0)</f>
        <v>34</v>
      </c>
      <c r="F192" s="10">
        <f>IFERROR(__xludf.DUMMYFUNCTION("""COMPUTED_VALUE"""),78.0)</f>
        <v>78</v>
      </c>
      <c r="G192" s="10"/>
      <c r="H192" s="10"/>
      <c r="I192" s="10"/>
      <c r="J192" s="10"/>
      <c r="K192" s="10"/>
      <c r="L192" s="10"/>
      <c r="M192" s="10"/>
      <c r="N192" s="10"/>
      <c r="O192" s="10"/>
      <c r="P192" s="10"/>
      <c r="Q192" s="10"/>
      <c r="R192" s="10"/>
      <c r="S192" s="10"/>
      <c r="T192" s="10"/>
      <c r="U192" s="10"/>
      <c r="V192" s="10"/>
      <c r="W192" s="10"/>
      <c r="X192" s="10"/>
      <c r="Y192" s="10"/>
      <c r="Z192" s="10"/>
      <c r="AA192" s="10"/>
    </row>
    <row r="193">
      <c r="A193" s="10" t="str">
        <f>IFERROR(__xludf.DUMMYFUNCTION("""COMPUTED_VALUE"""),"TO27505")</f>
        <v>TO27505</v>
      </c>
      <c r="B193" s="11" t="str">
        <f>IFERROR(__xludf.DUMMYFUNCTION("""COMPUTED_VALUE"""),"Tonk")</f>
        <v>Tonk</v>
      </c>
      <c r="C193" s="10" t="str">
        <f>IFERROR(__xludf.DUMMYFUNCTION("""COMPUTED_VALUE"""),"Ragi Flour")</f>
        <v>Ragi Flour</v>
      </c>
      <c r="D193" s="11">
        <f>IFERROR(__xludf.DUMMYFUNCTION("""COMPUTED_VALUE"""),45512.0)</f>
        <v>45512</v>
      </c>
      <c r="E193" s="10">
        <f>IFERROR(__xludf.DUMMYFUNCTION("""COMPUTED_VALUE"""),6.0)</f>
        <v>6</v>
      </c>
      <c r="F193" s="10">
        <f>IFERROR(__xludf.DUMMYFUNCTION("""COMPUTED_VALUE"""),90.0)</f>
        <v>90</v>
      </c>
      <c r="G193" s="10"/>
      <c r="H193" s="10"/>
      <c r="I193" s="10"/>
      <c r="J193" s="10"/>
      <c r="K193" s="10"/>
      <c r="L193" s="10"/>
      <c r="M193" s="10"/>
      <c r="N193" s="10"/>
      <c r="O193" s="10"/>
      <c r="P193" s="10"/>
      <c r="Q193" s="10"/>
      <c r="R193" s="10"/>
      <c r="S193" s="10"/>
      <c r="T193" s="10"/>
      <c r="U193" s="10"/>
      <c r="V193" s="10"/>
      <c r="W193" s="10"/>
      <c r="X193" s="10"/>
      <c r="Y193" s="10"/>
      <c r="Z193" s="10"/>
      <c r="AA193" s="10"/>
    </row>
    <row r="194">
      <c r="A194" s="10" t="str">
        <f>IFERROR(__xludf.DUMMYFUNCTION("""COMPUTED_VALUE"""),"TO27605")</f>
        <v>TO27605</v>
      </c>
      <c r="B194" s="11" t="str">
        <f>IFERROR(__xludf.DUMMYFUNCTION("""COMPUTED_VALUE"""),"Tonk")</f>
        <v>Tonk</v>
      </c>
      <c r="C194" s="10" t="str">
        <f>IFERROR(__xludf.DUMMYFUNCTION("""COMPUTED_VALUE"""),"Jowar Flour")</f>
        <v>Jowar Flour</v>
      </c>
      <c r="D194" s="11">
        <f>IFERROR(__xludf.DUMMYFUNCTION("""COMPUTED_VALUE"""),45512.0)</f>
        <v>45512</v>
      </c>
      <c r="E194" s="10">
        <f>IFERROR(__xludf.DUMMYFUNCTION("""COMPUTED_VALUE"""),4.0)</f>
        <v>4</v>
      </c>
      <c r="F194" s="10">
        <f>IFERROR(__xludf.DUMMYFUNCTION("""COMPUTED_VALUE"""),80.0)</f>
        <v>80</v>
      </c>
      <c r="G194" s="10"/>
      <c r="H194" s="10"/>
      <c r="I194" s="10"/>
      <c r="J194" s="10"/>
      <c r="K194" s="10"/>
      <c r="L194" s="10"/>
      <c r="M194" s="10"/>
      <c r="N194" s="10"/>
      <c r="O194" s="10"/>
      <c r="P194" s="10"/>
      <c r="Q194" s="10"/>
      <c r="R194" s="10"/>
      <c r="S194" s="10"/>
      <c r="T194" s="10"/>
      <c r="U194" s="10"/>
      <c r="V194" s="10"/>
      <c r="W194" s="10"/>
      <c r="X194" s="10"/>
      <c r="Y194" s="10"/>
      <c r="Z194" s="10"/>
      <c r="AA194" s="10"/>
    </row>
    <row r="195">
      <c r="A195" s="10" t="str">
        <f>IFERROR(__xludf.DUMMYFUNCTION("""COMPUTED_VALUE"""),"TO27705")</f>
        <v>TO27705</v>
      </c>
      <c r="B195" s="11" t="str">
        <f>IFERROR(__xludf.DUMMYFUNCTION("""COMPUTED_VALUE"""),"Tonk")</f>
        <v>Tonk</v>
      </c>
      <c r="C195" s="10" t="str">
        <f>IFERROR(__xludf.DUMMYFUNCTION("""COMPUTED_VALUE"""),"Rice Flour")</f>
        <v>Rice Flour</v>
      </c>
      <c r="D195" s="11">
        <f>IFERROR(__xludf.DUMMYFUNCTION("""COMPUTED_VALUE"""),45513.0)</f>
        <v>45513</v>
      </c>
      <c r="E195" s="10">
        <f>IFERROR(__xludf.DUMMYFUNCTION("""COMPUTED_VALUE"""),18.0)</f>
        <v>18</v>
      </c>
      <c r="F195" s="10">
        <f>IFERROR(__xludf.DUMMYFUNCTION("""COMPUTED_VALUE"""),78.0)</f>
        <v>78</v>
      </c>
      <c r="G195" s="10"/>
      <c r="H195" s="10"/>
      <c r="I195" s="10"/>
      <c r="J195" s="10"/>
      <c r="K195" s="10"/>
      <c r="L195" s="10"/>
      <c r="M195" s="10"/>
      <c r="N195" s="10"/>
      <c r="O195" s="10"/>
      <c r="P195" s="10"/>
      <c r="Q195" s="10"/>
      <c r="R195" s="10"/>
      <c r="S195" s="10"/>
      <c r="T195" s="10"/>
      <c r="U195" s="10"/>
      <c r="V195" s="10"/>
      <c r="W195" s="10"/>
      <c r="X195" s="10"/>
      <c r="Y195" s="10"/>
      <c r="Z195" s="10"/>
      <c r="AA195" s="10"/>
    </row>
    <row r="196">
      <c r="A196" s="10" t="str">
        <f>IFERROR(__xludf.DUMMYFUNCTION("""COMPUTED_VALUE"""),"TO27805")</f>
        <v>TO27805</v>
      </c>
      <c r="B196" s="11" t="str">
        <f>IFERROR(__xludf.DUMMYFUNCTION("""COMPUTED_VALUE"""),"Tonk")</f>
        <v>Tonk</v>
      </c>
      <c r="C196" s="10" t="str">
        <f>IFERROR(__xludf.DUMMYFUNCTION("""COMPUTED_VALUE"""),"Wheat Flour")</f>
        <v>Wheat Flour</v>
      </c>
      <c r="D196" s="11">
        <f>IFERROR(__xludf.DUMMYFUNCTION("""COMPUTED_VALUE"""),45513.0)</f>
        <v>45513</v>
      </c>
      <c r="E196" s="10">
        <f>IFERROR(__xludf.DUMMYFUNCTION("""COMPUTED_VALUE"""),28.0)</f>
        <v>28</v>
      </c>
      <c r="F196" s="10">
        <f>IFERROR(__xludf.DUMMYFUNCTION("""COMPUTED_VALUE"""),65.0)</f>
        <v>65</v>
      </c>
      <c r="G196" s="10"/>
      <c r="H196" s="10"/>
      <c r="I196" s="10"/>
      <c r="J196" s="10"/>
      <c r="K196" s="10"/>
      <c r="L196" s="10"/>
      <c r="M196" s="10"/>
      <c r="N196" s="10"/>
      <c r="O196" s="10"/>
      <c r="P196" s="10"/>
      <c r="Q196" s="10"/>
      <c r="R196" s="10"/>
      <c r="S196" s="10"/>
      <c r="T196" s="10"/>
      <c r="U196" s="10"/>
      <c r="V196" s="10"/>
      <c r="W196" s="10"/>
      <c r="X196" s="10"/>
      <c r="Y196" s="10"/>
      <c r="Z196" s="10"/>
      <c r="AA196" s="10"/>
    </row>
    <row r="197">
      <c r="A197" s="10" t="str">
        <f>IFERROR(__xludf.DUMMYFUNCTION("""COMPUTED_VALUE"""),"TO27905")</f>
        <v>TO27905</v>
      </c>
      <c r="B197" s="11" t="str">
        <f>IFERROR(__xludf.DUMMYFUNCTION("""COMPUTED_VALUE"""),"Tonk")</f>
        <v>Tonk</v>
      </c>
      <c r="C197" s="10" t="str">
        <f>IFERROR(__xludf.DUMMYFUNCTION("""COMPUTED_VALUE"""),"Besan")</f>
        <v>Besan</v>
      </c>
      <c r="D197" s="11">
        <f>IFERROR(__xludf.DUMMYFUNCTION("""COMPUTED_VALUE"""),45513.0)</f>
        <v>45513</v>
      </c>
      <c r="E197" s="10">
        <f>IFERROR(__xludf.DUMMYFUNCTION("""COMPUTED_VALUE"""),6.0)</f>
        <v>6</v>
      </c>
      <c r="F197" s="10">
        <f>IFERROR(__xludf.DUMMYFUNCTION("""COMPUTED_VALUE"""),170.0)</f>
        <v>170</v>
      </c>
      <c r="G197" s="10"/>
      <c r="H197" s="10"/>
      <c r="I197" s="10"/>
      <c r="J197" s="10"/>
      <c r="K197" s="10"/>
      <c r="L197" s="10"/>
      <c r="M197" s="10"/>
      <c r="N197" s="10"/>
      <c r="O197" s="10"/>
      <c r="P197" s="10"/>
      <c r="Q197" s="10"/>
      <c r="R197" s="10"/>
      <c r="S197" s="10"/>
      <c r="T197" s="10"/>
      <c r="U197" s="10"/>
      <c r="V197" s="10"/>
      <c r="W197" s="10"/>
      <c r="X197" s="10"/>
      <c r="Y197" s="10"/>
      <c r="Z197" s="10"/>
      <c r="AA197" s="10"/>
    </row>
    <row r="198">
      <c r="A198" s="10" t="str">
        <f>IFERROR(__xludf.DUMMYFUNCTION("""COMPUTED_VALUE"""),"TO28005")</f>
        <v>TO28005</v>
      </c>
      <c r="B198" s="11" t="str">
        <f>IFERROR(__xludf.DUMMYFUNCTION("""COMPUTED_VALUE"""),"Tonk")</f>
        <v>Tonk</v>
      </c>
      <c r="C198" s="10" t="str">
        <f>IFERROR(__xludf.DUMMYFUNCTION("""COMPUTED_VALUE"""),"Jowar Flour")</f>
        <v>Jowar Flour</v>
      </c>
      <c r="D198" s="11">
        <f>IFERROR(__xludf.DUMMYFUNCTION("""COMPUTED_VALUE"""),45513.0)</f>
        <v>45513</v>
      </c>
      <c r="E198" s="10">
        <f>IFERROR(__xludf.DUMMYFUNCTION("""COMPUTED_VALUE"""),2.0)</f>
        <v>2</v>
      </c>
      <c r="F198" s="10">
        <f>IFERROR(__xludf.DUMMYFUNCTION("""COMPUTED_VALUE"""),80.0)</f>
        <v>80</v>
      </c>
      <c r="G198" s="10"/>
      <c r="H198" s="10"/>
      <c r="I198" s="10"/>
      <c r="J198" s="10"/>
      <c r="K198" s="10"/>
      <c r="L198" s="10"/>
      <c r="M198" s="10"/>
      <c r="N198" s="10"/>
      <c r="O198" s="10"/>
      <c r="P198" s="10"/>
      <c r="Q198" s="10"/>
      <c r="R198" s="10"/>
      <c r="S198" s="10"/>
      <c r="T198" s="10"/>
      <c r="U198" s="10"/>
      <c r="V198" s="10"/>
      <c r="W198" s="10"/>
      <c r="X198" s="10"/>
      <c r="Y198" s="10"/>
      <c r="Z198" s="10"/>
      <c r="AA198" s="10"/>
    </row>
    <row r="199">
      <c r="A199" s="10" t="str">
        <f>IFERROR(__xludf.DUMMYFUNCTION("""COMPUTED_VALUE"""),"TO28105")</f>
        <v>TO28105</v>
      </c>
      <c r="B199" s="11" t="str">
        <f>IFERROR(__xludf.DUMMYFUNCTION("""COMPUTED_VALUE"""),"Tonk")</f>
        <v>Tonk</v>
      </c>
      <c r="C199" s="10" t="str">
        <f>IFERROR(__xludf.DUMMYFUNCTION("""COMPUTED_VALUE"""),"Corn Flour")</f>
        <v>Corn Flour</v>
      </c>
      <c r="D199" s="11">
        <f>IFERROR(__xludf.DUMMYFUNCTION("""COMPUTED_VALUE"""),45513.0)</f>
        <v>45513</v>
      </c>
      <c r="E199" s="10">
        <f>IFERROR(__xludf.DUMMYFUNCTION("""COMPUTED_VALUE"""),4.0)</f>
        <v>4</v>
      </c>
      <c r="F199" s="10">
        <f>IFERROR(__xludf.DUMMYFUNCTION("""COMPUTED_VALUE"""),82.0)</f>
        <v>82</v>
      </c>
      <c r="G199" s="10"/>
      <c r="H199" s="10"/>
      <c r="I199" s="10"/>
      <c r="J199" s="10"/>
      <c r="K199" s="10"/>
      <c r="L199" s="10"/>
      <c r="M199" s="10"/>
      <c r="N199" s="10"/>
      <c r="O199" s="10"/>
      <c r="P199" s="10"/>
      <c r="Q199" s="10"/>
      <c r="R199" s="10"/>
      <c r="S199" s="10"/>
      <c r="T199" s="10"/>
      <c r="U199" s="10"/>
      <c r="V199" s="10"/>
      <c r="W199" s="10"/>
      <c r="X199" s="10"/>
      <c r="Y199" s="10"/>
      <c r="Z199" s="10"/>
      <c r="AA199" s="10"/>
    </row>
    <row r="200">
      <c r="A200" s="10" t="str">
        <f>IFERROR(__xludf.DUMMYFUNCTION("""COMPUTED_VALUE"""),"TO28205")</f>
        <v>TO28205</v>
      </c>
      <c r="B200" s="11" t="str">
        <f>IFERROR(__xludf.DUMMYFUNCTION("""COMPUTED_VALUE"""),"Tonk")</f>
        <v>Tonk</v>
      </c>
      <c r="C200" s="10" t="str">
        <f>IFERROR(__xludf.DUMMYFUNCTION("""COMPUTED_VALUE"""),"Rice Flour")</f>
        <v>Rice Flour</v>
      </c>
      <c r="D200" s="11">
        <f>IFERROR(__xludf.DUMMYFUNCTION("""COMPUTED_VALUE"""),45514.0)</f>
        <v>45514</v>
      </c>
      <c r="E200" s="10">
        <f>IFERROR(__xludf.DUMMYFUNCTION("""COMPUTED_VALUE"""),11.0)</f>
        <v>11</v>
      </c>
      <c r="F200" s="10">
        <f>IFERROR(__xludf.DUMMYFUNCTION("""COMPUTED_VALUE"""),78.0)</f>
        <v>78</v>
      </c>
      <c r="G200" s="10"/>
      <c r="H200" s="10"/>
      <c r="I200" s="10"/>
      <c r="J200" s="10"/>
      <c r="K200" s="10"/>
      <c r="L200" s="10"/>
      <c r="M200" s="10"/>
      <c r="N200" s="10"/>
      <c r="O200" s="10"/>
      <c r="P200" s="10"/>
      <c r="Q200" s="10"/>
      <c r="R200" s="10"/>
      <c r="S200" s="10"/>
      <c r="T200" s="10"/>
      <c r="U200" s="10"/>
      <c r="V200" s="10"/>
      <c r="W200" s="10"/>
      <c r="X200" s="10"/>
      <c r="Y200" s="10"/>
      <c r="Z200" s="10"/>
      <c r="AA200" s="10"/>
    </row>
    <row r="201">
      <c r="A201" s="10" t="str">
        <f>IFERROR(__xludf.DUMMYFUNCTION("""COMPUTED_VALUE"""),"TO28305")</f>
        <v>TO28305</v>
      </c>
      <c r="B201" s="11" t="str">
        <f>IFERROR(__xludf.DUMMYFUNCTION("""COMPUTED_VALUE"""),"Tonk")</f>
        <v>Tonk</v>
      </c>
      <c r="C201" s="10" t="str">
        <f>IFERROR(__xludf.DUMMYFUNCTION("""COMPUTED_VALUE"""),"Besan")</f>
        <v>Besan</v>
      </c>
      <c r="D201" s="11">
        <f>IFERROR(__xludf.DUMMYFUNCTION("""COMPUTED_VALUE"""),45514.0)</f>
        <v>45514</v>
      </c>
      <c r="E201" s="10">
        <f>IFERROR(__xludf.DUMMYFUNCTION("""COMPUTED_VALUE"""),3.0)</f>
        <v>3</v>
      </c>
      <c r="F201" s="10">
        <f>IFERROR(__xludf.DUMMYFUNCTION("""COMPUTED_VALUE"""),170.0)</f>
        <v>170</v>
      </c>
      <c r="G201" s="10"/>
      <c r="H201" s="10"/>
      <c r="I201" s="10"/>
      <c r="J201" s="10"/>
      <c r="K201" s="10"/>
      <c r="L201" s="10"/>
      <c r="M201" s="10"/>
      <c r="N201" s="10"/>
      <c r="O201" s="10"/>
      <c r="P201" s="10"/>
      <c r="Q201" s="10"/>
      <c r="R201" s="10"/>
      <c r="S201" s="10"/>
      <c r="T201" s="10"/>
      <c r="U201" s="10"/>
      <c r="V201" s="10"/>
      <c r="W201" s="10"/>
      <c r="X201" s="10"/>
      <c r="Y201" s="10"/>
      <c r="Z201" s="10"/>
      <c r="AA201" s="10"/>
    </row>
    <row r="202">
      <c r="A202" s="10" t="str">
        <f>IFERROR(__xludf.DUMMYFUNCTION("""COMPUTED_VALUE"""),"TO28405")</f>
        <v>TO28405</v>
      </c>
      <c r="B202" s="11" t="str">
        <f>IFERROR(__xludf.DUMMYFUNCTION("""COMPUTED_VALUE"""),"Tonk")</f>
        <v>Tonk</v>
      </c>
      <c r="C202" s="10" t="str">
        <f>IFERROR(__xludf.DUMMYFUNCTION("""COMPUTED_VALUE"""),"Jowar Flour")</f>
        <v>Jowar Flour</v>
      </c>
      <c r="D202" s="11">
        <f>IFERROR(__xludf.DUMMYFUNCTION("""COMPUTED_VALUE"""),45514.0)</f>
        <v>45514</v>
      </c>
      <c r="E202" s="10">
        <f>IFERROR(__xludf.DUMMYFUNCTION("""COMPUTED_VALUE"""),3.0)</f>
        <v>3</v>
      </c>
      <c r="F202" s="10">
        <f>IFERROR(__xludf.DUMMYFUNCTION("""COMPUTED_VALUE"""),80.0)</f>
        <v>80</v>
      </c>
      <c r="G202" s="10"/>
      <c r="H202" s="10"/>
      <c r="I202" s="10"/>
      <c r="J202" s="10"/>
      <c r="K202" s="10"/>
      <c r="L202" s="10"/>
      <c r="M202" s="10"/>
      <c r="N202" s="10"/>
      <c r="O202" s="10"/>
      <c r="P202" s="10"/>
      <c r="Q202" s="10"/>
      <c r="R202" s="10"/>
      <c r="S202" s="10"/>
      <c r="T202" s="10"/>
      <c r="U202" s="10"/>
      <c r="V202" s="10"/>
      <c r="W202" s="10"/>
      <c r="X202" s="10"/>
      <c r="Y202" s="10"/>
      <c r="Z202" s="10"/>
      <c r="AA202" s="10"/>
    </row>
    <row r="203">
      <c r="A203" s="10" t="str">
        <f>IFERROR(__xludf.DUMMYFUNCTION("""COMPUTED_VALUE"""),"TO28505")</f>
        <v>TO28505</v>
      </c>
      <c r="B203" s="11" t="str">
        <f>IFERROR(__xludf.DUMMYFUNCTION("""COMPUTED_VALUE"""),"Tonk")</f>
        <v>Tonk</v>
      </c>
      <c r="C203" s="10" t="str">
        <f>IFERROR(__xludf.DUMMYFUNCTION("""COMPUTED_VALUE"""),"Corn Flour")</f>
        <v>Corn Flour</v>
      </c>
      <c r="D203" s="11">
        <f>IFERROR(__xludf.DUMMYFUNCTION("""COMPUTED_VALUE"""),45515.0)</f>
        <v>45515</v>
      </c>
      <c r="E203" s="10">
        <f>IFERROR(__xludf.DUMMYFUNCTION("""COMPUTED_VALUE"""),2.0)</f>
        <v>2</v>
      </c>
      <c r="F203" s="10">
        <f>IFERROR(__xludf.DUMMYFUNCTION("""COMPUTED_VALUE"""),82.0)</f>
        <v>82</v>
      </c>
      <c r="G203" s="10"/>
      <c r="H203" s="10"/>
      <c r="I203" s="10"/>
      <c r="J203" s="10"/>
      <c r="K203" s="10"/>
      <c r="L203" s="10"/>
      <c r="M203" s="10"/>
      <c r="N203" s="10"/>
      <c r="O203" s="10"/>
      <c r="P203" s="10"/>
      <c r="Q203" s="10"/>
      <c r="R203" s="10"/>
      <c r="S203" s="10"/>
      <c r="T203" s="10"/>
      <c r="U203" s="10"/>
      <c r="V203" s="10"/>
      <c r="W203" s="10"/>
      <c r="X203" s="10"/>
      <c r="Y203" s="10"/>
      <c r="Z203" s="10"/>
      <c r="AA203" s="10"/>
    </row>
    <row r="204">
      <c r="A204" s="10" t="str">
        <f>IFERROR(__xludf.DUMMYFUNCTION("""COMPUTED_VALUE"""),"TO28605")</f>
        <v>TO28605</v>
      </c>
      <c r="B204" s="11" t="str">
        <f>IFERROR(__xludf.DUMMYFUNCTION("""COMPUTED_VALUE"""),"Tonk")</f>
        <v>Tonk</v>
      </c>
      <c r="C204" s="10" t="str">
        <f>IFERROR(__xludf.DUMMYFUNCTION("""COMPUTED_VALUE"""),"Wheat Flour")</f>
        <v>Wheat Flour</v>
      </c>
      <c r="D204" s="11">
        <f>IFERROR(__xludf.DUMMYFUNCTION("""COMPUTED_VALUE"""),45515.0)</f>
        <v>45515</v>
      </c>
      <c r="E204" s="10">
        <f>IFERROR(__xludf.DUMMYFUNCTION("""COMPUTED_VALUE"""),28.0)</f>
        <v>28</v>
      </c>
      <c r="F204" s="10">
        <f>IFERROR(__xludf.DUMMYFUNCTION("""COMPUTED_VALUE"""),65.0)</f>
        <v>65</v>
      </c>
      <c r="G204" s="10"/>
      <c r="H204" s="10"/>
      <c r="I204" s="10"/>
      <c r="J204" s="10"/>
      <c r="K204" s="10"/>
      <c r="L204" s="10"/>
      <c r="M204" s="10"/>
      <c r="N204" s="10"/>
      <c r="O204" s="10"/>
      <c r="P204" s="10"/>
      <c r="Q204" s="10"/>
      <c r="R204" s="10"/>
      <c r="S204" s="10"/>
      <c r="T204" s="10"/>
      <c r="U204" s="10"/>
      <c r="V204" s="10"/>
      <c r="W204" s="10"/>
      <c r="X204" s="10"/>
      <c r="Y204" s="10"/>
      <c r="Z204" s="10"/>
      <c r="AA204" s="10"/>
    </row>
    <row r="205">
      <c r="A205" s="10" t="str">
        <f>IFERROR(__xludf.DUMMYFUNCTION("""COMPUTED_VALUE"""),"TO28705")</f>
        <v>TO28705</v>
      </c>
      <c r="B205" s="11" t="str">
        <f>IFERROR(__xludf.DUMMYFUNCTION("""COMPUTED_VALUE"""),"Tonk")</f>
        <v>Tonk</v>
      </c>
      <c r="C205" s="10" t="str">
        <f>IFERROR(__xludf.DUMMYFUNCTION("""COMPUTED_VALUE"""),"Rice Flour")</f>
        <v>Rice Flour</v>
      </c>
      <c r="D205" s="11">
        <f>IFERROR(__xludf.DUMMYFUNCTION("""COMPUTED_VALUE"""),45515.0)</f>
        <v>45515</v>
      </c>
      <c r="E205" s="10">
        <f>IFERROR(__xludf.DUMMYFUNCTION("""COMPUTED_VALUE"""),20.0)</f>
        <v>20</v>
      </c>
      <c r="F205" s="10">
        <f>IFERROR(__xludf.DUMMYFUNCTION("""COMPUTED_VALUE"""),78.0)</f>
        <v>78</v>
      </c>
      <c r="G205" s="10"/>
      <c r="H205" s="10"/>
      <c r="I205" s="10"/>
      <c r="J205" s="10"/>
      <c r="K205" s="10"/>
      <c r="L205" s="10"/>
      <c r="M205" s="10"/>
      <c r="N205" s="10"/>
      <c r="O205" s="10"/>
      <c r="P205" s="10"/>
      <c r="Q205" s="10"/>
      <c r="R205" s="10"/>
      <c r="S205" s="10"/>
      <c r="T205" s="10"/>
      <c r="U205" s="10"/>
      <c r="V205" s="10"/>
      <c r="W205" s="10"/>
      <c r="X205" s="10"/>
      <c r="Y205" s="10"/>
      <c r="Z205" s="10"/>
      <c r="AA205" s="10"/>
    </row>
    <row r="206">
      <c r="A206" s="10" t="str">
        <f>IFERROR(__xludf.DUMMYFUNCTION("""COMPUTED_VALUE"""),"TO28805")</f>
        <v>TO28805</v>
      </c>
      <c r="B206" s="11" t="str">
        <f>IFERROR(__xludf.DUMMYFUNCTION("""COMPUTED_VALUE"""),"Tonk")</f>
        <v>Tonk</v>
      </c>
      <c r="C206" s="10" t="str">
        <f>IFERROR(__xludf.DUMMYFUNCTION("""COMPUTED_VALUE"""),"Wheat Flour")</f>
        <v>Wheat Flour</v>
      </c>
      <c r="D206" s="11">
        <f>IFERROR(__xludf.DUMMYFUNCTION("""COMPUTED_VALUE"""),45516.0)</f>
        <v>45516</v>
      </c>
      <c r="E206" s="10">
        <f>IFERROR(__xludf.DUMMYFUNCTION("""COMPUTED_VALUE"""),30.0)</f>
        <v>30</v>
      </c>
      <c r="F206" s="10">
        <f>IFERROR(__xludf.DUMMYFUNCTION("""COMPUTED_VALUE"""),65.0)</f>
        <v>65</v>
      </c>
      <c r="G206" s="10"/>
      <c r="H206" s="10"/>
      <c r="I206" s="10"/>
      <c r="J206" s="10"/>
      <c r="K206" s="10"/>
      <c r="L206" s="10"/>
      <c r="M206" s="10"/>
      <c r="N206" s="10"/>
      <c r="O206" s="10"/>
      <c r="P206" s="10"/>
      <c r="Q206" s="10"/>
      <c r="R206" s="10"/>
      <c r="S206" s="10"/>
      <c r="T206" s="10"/>
      <c r="U206" s="10"/>
      <c r="V206" s="10"/>
      <c r="W206" s="10"/>
      <c r="X206" s="10"/>
      <c r="Y206" s="10"/>
      <c r="Z206" s="10"/>
      <c r="AA206" s="10"/>
    </row>
    <row r="207">
      <c r="A207" s="10" t="str">
        <f>IFERROR(__xludf.DUMMYFUNCTION("""COMPUTED_VALUE"""),"TO28905")</f>
        <v>TO28905</v>
      </c>
      <c r="B207" s="11" t="str">
        <f>IFERROR(__xludf.DUMMYFUNCTION("""COMPUTED_VALUE"""),"Tonk")</f>
        <v>Tonk</v>
      </c>
      <c r="C207" s="10" t="str">
        <f>IFERROR(__xludf.DUMMYFUNCTION("""COMPUTED_VALUE"""),"Ragi Flour")</f>
        <v>Ragi Flour</v>
      </c>
      <c r="D207" s="11">
        <f>IFERROR(__xludf.DUMMYFUNCTION("""COMPUTED_VALUE"""),45516.0)</f>
        <v>45516</v>
      </c>
      <c r="E207" s="10">
        <f>IFERROR(__xludf.DUMMYFUNCTION("""COMPUTED_VALUE"""),2.0)</f>
        <v>2</v>
      </c>
      <c r="F207" s="10">
        <f>IFERROR(__xludf.DUMMYFUNCTION("""COMPUTED_VALUE"""),90.0)</f>
        <v>90</v>
      </c>
      <c r="G207" s="10"/>
      <c r="H207" s="10"/>
      <c r="I207" s="10"/>
      <c r="J207" s="10"/>
      <c r="K207" s="10"/>
      <c r="L207" s="10"/>
      <c r="M207" s="10"/>
      <c r="N207" s="10"/>
      <c r="O207" s="10"/>
      <c r="P207" s="10"/>
      <c r="Q207" s="10"/>
      <c r="R207" s="10"/>
      <c r="S207" s="10"/>
      <c r="T207" s="10"/>
      <c r="U207" s="10"/>
      <c r="V207" s="10"/>
      <c r="W207" s="10"/>
      <c r="X207" s="10"/>
      <c r="Y207" s="10"/>
      <c r="Z207" s="10"/>
      <c r="AA207" s="10"/>
    </row>
    <row r="208">
      <c r="A208" s="10" t="str">
        <f>IFERROR(__xludf.DUMMYFUNCTION("""COMPUTED_VALUE"""),"TO29005")</f>
        <v>TO29005</v>
      </c>
      <c r="B208" s="11" t="str">
        <f>IFERROR(__xludf.DUMMYFUNCTION("""COMPUTED_VALUE"""),"Tonk")</f>
        <v>Tonk</v>
      </c>
      <c r="C208" s="10" t="str">
        <f>IFERROR(__xludf.DUMMYFUNCTION("""COMPUTED_VALUE"""),"Besan")</f>
        <v>Besan</v>
      </c>
      <c r="D208" s="11">
        <f>IFERROR(__xludf.DUMMYFUNCTION("""COMPUTED_VALUE"""),45516.0)</f>
        <v>45516</v>
      </c>
      <c r="E208" s="10">
        <f>IFERROR(__xludf.DUMMYFUNCTION("""COMPUTED_VALUE"""),2.0)</f>
        <v>2</v>
      </c>
      <c r="F208" s="10">
        <f>IFERROR(__xludf.DUMMYFUNCTION("""COMPUTED_VALUE"""),170.0)</f>
        <v>170</v>
      </c>
      <c r="G208" s="10"/>
      <c r="H208" s="10"/>
      <c r="I208" s="10"/>
      <c r="J208" s="10"/>
      <c r="K208" s="10"/>
      <c r="L208" s="10"/>
      <c r="M208" s="10"/>
      <c r="N208" s="10"/>
      <c r="O208" s="10"/>
      <c r="P208" s="10"/>
      <c r="Q208" s="10"/>
      <c r="R208" s="10"/>
      <c r="S208" s="10"/>
      <c r="T208" s="10"/>
      <c r="U208" s="10"/>
      <c r="V208" s="10"/>
      <c r="W208" s="10"/>
      <c r="X208" s="10"/>
      <c r="Y208" s="10"/>
      <c r="Z208" s="10"/>
      <c r="AA208" s="10"/>
    </row>
    <row r="209">
      <c r="A209" s="10" t="str">
        <f>IFERROR(__xludf.DUMMYFUNCTION("""COMPUTED_VALUE"""),"TO29105")</f>
        <v>TO29105</v>
      </c>
      <c r="B209" s="11" t="str">
        <f>IFERROR(__xludf.DUMMYFUNCTION("""COMPUTED_VALUE"""),"Tonk")</f>
        <v>Tonk</v>
      </c>
      <c r="C209" s="10" t="str">
        <f>IFERROR(__xludf.DUMMYFUNCTION("""COMPUTED_VALUE"""),"Rice Flour")</f>
        <v>Rice Flour</v>
      </c>
      <c r="D209" s="11">
        <f>IFERROR(__xludf.DUMMYFUNCTION("""COMPUTED_VALUE"""),45516.0)</f>
        <v>45516</v>
      </c>
      <c r="E209" s="10">
        <f>IFERROR(__xludf.DUMMYFUNCTION("""COMPUTED_VALUE"""),25.0)</f>
        <v>25</v>
      </c>
      <c r="F209" s="10">
        <f>IFERROR(__xludf.DUMMYFUNCTION("""COMPUTED_VALUE"""),78.0)</f>
        <v>78</v>
      </c>
      <c r="G209" s="10"/>
      <c r="H209" s="10"/>
      <c r="I209" s="10"/>
      <c r="J209" s="10"/>
      <c r="K209" s="10"/>
      <c r="L209" s="10"/>
      <c r="M209" s="10"/>
      <c r="N209" s="10"/>
      <c r="O209" s="10"/>
      <c r="P209" s="10"/>
      <c r="Q209" s="10"/>
      <c r="R209" s="10"/>
      <c r="S209" s="10"/>
      <c r="T209" s="10"/>
      <c r="U209" s="10"/>
      <c r="V209" s="10"/>
      <c r="W209" s="10"/>
      <c r="X209" s="10"/>
      <c r="Y209" s="10"/>
      <c r="Z209" s="10"/>
      <c r="AA209" s="10"/>
    </row>
    <row r="210">
      <c r="A210" s="10" t="str">
        <f>IFERROR(__xludf.DUMMYFUNCTION("""COMPUTED_VALUE"""),"TO29205")</f>
        <v>TO29205</v>
      </c>
      <c r="B210" s="11" t="str">
        <f>IFERROR(__xludf.DUMMYFUNCTION("""COMPUTED_VALUE"""),"Tonk")</f>
        <v>Tonk</v>
      </c>
      <c r="C210" s="10" t="str">
        <f>IFERROR(__xludf.DUMMYFUNCTION("""COMPUTED_VALUE"""),"Wheat Flour")</f>
        <v>Wheat Flour</v>
      </c>
      <c r="D210" s="11">
        <f>IFERROR(__xludf.DUMMYFUNCTION("""COMPUTED_VALUE"""),45516.0)</f>
        <v>45516</v>
      </c>
      <c r="E210" s="10">
        <f>IFERROR(__xludf.DUMMYFUNCTION("""COMPUTED_VALUE"""),16.0)</f>
        <v>16</v>
      </c>
      <c r="F210" s="10">
        <f>IFERROR(__xludf.DUMMYFUNCTION("""COMPUTED_VALUE"""),65.0)</f>
        <v>65</v>
      </c>
      <c r="G210" s="10"/>
      <c r="H210" s="10"/>
      <c r="I210" s="10"/>
      <c r="J210" s="10"/>
      <c r="K210" s="10"/>
      <c r="L210" s="10"/>
      <c r="M210" s="10"/>
      <c r="N210" s="10"/>
      <c r="O210" s="10"/>
      <c r="P210" s="10"/>
      <c r="Q210" s="10"/>
      <c r="R210" s="10"/>
      <c r="S210" s="10"/>
      <c r="T210" s="10"/>
      <c r="U210" s="10"/>
      <c r="V210" s="10"/>
      <c r="W210" s="10"/>
      <c r="X210" s="10"/>
      <c r="Y210" s="10"/>
      <c r="Z210" s="10"/>
      <c r="AA210" s="10"/>
    </row>
    <row r="211">
      <c r="A211" s="10" t="str">
        <f>IFERROR(__xludf.DUMMYFUNCTION("""COMPUTED_VALUE"""),"TO29305")</f>
        <v>TO29305</v>
      </c>
      <c r="B211" s="11" t="str">
        <f>IFERROR(__xludf.DUMMYFUNCTION("""COMPUTED_VALUE"""),"Tonk")</f>
        <v>Tonk</v>
      </c>
      <c r="C211" s="10" t="str">
        <f>IFERROR(__xludf.DUMMYFUNCTION("""COMPUTED_VALUE"""),"Jowar Flour")</f>
        <v>Jowar Flour</v>
      </c>
      <c r="D211" s="11">
        <f>IFERROR(__xludf.DUMMYFUNCTION("""COMPUTED_VALUE"""),45516.0)</f>
        <v>45516</v>
      </c>
      <c r="E211" s="10">
        <f>IFERROR(__xludf.DUMMYFUNCTION("""COMPUTED_VALUE"""),2.0)</f>
        <v>2</v>
      </c>
      <c r="F211" s="10">
        <f>IFERROR(__xludf.DUMMYFUNCTION("""COMPUTED_VALUE"""),80.0)</f>
        <v>80</v>
      </c>
      <c r="G211" s="10"/>
      <c r="H211" s="10"/>
      <c r="I211" s="10"/>
      <c r="J211" s="10"/>
      <c r="K211" s="10"/>
      <c r="L211" s="10"/>
      <c r="M211" s="10"/>
      <c r="N211" s="10"/>
      <c r="O211" s="10"/>
      <c r="P211" s="10"/>
      <c r="Q211" s="10"/>
      <c r="R211" s="10"/>
      <c r="S211" s="10"/>
      <c r="T211" s="10"/>
      <c r="U211" s="10"/>
      <c r="V211" s="10"/>
      <c r="W211" s="10"/>
      <c r="X211" s="10"/>
      <c r="Y211" s="10"/>
      <c r="Z211" s="10"/>
      <c r="AA211" s="10"/>
    </row>
    <row r="212">
      <c r="A212" s="10" t="str">
        <f>IFERROR(__xludf.DUMMYFUNCTION("""COMPUTED_VALUE"""),"TO29405")</f>
        <v>TO29405</v>
      </c>
      <c r="B212" s="11" t="str">
        <f>IFERROR(__xludf.DUMMYFUNCTION("""COMPUTED_VALUE"""),"Tonk")</f>
        <v>Tonk</v>
      </c>
      <c r="C212" s="10" t="str">
        <f>IFERROR(__xludf.DUMMYFUNCTION("""COMPUTED_VALUE"""),"Besan")</f>
        <v>Besan</v>
      </c>
      <c r="D212" s="11">
        <f>IFERROR(__xludf.DUMMYFUNCTION("""COMPUTED_VALUE"""),45517.0)</f>
        <v>45517</v>
      </c>
      <c r="E212" s="10">
        <f>IFERROR(__xludf.DUMMYFUNCTION("""COMPUTED_VALUE"""),3.0)</f>
        <v>3</v>
      </c>
      <c r="F212" s="10">
        <f>IFERROR(__xludf.DUMMYFUNCTION("""COMPUTED_VALUE"""),170.0)</f>
        <v>170</v>
      </c>
      <c r="G212" s="10"/>
      <c r="H212" s="10"/>
      <c r="I212" s="10"/>
      <c r="J212" s="10"/>
      <c r="K212" s="10"/>
      <c r="L212" s="10"/>
      <c r="M212" s="10"/>
      <c r="N212" s="10"/>
      <c r="O212" s="10"/>
      <c r="P212" s="10"/>
      <c r="Q212" s="10"/>
      <c r="R212" s="10"/>
      <c r="S212" s="10"/>
      <c r="T212" s="10"/>
      <c r="U212" s="10"/>
      <c r="V212" s="10"/>
      <c r="W212" s="10"/>
      <c r="X212" s="10"/>
      <c r="Y212" s="10"/>
      <c r="Z212" s="10"/>
      <c r="AA212" s="10"/>
    </row>
    <row r="213">
      <c r="A213" s="10" t="str">
        <f>IFERROR(__xludf.DUMMYFUNCTION("""COMPUTED_VALUE"""),"TO29505")</f>
        <v>TO29505</v>
      </c>
      <c r="B213" s="11" t="str">
        <f>IFERROR(__xludf.DUMMYFUNCTION("""COMPUTED_VALUE"""),"Tonk")</f>
        <v>Tonk</v>
      </c>
      <c r="C213" s="10" t="str">
        <f>IFERROR(__xludf.DUMMYFUNCTION("""COMPUTED_VALUE"""),"Corn Flour")</f>
        <v>Corn Flour</v>
      </c>
      <c r="D213" s="11">
        <f>IFERROR(__xludf.DUMMYFUNCTION("""COMPUTED_VALUE"""),45517.0)</f>
        <v>45517</v>
      </c>
      <c r="E213" s="10">
        <f>IFERROR(__xludf.DUMMYFUNCTION("""COMPUTED_VALUE"""),5.0)</f>
        <v>5</v>
      </c>
      <c r="F213" s="10">
        <f>IFERROR(__xludf.DUMMYFUNCTION("""COMPUTED_VALUE"""),82.0)</f>
        <v>82</v>
      </c>
      <c r="G213" s="10"/>
      <c r="H213" s="10"/>
      <c r="I213" s="10"/>
      <c r="J213" s="10"/>
      <c r="K213" s="10"/>
      <c r="L213" s="10"/>
      <c r="M213" s="10"/>
      <c r="N213" s="10"/>
      <c r="O213" s="10"/>
      <c r="P213" s="10"/>
      <c r="Q213" s="10"/>
      <c r="R213" s="10"/>
      <c r="S213" s="10"/>
      <c r="T213" s="10"/>
      <c r="U213" s="10"/>
      <c r="V213" s="10"/>
      <c r="W213" s="10"/>
      <c r="X213" s="10"/>
      <c r="Y213" s="10"/>
      <c r="Z213" s="10"/>
      <c r="AA213" s="10"/>
    </row>
    <row r="214">
      <c r="A214" s="10" t="str">
        <f>IFERROR(__xludf.DUMMYFUNCTION("""COMPUTED_VALUE"""),"TO29605")</f>
        <v>TO29605</v>
      </c>
      <c r="B214" s="11" t="str">
        <f>IFERROR(__xludf.DUMMYFUNCTION("""COMPUTED_VALUE"""),"Tonk")</f>
        <v>Tonk</v>
      </c>
      <c r="C214" s="10" t="str">
        <f>IFERROR(__xludf.DUMMYFUNCTION("""COMPUTED_VALUE"""),"Rice Flour")</f>
        <v>Rice Flour</v>
      </c>
      <c r="D214" s="11">
        <f>IFERROR(__xludf.DUMMYFUNCTION("""COMPUTED_VALUE"""),45518.0)</f>
        <v>45518</v>
      </c>
      <c r="E214" s="10">
        <f>IFERROR(__xludf.DUMMYFUNCTION("""COMPUTED_VALUE"""),11.0)</f>
        <v>11</v>
      </c>
      <c r="F214" s="10">
        <f>IFERROR(__xludf.DUMMYFUNCTION("""COMPUTED_VALUE"""),78.0)</f>
        <v>78</v>
      </c>
      <c r="G214" s="10"/>
      <c r="H214" s="10"/>
      <c r="I214" s="10"/>
      <c r="J214" s="10"/>
      <c r="K214" s="10"/>
      <c r="L214" s="10"/>
      <c r="M214" s="10"/>
      <c r="N214" s="10"/>
      <c r="O214" s="10"/>
      <c r="P214" s="10"/>
      <c r="Q214" s="10"/>
      <c r="R214" s="10"/>
      <c r="S214" s="10"/>
      <c r="T214" s="10"/>
      <c r="U214" s="10"/>
      <c r="V214" s="10"/>
      <c r="W214" s="10"/>
      <c r="X214" s="10"/>
      <c r="Y214" s="10"/>
      <c r="Z214" s="10"/>
      <c r="AA214" s="10"/>
    </row>
    <row r="215">
      <c r="A215" s="10" t="str">
        <f>IFERROR(__xludf.DUMMYFUNCTION("""COMPUTED_VALUE"""),"TO29705")</f>
        <v>TO29705</v>
      </c>
      <c r="B215" s="11" t="str">
        <f>IFERROR(__xludf.DUMMYFUNCTION("""COMPUTED_VALUE"""),"Tonk")</f>
        <v>Tonk</v>
      </c>
      <c r="C215" s="10" t="str">
        <f>IFERROR(__xludf.DUMMYFUNCTION("""COMPUTED_VALUE"""),"Ragi Flour")</f>
        <v>Ragi Flour</v>
      </c>
      <c r="D215" s="11">
        <f>IFERROR(__xludf.DUMMYFUNCTION("""COMPUTED_VALUE"""),45518.0)</f>
        <v>45518</v>
      </c>
      <c r="E215" s="10">
        <f>IFERROR(__xludf.DUMMYFUNCTION("""COMPUTED_VALUE"""),2.0)</f>
        <v>2</v>
      </c>
      <c r="F215" s="10">
        <f>IFERROR(__xludf.DUMMYFUNCTION("""COMPUTED_VALUE"""),90.0)</f>
        <v>90</v>
      </c>
      <c r="G215" s="10"/>
      <c r="H215" s="10"/>
      <c r="I215" s="10"/>
      <c r="J215" s="10"/>
      <c r="K215" s="10"/>
      <c r="L215" s="10"/>
      <c r="M215" s="10"/>
      <c r="N215" s="10"/>
      <c r="O215" s="10"/>
      <c r="P215" s="10"/>
      <c r="Q215" s="10"/>
      <c r="R215" s="10"/>
      <c r="S215" s="10"/>
      <c r="T215" s="10"/>
      <c r="U215" s="10"/>
      <c r="V215" s="10"/>
      <c r="W215" s="10"/>
      <c r="X215" s="10"/>
      <c r="Y215" s="10"/>
      <c r="Z215" s="10"/>
      <c r="AA215" s="10"/>
    </row>
    <row r="216">
      <c r="A216" s="10" t="str">
        <f>IFERROR(__xludf.DUMMYFUNCTION("""COMPUTED_VALUE"""),"TO29805")</f>
        <v>TO29805</v>
      </c>
      <c r="B216" s="11" t="str">
        <f>IFERROR(__xludf.DUMMYFUNCTION("""COMPUTED_VALUE"""),"Tonk")</f>
        <v>Tonk</v>
      </c>
      <c r="C216" s="10" t="str">
        <f>IFERROR(__xludf.DUMMYFUNCTION("""COMPUTED_VALUE"""),"Jowar Flour")</f>
        <v>Jowar Flour</v>
      </c>
      <c r="D216" s="11">
        <f>IFERROR(__xludf.DUMMYFUNCTION("""COMPUTED_VALUE"""),45519.0)</f>
        <v>45519</v>
      </c>
      <c r="E216" s="10">
        <f>IFERROR(__xludf.DUMMYFUNCTION("""COMPUTED_VALUE"""),3.0)</f>
        <v>3</v>
      </c>
      <c r="F216" s="10">
        <f>IFERROR(__xludf.DUMMYFUNCTION("""COMPUTED_VALUE"""),80.0)</f>
        <v>80</v>
      </c>
      <c r="G216" s="10"/>
      <c r="H216" s="10"/>
      <c r="I216" s="10"/>
      <c r="J216" s="10"/>
      <c r="K216" s="10"/>
      <c r="L216" s="10"/>
      <c r="M216" s="10"/>
      <c r="N216" s="10"/>
      <c r="O216" s="10"/>
      <c r="P216" s="10"/>
      <c r="Q216" s="10"/>
      <c r="R216" s="10"/>
      <c r="S216" s="10"/>
      <c r="T216" s="10"/>
      <c r="U216" s="10"/>
      <c r="V216" s="10"/>
      <c r="W216" s="10"/>
      <c r="X216" s="10"/>
      <c r="Y216" s="10"/>
      <c r="Z216" s="10"/>
      <c r="AA216" s="10"/>
    </row>
    <row r="217">
      <c r="A217" s="10" t="str">
        <f>IFERROR(__xludf.DUMMYFUNCTION("""COMPUTED_VALUE"""),"TO29905")</f>
        <v>TO29905</v>
      </c>
      <c r="B217" s="11" t="str">
        <f>IFERROR(__xludf.DUMMYFUNCTION("""COMPUTED_VALUE"""),"Tonk")</f>
        <v>Tonk</v>
      </c>
      <c r="C217" s="10" t="str">
        <f>IFERROR(__xludf.DUMMYFUNCTION("""COMPUTED_VALUE"""),"Corn Flour")</f>
        <v>Corn Flour</v>
      </c>
      <c r="D217" s="11">
        <f>IFERROR(__xludf.DUMMYFUNCTION("""COMPUTED_VALUE"""),45519.0)</f>
        <v>45519</v>
      </c>
      <c r="E217" s="10">
        <f>IFERROR(__xludf.DUMMYFUNCTION("""COMPUTED_VALUE"""),4.0)</f>
        <v>4</v>
      </c>
      <c r="F217" s="10">
        <f>IFERROR(__xludf.DUMMYFUNCTION("""COMPUTED_VALUE"""),82.0)</f>
        <v>82</v>
      </c>
      <c r="G217" s="10"/>
      <c r="H217" s="10"/>
      <c r="I217" s="10"/>
      <c r="J217" s="10"/>
      <c r="K217" s="10"/>
      <c r="L217" s="10"/>
      <c r="M217" s="10"/>
      <c r="N217" s="10"/>
      <c r="O217" s="10"/>
      <c r="P217" s="10"/>
      <c r="Q217" s="10"/>
      <c r="R217" s="10"/>
      <c r="S217" s="10"/>
      <c r="T217" s="10"/>
      <c r="U217" s="10"/>
      <c r="V217" s="10"/>
      <c r="W217" s="10"/>
      <c r="X217" s="10"/>
      <c r="Y217" s="10"/>
      <c r="Z217" s="10"/>
      <c r="AA217" s="10"/>
    </row>
    <row r="218">
      <c r="A218" s="10" t="str">
        <f>IFERROR(__xludf.DUMMYFUNCTION("""COMPUTED_VALUE"""),"TO30005")</f>
        <v>TO30005</v>
      </c>
      <c r="B218" s="11" t="str">
        <f>IFERROR(__xludf.DUMMYFUNCTION("""COMPUTED_VALUE"""),"Tonk")</f>
        <v>Tonk</v>
      </c>
      <c r="C218" s="10" t="str">
        <f>IFERROR(__xludf.DUMMYFUNCTION("""COMPUTED_VALUE"""),"Wheat Flour")</f>
        <v>Wheat Flour</v>
      </c>
      <c r="D218" s="11">
        <f>IFERROR(__xludf.DUMMYFUNCTION("""COMPUTED_VALUE"""),45519.0)</f>
        <v>45519</v>
      </c>
      <c r="E218" s="10">
        <f>IFERROR(__xludf.DUMMYFUNCTION("""COMPUTED_VALUE"""),42.0)</f>
        <v>42</v>
      </c>
      <c r="F218" s="10">
        <f>IFERROR(__xludf.DUMMYFUNCTION("""COMPUTED_VALUE"""),65.0)</f>
        <v>65</v>
      </c>
      <c r="G218" s="10"/>
      <c r="H218" s="10"/>
      <c r="I218" s="10"/>
      <c r="J218" s="10"/>
      <c r="K218" s="10"/>
      <c r="L218" s="10"/>
      <c r="M218" s="10"/>
      <c r="N218" s="10"/>
      <c r="O218" s="10"/>
      <c r="P218" s="10"/>
      <c r="Q218" s="10"/>
      <c r="R218" s="10"/>
      <c r="S218" s="10"/>
      <c r="T218" s="10"/>
      <c r="U218" s="10"/>
      <c r="V218" s="10"/>
      <c r="W218" s="10"/>
      <c r="X218" s="10"/>
      <c r="Y218" s="10"/>
      <c r="Z218" s="10"/>
      <c r="AA218" s="10"/>
    </row>
    <row r="219">
      <c r="A219" s="10" t="str">
        <f>IFERROR(__xludf.DUMMYFUNCTION("""COMPUTED_VALUE"""),"TO30105")</f>
        <v>TO30105</v>
      </c>
      <c r="B219" s="11" t="str">
        <f>IFERROR(__xludf.DUMMYFUNCTION("""COMPUTED_VALUE"""),"Tonk")</f>
        <v>Tonk</v>
      </c>
      <c r="C219" s="10" t="str">
        <f>IFERROR(__xludf.DUMMYFUNCTION("""COMPUTED_VALUE"""),"Rice Flour")</f>
        <v>Rice Flour</v>
      </c>
      <c r="D219" s="11">
        <f>IFERROR(__xludf.DUMMYFUNCTION("""COMPUTED_VALUE"""),45519.0)</f>
        <v>45519</v>
      </c>
      <c r="E219" s="10">
        <f>IFERROR(__xludf.DUMMYFUNCTION("""COMPUTED_VALUE"""),30.0)</f>
        <v>30</v>
      </c>
      <c r="F219" s="10">
        <f>IFERROR(__xludf.DUMMYFUNCTION("""COMPUTED_VALUE"""),78.0)</f>
        <v>78</v>
      </c>
      <c r="G219" s="10"/>
      <c r="H219" s="10"/>
      <c r="I219" s="10"/>
      <c r="J219" s="10"/>
      <c r="K219" s="10"/>
      <c r="L219" s="10"/>
      <c r="M219" s="10"/>
      <c r="N219" s="10"/>
      <c r="O219" s="10"/>
      <c r="P219" s="10"/>
      <c r="Q219" s="10"/>
      <c r="R219" s="10"/>
      <c r="S219" s="10"/>
      <c r="T219" s="10"/>
      <c r="U219" s="10"/>
      <c r="V219" s="10"/>
      <c r="W219" s="10"/>
      <c r="X219" s="10"/>
      <c r="Y219" s="10"/>
      <c r="Z219" s="10"/>
      <c r="AA219" s="10"/>
    </row>
    <row r="220">
      <c r="A220" s="10" t="str">
        <f>IFERROR(__xludf.DUMMYFUNCTION("""COMPUTED_VALUE"""),"TO30205")</f>
        <v>TO30205</v>
      </c>
      <c r="B220" s="11" t="str">
        <f>IFERROR(__xludf.DUMMYFUNCTION("""COMPUTED_VALUE"""),"Tonk")</f>
        <v>Tonk</v>
      </c>
      <c r="C220" s="10" t="str">
        <f>IFERROR(__xludf.DUMMYFUNCTION("""COMPUTED_VALUE"""),"Besan")</f>
        <v>Besan</v>
      </c>
      <c r="D220" s="11">
        <f>IFERROR(__xludf.DUMMYFUNCTION("""COMPUTED_VALUE"""),45519.0)</f>
        <v>45519</v>
      </c>
      <c r="E220" s="10">
        <f>IFERROR(__xludf.DUMMYFUNCTION("""COMPUTED_VALUE"""),3.0)</f>
        <v>3</v>
      </c>
      <c r="F220" s="10">
        <f>IFERROR(__xludf.DUMMYFUNCTION("""COMPUTED_VALUE"""),170.0)</f>
        <v>170</v>
      </c>
      <c r="G220" s="10"/>
      <c r="H220" s="10"/>
      <c r="I220" s="10"/>
      <c r="J220" s="10"/>
      <c r="K220" s="10"/>
      <c r="L220" s="10"/>
      <c r="M220" s="10"/>
      <c r="N220" s="10"/>
      <c r="O220" s="10"/>
      <c r="P220" s="10"/>
      <c r="Q220" s="10"/>
      <c r="R220" s="10"/>
      <c r="S220" s="10"/>
      <c r="T220" s="10"/>
      <c r="U220" s="10"/>
      <c r="V220" s="10"/>
      <c r="W220" s="10"/>
      <c r="X220" s="10"/>
      <c r="Y220" s="10"/>
      <c r="Z220" s="10"/>
      <c r="AA220" s="10"/>
    </row>
    <row r="221">
      <c r="A221" s="10" t="str">
        <f>IFERROR(__xludf.DUMMYFUNCTION("""COMPUTED_VALUE"""),"TO30305")</f>
        <v>TO30305</v>
      </c>
      <c r="B221" s="11" t="str">
        <f>IFERROR(__xludf.DUMMYFUNCTION("""COMPUTED_VALUE"""),"Tonk")</f>
        <v>Tonk</v>
      </c>
      <c r="C221" s="10" t="str">
        <f>IFERROR(__xludf.DUMMYFUNCTION("""COMPUTED_VALUE"""),"Corn Flour")</f>
        <v>Corn Flour</v>
      </c>
      <c r="D221" s="11">
        <f>IFERROR(__xludf.DUMMYFUNCTION("""COMPUTED_VALUE"""),45520.0)</f>
        <v>45520</v>
      </c>
      <c r="E221" s="10">
        <f>IFERROR(__xludf.DUMMYFUNCTION("""COMPUTED_VALUE"""),3.0)</f>
        <v>3</v>
      </c>
      <c r="F221" s="10">
        <f>IFERROR(__xludf.DUMMYFUNCTION("""COMPUTED_VALUE"""),82.0)</f>
        <v>82</v>
      </c>
      <c r="G221" s="10"/>
      <c r="H221" s="10"/>
      <c r="I221" s="10"/>
      <c r="J221" s="10"/>
      <c r="K221" s="10"/>
      <c r="L221" s="10"/>
      <c r="M221" s="10"/>
      <c r="N221" s="10"/>
      <c r="O221" s="10"/>
      <c r="P221" s="10"/>
      <c r="Q221" s="10"/>
      <c r="R221" s="10"/>
      <c r="S221" s="10"/>
      <c r="T221" s="10"/>
      <c r="U221" s="10"/>
      <c r="V221" s="10"/>
      <c r="W221" s="10"/>
      <c r="X221" s="10"/>
      <c r="Y221" s="10"/>
      <c r="Z221" s="10"/>
      <c r="AA221" s="10"/>
    </row>
    <row r="222">
      <c r="A222" s="10" t="str">
        <f>IFERROR(__xludf.DUMMYFUNCTION("""COMPUTED_VALUE"""),"TO30405")</f>
        <v>TO30405</v>
      </c>
      <c r="B222" s="11" t="str">
        <f>IFERROR(__xludf.DUMMYFUNCTION("""COMPUTED_VALUE"""),"Tonk")</f>
        <v>Tonk</v>
      </c>
      <c r="C222" s="10" t="str">
        <f>IFERROR(__xludf.DUMMYFUNCTION("""COMPUTED_VALUE"""),"Wheat Flour")</f>
        <v>Wheat Flour</v>
      </c>
      <c r="D222" s="11">
        <f>IFERROR(__xludf.DUMMYFUNCTION("""COMPUTED_VALUE"""),45520.0)</f>
        <v>45520</v>
      </c>
      <c r="E222" s="10">
        <f>IFERROR(__xludf.DUMMYFUNCTION("""COMPUTED_VALUE"""),26.0)</f>
        <v>26</v>
      </c>
      <c r="F222" s="10">
        <f>IFERROR(__xludf.DUMMYFUNCTION("""COMPUTED_VALUE"""),65.0)</f>
        <v>65</v>
      </c>
      <c r="G222" s="10"/>
      <c r="H222" s="10"/>
      <c r="I222" s="10"/>
      <c r="J222" s="10"/>
      <c r="K222" s="10"/>
      <c r="L222" s="10"/>
      <c r="M222" s="10"/>
      <c r="N222" s="10"/>
      <c r="O222" s="10"/>
      <c r="P222" s="10"/>
      <c r="Q222" s="10"/>
      <c r="R222" s="10"/>
      <c r="S222" s="10"/>
      <c r="T222" s="10"/>
      <c r="U222" s="10"/>
      <c r="V222" s="10"/>
      <c r="W222" s="10"/>
      <c r="X222" s="10"/>
      <c r="Y222" s="10"/>
      <c r="Z222" s="10"/>
      <c r="AA222" s="10"/>
    </row>
    <row r="223">
      <c r="A223" s="10" t="str">
        <f>IFERROR(__xludf.DUMMYFUNCTION("""COMPUTED_VALUE"""),"TO30505")</f>
        <v>TO30505</v>
      </c>
      <c r="B223" s="11" t="str">
        <f>IFERROR(__xludf.DUMMYFUNCTION("""COMPUTED_VALUE"""),"Tonk")</f>
        <v>Tonk</v>
      </c>
      <c r="C223" s="10" t="str">
        <f>IFERROR(__xludf.DUMMYFUNCTION("""COMPUTED_VALUE"""),"Rice Flour")</f>
        <v>Rice Flour</v>
      </c>
      <c r="D223" s="11">
        <f>IFERROR(__xludf.DUMMYFUNCTION("""COMPUTED_VALUE"""),45520.0)</f>
        <v>45520</v>
      </c>
      <c r="E223" s="10">
        <f>IFERROR(__xludf.DUMMYFUNCTION("""COMPUTED_VALUE"""),14.0)</f>
        <v>14</v>
      </c>
      <c r="F223" s="10">
        <f>IFERROR(__xludf.DUMMYFUNCTION("""COMPUTED_VALUE"""),78.0)</f>
        <v>78</v>
      </c>
      <c r="G223" s="10"/>
      <c r="H223" s="10"/>
      <c r="I223" s="10"/>
      <c r="J223" s="10"/>
      <c r="K223" s="10"/>
      <c r="L223" s="10"/>
      <c r="M223" s="10"/>
      <c r="N223" s="10"/>
      <c r="O223" s="10"/>
      <c r="P223" s="10"/>
      <c r="Q223" s="10"/>
      <c r="R223" s="10"/>
      <c r="S223" s="10"/>
      <c r="T223" s="10"/>
      <c r="U223" s="10"/>
      <c r="V223" s="10"/>
      <c r="W223" s="10"/>
      <c r="X223" s="10"/>
      <c r="Y223" s="10"/>
      <c r="Z223" s="10"/>
      <c r="AA223" s="10"/>
    </row>
    <row r="224">
      <c r="A224" s="10" t="str">
        <f>IFERROR(__xludf.DUMMYFUNCTION("""COMPUTED_VALUE"""),"TO30605")</f>
        <v>TO30605</v>
      </c>
      <c r="B224" s="11" t="str">
        <f>IFERROR(__xludf.DUMMYFUNCTION("""COMPUTED_VALUE"""),"Tonk")</f>
        <v>Tonk</v>
      </c>
      <c r="C224" s="10" t="str">
        <f>IFERROR(__xludf.DUMMYFUNCTION("""COMPUTED_VALUE"""),"Besan")</f>
        <v>Besan</v>
      </c>
      <c r="D224" s="11">
        <f>IFERROR(__xludf.DUMMYFUNCTION("""COMPUTED_VALUE"""),45521.0)</f>
        <v>45521</v>
      </c>
      <c r="E224" s="10">
        <f>IFERROR(__xludf.DUMMYFUNCTION("""COMPUTED_VALUE"""),4.0)</f>
        <v>4</v>
      </c>
      <c r="F224" s="10">
        <f>IFERROR(__xludf.DUMMYFUNCTION("""COMPUTED_VALUE"""),170.0)</f>
        <v>170</v>
      </c>
      <c r="G224" s="10"/>
      <c r="H224" s="10"/>
      <c r="I224" s="10"/>
      <c r="J224" s="10"/>
      <c r="K224" s="10"/>
      <c r="L224" s="10"/>
      <c r="M224" s="10"/>
      <c r="N224" s="10"/>
      <c r="O224" s="10"/>
      <c r="P224" s="10"/>
      <c r="Q224" s="10"/>
      <c r="R224" s="10"/>
      <c r="S224" s="10"/>
      <c r="T224" s="10"/>
      <c r="U224" s="10"/>
      <c r="V224" s="10"/>
      <c r="W224" s="10"/>
      <c r="X224" s="10"/>
      <c r="Y224" s="10"/>
      <c r="Z224" s="10"/>
      <c r="AA224" s="10"/>
    </row>
    <row r="225">
      <c r="A225" s="10" t="str">
        <f>IFERROR(__xludf.DUMMYFUNCTION("""COMPUTED_VALUE"""),"TO30705")</f>
        <v>TO30705</v>
      </c>
      <c r="B225" s="11" t="str">
        <f>IFERROR(__xludf.DUMMYFUNCTION("""COMPUTED_VALUE"""),"Tonk")</f>
        <v>Tonk</v>
      </c>
      <c r="C225" s="10" t="str">
        <f>IFERROR(__xludf.DUMMYFUNCTION("""COMPUTED_VALUE"""),"Ragi Flour")</f>
        <v>Ragi Flour</v>
      </c>
      <c r="D225" s="11">
        <f>IFERROR(__xludf.DUMMYFUNCTION("""COMPUTED_VALUE"""),45521.0)</f>
        <v>45521</v>
      </c>
      <c r="E225" s="10">
        <f>IFERROR(__xludf.DUMMYFUNCTION("""COMPUTED_VALUE"""),5.0)</f>
        <v>5</v>
      </c>
      <c r="F225" s="10">
        <f>IFERROR(__xludf.DUMMYFUNCTION("""COMPUTED_VALUE"""),90.0)</f>
        <v>90</v>
      </c>
      <c r="G225" s="10"/>
      <c r="H225" s="10"/>
      <c r="I225" s="10"/>
      <c r="J225" s="10"/>
      <c r="K225" s="10"/>
      <c r="L225" s="10"/>
      <c r="M225" s="10"/>
      <c r="N225" s="10"/>
      <c r="O225" s="10"/>
      <c r="P225" s="10"/>
      <c r="Q225" s="10"/>
      <c r="R225" s="10"/>
      <c r="S225" s="10"/>
      <c r="T225" s="10"/>
      <c r="U225" s="10"/>
      <c r="V225" s="10"/>
      <c r="W225" s="10"/>
      <c r="X225" s="10"/>
      <c r="Y225" s="10"/>
      <c r="Z225" s="10"/>
      <c r="AA225" s="10"/>
    </row>
    <row r="226">
      <c r="A226" s="10" t="str">
        <f>IFERROR(__xludf.DUMMYFUNCTION("""COMPUTED_VALUE"""),"TO30805")</f>
        <v>TO30805</v>
      </c>
      <c r="B226" s="11" t="str">
        <f>IFERROR(__xludf.DUMMYFUNCTION("""COMPUTED_VALUE"""),"Tonk")</f>
        <v>Tonk</v>
      </c>
      <c r="C226" s="10" t="str">
        <f>IFERROR(__xludf.DUMMYFUNCTION("""COMPUTED_VALUE"""),"Wheat Flour")</f>
        <v>Wheat Flour</v>
      </c>
      <c r="D226" s="11">
        <f>IFERROR(__xludf.DUMMYFUNCTION("""COMPUTED_VALUE"""),45521.0)</f>
        <v>45521</v>
      </c>
      <c r="E226" s="10">
        <f>IFERROR(__xludf.DUMMYFUNCTION("""COMPUTED_VALUE"""),40.0)</f>
        <v>40</v>
      </c>
      <c r="F226" s="10">
        <f>IFERROR(__xludf.DUMMYFUNCTION("""COMPUTED_VALUE"""),65.0)</f>
        <v>65</v>
      </c>
      <c r="G226" s="10"/>
      <c r="H226" s="10"/>
      <c r="I226" s="10"/>
      <c r="J226" s="10"/>
      <c r="K226" s="10"/>
      <c r="L226" s="10"/>
      <c r="M226" s="10"/>
      <c r="N226" s="10"/>
      <c r="O226" s="10"/>
      <c r="P226" s="10"/>
      <c r="Q226" s="10"/>
      <c r="R226" s="10"/>
      <c r="S226" s="10"/>
      <c r="T226" s="10"/>
      <c r="U226" s="10"/>
      <c r="V226" s="10"/>
      <c r="W226" s="10"/>
      <c r="X226" s="10"/>
      <c r="Y226" s="10"/>
      <c r="Z226" s="10"/>
      <c r="AA226" s="10"/>
    </row>
    <row r="227">
      <c r="A227" s="10" t="str">
        <f>IFERROR(__xludf.DUMMYFUNCTION("""COMPUTED_VALUE"""),"TO30905")</f>
        <v>TO30905</v>
      </c>
      <c r="B227" s="11" t="str">
        <f>IFERROR(__xludf.DUMMYFUNCTION("""COMPUTED_VALUE"""),"Tonk")</f>
        <v>Tonk</v>
      </c>
      <c r="C227" s="10" t="str">
        <f>IFERROR(__xludf.DUMMYFUNCTION("""COMPUTED_VALUE"""),"Rice Flour")</f>
        <v>Rice Flour</v>
      </c>
      <c r="D227" s="11">
        <f>IFERROR(__xludf.DUMMYFUNCTION("""COMPUTED_VALUE"""),45522.0)</f>
        <v>45522</v>
      </c>
      <c r="E227" s="10">
        <f>IFERROR(__xludf.DUMMYFUNCTION("""COMPUTED_VALUE"""),20.0)</f>
        <v>20</v>
      </c>
      <c r="F227" s="10">
        <f>IFERROR(__xludf.DUMMYFUNCTION("""COMPUTED_VALUE"""),78.0)</f>
        <v>78</v>
      </c>
      <c r="G227" s="10"/>
      <c r="H227" s="10"/>
      <c r="I227" s="10"/>
      <c r="J227" s="10"/>
      <c r="K227" s="10"/>
      <c r="L227" s="10"/>
      <c r="M227" s="10"/>
      <c r="N227" s="10"/>
      <c r="O227" s="10"/>
      <c r="P227" s="10"/>
      <c r="Q227" s="10"/>
      <c r="R227" s="10"/>
      <c r="S227" s="10"/>
      <c r="T227" s="10"/>
      <c r="U227" s="10"/>
      <c r="V227" s="10"/>
      <c r="W227" s="10"/>
      <c r="X227" s="10"/>
      <c r="Y227" s="10"/>
      <c r="Z227" s="10"/>
      <c r="AA227" s="10"/>
    </row>
    <row r="228">
      <c r="A228" s="10" t="str">
        <f>IFERROR(__xludf.DUMMYFUNCTION("""COMPUTED_VALUE"""),"TO31005")</f>
        <v>TO31005</v>
      </c>
      <c r="B228" s="11" t="str">
        <f>IFERROR(__xludf.DUMMYFUNCTION("""COMPUTED_VALUE"""),"Tonk")</f>
        <v>Tonk</v>
      </c>
      <c r="C228" s="10" t="str">
        <f>IFERROR(__xludf.DUMMYFUNCTION("""COMPUTED_VALUE"""),"Besan")</f>
        <v>Besan</v>
      </c>
      <c r="D228" s="11">
        <f>IFERROR(__xludf.DUMMYFUNCTION("""COMPUTED_VALUE"""),45522.0)</f>
        <v>45522</v>
      </c>
      <c r="E228" s="10">
        <f>IFERROR(__xludf.DUMMYFUNCTION("""COMPUTED_VALUE"""),3.0)</f>
        <v>3</v>
      </c>
      <c r="F228" s="10">
        <f>IFERROR(__xludf.DUMMYFUNCTION("""COMPUTED_VALUE"""),170.0)</f>
        <v>170</v>
      </c>
      <c r="G228" s="10"/>
      <c r="H228" s="10"/>
      <c r="I228" s="10"/>
      <c r="J228" s="10"/>
      <c r="K228" s="10"/>
      <c r="L228" s="10"/>
      <c r="M228" s="10"/>
      <c r="N228" s="10"/>
      <c r="O228" s="10"/>
      <c r="P228" s="10"/>
      <c r="Q228" s="10"/>
      <c r="R228" s="10"/>
      <c r="S228" s="10"/>
      <c r="T228" s="10"/>
      <c r="U228" s="10"/>
      <c r="V228" s="10"/>
      <c r="W228" s="10"/>
      <c r="X228" s="10"/>
      <c r="Y228" s="10"/>
      <c r="Z228" s="10"/>
      <c r="AA228" s="10"/>
    </row>
    <row r="229">
      <c r="A229" s="10" t="str">
        <f>IFERROR(__xludf.DUMMYFUNCTION("""COMPUTED_VALUE"""),"TO31105")</f>
        <v>TO31105</v>
      </c>
      <c r="B229" s="11" t="str">
        <f>IFERROR(__xludf.DUMMYFUNCTION("""COMPUTED_VALUE"""),"Tonk")</f>
        <v>Tonk</v>
      </c>
      <c r="C229" s="10" t="str">
        <f>IFERROR(__xludf.DUMMYFUNCTION("""COMPUTED_VALUE"""),"Jowar Flour")</f>
        <v>Jowar Flour</v>
      </c>
      <c r="D229" s="11">
        <f>IFERROR(__xludf.DUMMYFUNCTION("""COMPUTED_VALUE"""),45522.0)</f>
        <v>45522</v>
      </c>
      <c r="E229" s="10">
        <f>IFERROR(__xludf.DUMMYFUNCTION("""COMPUTED_VALUE"""),2.0)</f>
        <v>2</v>
      </c>
      <c r="F229" s="10">
        <f>IFERROR(__xludf.DUMMYFUNCTION("""COMPUTED_VALUE"""),80.0)</f>
        <v>80</v>
      </c>
      <c r="G229" s="10"/>
      <c r="H229" s="10"/>
      <c r="I229" s="10"/>
      <c r="J229" s="10"/>
      <c r="K229" s="10"/>
      <c r="L229" s="10"/>
      <c r="M229" s="10"/>
      <c r="N229" s="10"/>
      <c r="O229" s="10"/>
      <c r="P229" s="10"/>
      <c r="Q229" s="10"/>
      <c r="R229" s="10"/>
      <c r="S229" s="10"/>
      <c r="T229" s="10"/>
      <c r="U229" s="10"/>
      <c r="V229" s="10"/>
      <c r="W229" s="10"/>
      <c r="X229" s="10"/>
      <c r="Y229" s="10"/>
      <c r="Z229" s="10"/>
      <c r="AA229" s="10"/>
    </row>
    <row r="230">
      <c r="A230" s="10" t="str">
        <f>IFERROR(__xludf.DUMMYFUNCTION("""COMPUTED_VALUE"""),"TO31205")</f>
        <v>TO31205</v>
      </c>
      <c r="B230" s="11" t="str">
        <f>IFERROR(__xludf.DUMMYFUNCTION("""COMPUTED_VALUE"""),"Tonk")</f>
        <v>Tonk</v>
      </c>
      <c r="C230" s="10" t="str">
        <f>IFERROR(__xludf.DUMMYFUNCTION("""COMPUTED_VALUE"""),"Besan")</f>
        <v>Besan</v>
      </c>
      <c r="D230" s="11">
        <f>IFERROR(__xludf.DUMMYFUNCTION("""COMPUTED_VALUE"""),45523.0)</f>
        <v>45523</v>
      </c>
      <c r="E230" s="10">
        <f>IFERROR(__xludf.DUMMYFUNCTION("""COMPUTED_VALUE"""),5.0)</f>
        <v>5</v>
      </c>
      <c r="F230" s="10">
        <f>IFERROR(__xludf.DUMMYFUNCTION("""COMPUTED_VALUE"""),170.0)</f>
        <v>170</v>
      </c>
      <c r="G230" s="10"/>
      <c r="H230" s="10"/>
      <c r="I230" s="10"/>
      <c r="J230" s="10"/>
      <c r="K230" s="10"/>
      <c r="L230" s="10"/>
      <c r="M230" s="10"/>
      <c r="N230" s="10"/>
      <c r="O230" s="10"/>
      <c r="P230" s="10"/>
      <c r="Q230" s="10"/>
      <c r="R230" s="10"/>
      <c r="S230" s="10"/>
      <c r="T230" s="10"/>
      <c r="U230" s="10"/>
      <c r="V230" s="10"/>
      <c r="W230" s="10"/>
      <c r="X230" s="10"/>
      <c r="Y230" s="10"/>
      <c r="Z230" s="10"/>
      <c r="AA230" s="10"/>
    </row>
    <row r="231">
      <c r="A231" s="10" t="str">
        <f>IFERROR(__xludf.DUMMYFUNCTION("""COMPUTED_VALUE"""),"TO31305")</f>
        <v>TO31305</v>
      </c>
      <c r="B231" s="11" t="str">
        <f>IFERROR(__xludf.DUMMYFUNCTION("""COMPUTED_VALUE"""),"Tonk")</f>
        <v>Tonk</v>
      </c>
      <c r="C231" s="10" t="str">
        <f>IFERROR(__xludf.DUMMYFUNCTION("""COMPUTED_VALUE"""),"Ragi Flour")</f>
        <v>Ragi Flour</v>
      </c>
      <c r="D231" s="11">
        <f>IFERROR(__xludf.DUMMYFUNCTION("""COMPUTED_VALUE"""),45523.0)</f>
        <v>45523</v>
      </c>
      <c r="E231" s="10">
        <f>IFERROR(__xludf.DUMMYFUNCTION("""COMPUTED_VALUE"""),4.0)</f>
        <v>4</v>
      </c>
      <c r="F231" s="10">
        <f>IFERROR(__xludf.DUMMYFUNCTION("""COMPUTED_VALUE"""),90.0)</f>
        <v>90</v>
      </c>
      <c r="G231" s="10"/>
      <c r="H231" s="10"/>
      <c r="I231" s="10"/>
      <c r="J231" s="10"/>
      <c r="K231" s="10"/>
      <c r="L231" s="10"/>
      <c r="M231" s="10"/>
      <c r="N231" s="10"/>
      <c r="O231" s="10"/>
      <c r="P231" s="10"/>
      <c r="Q231" s="10"/>
      <c r="R231" s="10"/>
      <c r="S231" s="10"/>
      <c r="T231" s="10"/>
      <c r="U231" s="10"/>
      <c r="V231" s="10"/>
      <c r="W231" s="10"/>
      <c r="X231" s="10"/>
      <c r="Y231" s="10"/>
      <c r="Z231" s="10"/>
      <c r="AA231" s="10"/>
    </row>
    <row r="232">
      <c r="A232" s="10" t="str">
        <f>IFERROR(__xludf.DUMMYFUNCTION("""COMPUTED_VALUE"""),"TO31405")</f>
        <v>TO31405</v>
      </c>
      <c r="B232" s="11" t="str">
        <f>IFERROR(__xludf.DUMMYFUNCTION("""COMPUTED_VALUE"""),"Tonk")</f>
        <v>Tonk</v>
      </c>
      <c r="C232" s="10" t="str">
        <f>IFERROR(__xludf.DUMMYFUNCTION("""COMPUTED_VALUE"""),"Wheat Flour")</f>
        <v>Wheat Flour</v>
      </c>
      <c r="D232" s="11">
        <f>IFERROR(__xludf.DUMMYFUNCTION("""COMPUTED_VALUE"""),45523.0)</f>
        <v>45523</v>
      </c>
      <c r="E232" s="10">
        <f>IFERROR(__xludf.DUMMYFUNCTION("""COMPUTED_VALUE"""),19.0)</f>
        <v>19</v>
      </c>
      <c r="F232" s="10">
        <f>IFERROR(__xludf.DUMMYFUNCTION("""COMPUTED_VALUE"""),65.0)</f>
        <v>65</v>
      </c>
      <c r="G232" s="10"/>
      <c r="H232" s="10"/>
      <c r="I232" s="10"/>
      <c r="J232" s="10"/>
      <c r="K232" s="10"/>
      <c r="L232" s="10"/>
      <c r="M232" s="10"/>
      <c r="N232" s="10"/>
      <c r="O232" s="10"/>
      <c r="P232" s="10"/>
      <c r="Q232" s="10"/>
      <c r="R232" s="10"/>
      <c r="S232" s="10"/>
      <c r="T232" s="10"/>
      <c r="U232" s="10"/>
      <c r="V232" s="10"/>
      <c r="W232" s="10"/>
      <c r="X232" s="10"/>
      <c r="Y232" s="10"/>
      <c r="Z232" s="10"/>
      <c r="AA232" s="10"/>
    </row>
    <row r="233">
      <c r="A233" s="10" t="str">
        <f>IFERROR(__xludf.DUMMYFUNCTION("""COMPUTED_VALUE"""),"TO31505")</f>
        <v>TO31505</v>
      </c>
      <c r="B233" s="11" t="str">
        <f>IFERROR(__xludf.DUMMYFUNCTION("""COMPUTED_VALUE"""),"Tonk")</f>
        <v>Tonk</v>
      </c>
      <c r="C233" s="10" t="str">
        <f>IFERROR(__xludf.DUMMYFUNCTION("""COMPUTED_VALUE"""),"Rice Flour")</f>
        <v>Rice Flour</v>
      </c>
      <c r="D233" s="11">
        <f>IFERROR(__xludf.DUMMYFUNCTION("""COMPUTED_VALUE"""),45524.0)</f>
        <v>45524</v>
      </c>
      <c r="E233" s="10">
        <f>IFERROR(__xludf.DUMMYFUNCTION("""COMPUTED_VALUE"""),37.0)</f>
        <v>37</v>
      </c>
      <c r="F233" s="10">
        <f>IFERROR(__xludf.DUMMYFUNCTION("""COMPUTED_VALUE"""),78.0)</f>
        <v>78</v>
      </c>
      <c r="G233" s="10"/>
      <c r="H233" s="10"/>
      <c r="I233" s="10"/>
      <c r="J233" s="10"/>
      <c r="K233" s="10"/>
      <c r="L233" s="10"/>
      <c r="M233" s="10"/>
      <c r="N233" s="10"/>
      <c r="O233" s="10"/>
      <c r="P233" s="10"/>
      <c r="Q233" s="10"/>
      <c r="R233" s="10"/>
      <c r="S233" s="10"/>
      <c r="T233" s="10"/>
      <c r="U233" s="10"/>
      <c r="V233" s="10"/>
      <c r="W233" s="10"/>
      <c r="X233" s="10"/>
      <c r="Y233" s="10"/>
      <c r="Z233" s="10"/>
      <c r="AA233" s="10"/>
    </row>
    <row r="234">
      <c r="A234" s="10" t="str">
        <f>IFERROR(__xludf.DUMMYFUNCTION("""COMPUTED_VALUE"""),"TO31605")</f>
        <v>TO31605</v>
      </c>
      <c r="B234" s="11" t="str">
        <f>IFERROR(__xludf.DUMMYFUNCTION("""COMPUTED_VALUE"""),"Tonk")</f>
        <v>Tonk</v>
      </c>
      <c r="C234" s="10" t="str">
        <f>IFERROR(__xludf.DUMMYFUNCTION("""COMPUTED_VALUE"""),"Wheat Flour")</f>
        <v>Wheat Flour</v>
      </c>
      <c r="D234" s="11">
        <f>IFERROR(__xludf.DUMMYFUNCTION("""COMPUTED_VALUE"""),45526.0)</f>
        <v>45526</v>
      </c>
      <c r="E234" s="10">
        <f>IFERROR(__xludf.DUMMYFUNCTION("""COMPUTED_VALUE"""),34.0)</f>
        <v>34</v>
      </c>
      <c r="F234" s="10">
        <f>IFERROR(__xludf.DUMMYFUNCTION("""COMPUTED_VALUE"""),65.0)</f>
        <v>65</v>
      </c>
      <c r="G234" s="10"/>
      <c r="H234" s="10"/>
      <c r="I234" s="10"/>
      <c r="J234" s="10"/>
      <c r="K234" s="10"/>
      <c r="L234" s="10"/>
      <c r="M234" s="10"/>
      <c r="N234" s="10"/>
      <c r="O234" s="10"/>
      <c r="P234" s="10"/>
      <c r="Q234" s="10"/>
      <c r="R234" s="10"/>
      <c r="S234" s="10"/>
      <c r="T234" s="10"/>
      <c r="U234" s="10"/>
      <c r="V234" s="10"/>
      <c r="W234" s="10"/>
      <c r="X234" s="10"/>
      <c r="Y234" s="10"/>
      <c r="Z234" s="10"/>
      <c r="AA234" s="10"/>
    </row>
    <row r="235">
      <c r="A235" s="10" t="str">
        <f>IFERROR(__xludf.DUMMYFUNCTION("""COMPUTED_VALUE"""),"TO31705")</f>
        <v>TO31705</v>
      </c>
      <c r="B235" s="11" t="str">
        <f>IFERROR(__xludf.DUMMYFUNCTION("""COMPUTED_VALUE"""),"Tonk")</f>
        <v>Tonk</v>
      </c>
      <c r="C235" s="10" t="str">
        <f>IFERROR(__xludf.DUMMYFUNCTION("""COMPUTED_VALUE"""),"Rice Flour")</f>
        <v>Rice Flour</v>
      </c>
      <c r="D235" s="11">
        <f>IFERROR(__xludf.DUMMYFUNCTION("""COMPUTED_VALUE"""),45526.0)</f>
        <v>45526</v>
      </c>
      <c r="E235" s="10">
        <f>IFERROR(__xludf.DUMMYFUNCTION("""COMPUTED_VALUE"""),5.0)</f>
        <v>5</v>
      </c>
      <c r="F235" s="10">
        <f>IFERROR(__xludf.DUMMYFUNCTION("""COMPUTED_VALUE"""),78.0)</f>
        <v>78</v>
      </c>
      <c r="G235" s="10"/>
      <c r="H235" s="10"/>
      <c r="I235" s="10"/>
      <c r="J235" s="10"/>
      <c r="K235" s="10"/>
      <c r="L235" s="10"/>
      <c r="M235" s="10"/>
      <c r="N235" s="10"/>
      <c r="O235" s="10"/>
      <c r="P235" s="10"/>
      <c r="Q235" s="10"/>
      <c r="R235" s="10"/>
      <c r="S235" s="10"/>
      <c r="T235" s="10"/>
      <c r="U235" s="10"/>
      <c r="V235" s="10"/>
      <c r="W235" s="10"/>
      <c r="X235" s="10"/>
      <c r="Y235" s="10"/>
      <c r="Z235" s="10"/>
      <c r="AA235" s="10"/>
    </row>
    <row r="236">
      <c r="A236" s="10" t="str">
        <f>IFERROR(__xludf.DUMMYFUNCTION("""COMPUTED_VALUE"""),"TO31805")</f>
        <v>TO31805</v>
      </c>
      <c r="B236" s="11" t="str">
        <f>IFERROR(__xludf.DUMMYFUNCTION("""COMPUTED_VALUE"""),"Tonk")</f>
        <v>Tonk</v>
      </c>
      <c r="C236" s="10" t="str">
        <f>IFERROR(__xludf.DUMMYFUNCTION("""COMPUTED_VALUE"""),"Ragi Flour")</f>
        <v>Ragi Flour</v>
      </c>
      <c r="D236" s="11">
        <f>IFERROR(__xludf.DUMMYFUNCTION("""COMPUTED_VALUE"""),45526.0)</f>
        <v>45526</v>
      </c>
      <c r="E236" s="10">
        <f>IFERROR(__xludf.DUMMYFUNCTION("""COMPUTED_VALUE"""),7.0)</f>
        <v>7</v>
      </c>
      <c r="F236" s="10">
        <f>IFERROR(__xludf.DUMMYFUNCTION("""COMPUTED_VALUE"""),90.0)</f>
        <v>90</v>
      </c>
      <c r="G236" s="10"/>
      <c r="H236" s="10"/>
      <c r="I236" s="10"/>
      <c r="J236" s="10"/>
      <c r="K236" s="10"/>
      <c r="L236" s="10"/>
      <c r="M236" s="10"/>
      <c r="N236" s="10"/>
      <c r="O236" s="10"/>
      <c r="P236" s="10"/>
      <c r="Q236" s="10"/>
      <c r="R236" s="10"/>
      <c r="S236" s="10"/>
      <c r="T236" s="10"/>
      <c r="U236" s="10"/>
      <c r="V236" s="10"/>
      <c r="W236" s="10"/>
      <c r="X236" s="10"/>
      <c r="Y236" s="10"/>
      <c r="Z236" s="10"/>
      <c r="AA236" s="10"/>
    </row>
    <row r="237">
      <c r="A237" s="10" t="str">
        <f>IFERROR(__xludf.DUMMYFUNCTION("""COMPUTED_VALUE"""),"TO31905")</f>
        <v>TO31905</v>
      </c>
      <c r="B237" s="11" t="str">
        <f>IFERROR(__xludf.DUMMYFUNCTION("""COMPUTED_VALUE"""),"Tonk")</f>
        <v>Tonk</v>
      </c>
      <c r="C237" s="10" t="str">
        <f>IFERROR(__xludf.DUMMYFUNCTION("""COMPUTED_VALUE"""),"Besan")</f>
        <v>Besan</v>
      </c>
      <c r="D237" s="11">
        <f>IFERROR(__xludf.DUMMYFUNCTION("""COMPUTED_VALUE"""),45527.0)</f>
        <v>45527</v>
      </c>
      <c r="E237" s="10">
        <f>IFERROR(__xludf.DUMMYFUNCTION("""COMPUTED_VALUE"""),7.0)</f>
        <v>7</v>
      </c>
      <c r="F237" s="10">
        <f>IFERROR(__xludf.DUMMYFUNCTION("""COMPUTED_VALUE"""),170.0)</f>
        <v>170</v>
      </c>
      <c r="G237" s="10"/>
      <c r="H237" s="10"/>
      <c r="I237" s="10"/>
      <c r="J237" s="10"/>
      <c r="K237" s="10"/>
      <c r="L237" s="10"/>
      <c r="M237" s="10"/>
      <c r="N237" s="10"/>
      <c r="O237" s="10"/>
      <c r="P237" s="10"/>
      <c r="Q237" s="10"/>
      <c r="R237" s="10"/>
      <c r="S237" s="10"/>
      <c r="T237" s="10"/>
      <c r="U237" s="10"/>
      <c r="V237" s="10"/>
      <c r="W237" s="10"/>
      <c r="X237" s="10"/>
      <c r="Y237" s="10"/>
      <c r="Z237" s="10"/>
      <c r="AA237" s="10"/>
    </row>
    <row r="238">
      <c r="A238" s="10" t="str">
        <f>IFERROR(__xludf.DUMMYFUNCTION("""COMPUTED_VALUE"""),"TO32005")</f>
        <v>TO32005</v>
      </c>
      <c r="B238" s="11" t="str">
        <f>IFERROR(__xludf.DUMMYFUNCTION("""COMPUTED_VALUE"""),"Tonk")</f>
        <v>Tonk</v>
      </c>
      <c r="C238" s="10" t="str">
        <f>IFERROR(__xludf.DUMMYFUNCTION("""COMPUTED_VALUE"""),"Rice Flour")</f>
        <v>Rice Flour</v>
      </c>
      <c r="D238" s="11">
        <f>IFERROR(__xludf.DUMMYFUNCTION("""COMPUTED_VALUE"""),45527.0)</f>
        <v>45527</v>
      </c>
      <c r="E238" s="10">
        <f>IFERROR(__xludf.DUMMYFUNCTION("""COMPUTED_VALUE"""),13.0)</f>
        <v>13</v>
      </c>
      <c r="F238" s="10">
        <f>IFERROR(__xludf.DUMMYFUNCTION("""COMPUTED_VALUE"""),78.0)</f>
        <v>78</v>
      </c>
      <c r="G238" s="10"/>
      <c r="H238" s="10"/>
      <c r="I238" s="10"/>
      <c r="J238" s="10"/>
      <c r="K238" s="10"/>
      <c r="L238" s="10"/>
      <c r="M238" s="10"/>
      <c r="N238" s="10"/>
      <c r="O238" s="10"/>
      <c r="P238" s="10"/>
      <c r="Q238" s="10"/>
      <c r="R238" s="10"/>
      <c r="S238" s="10"/>
      <c r="T238" s="10"/>
      <c r="U238" s="10"/>
      <c r="V238" s="10"/>
      <c r="W238" s="10"/>
      <c r="X238" s="10"/>
      <c r="Y238" s="10"/>
      <c r="Z238" s="10"/>
      <c r="AA238" s="10"/>
    </row>
    <row r="239">
      <c r="A239" s="10" t="str">
        <f>IFERROR(__xludf.DUMMYFUNCTION("""COMPUTED_VALUE"""),"TO32105")</f>
        <v>TO32105</v>
      </c>
      <c r="B239" s="11" t="str">
        <f>IFERROR(__xludf.DUMMYFUNCTION("""COMPUTED_VALUE"""),"Tonk")</f>
        <v>Tonk</v>
      </c>
      <c r="C239" s="10" t="str">
        <f>IFERROR(__xludf.DUMMYFUNCTION("""COMPUTED_VALUE"""),"Ragi Flour")</f>
        <v>Ragi Flour</v>
      </c>
      <c r="D239" s="11">
        <f>IFERROR(__xludf.DUMMYFUNCTION("""COMPUTED_VALUE"""),45527.0)</f>
        <v>45527</v>
      </c>
      <c r="E239" s="10">
        <f>IFERROR(__xludf.DUMMYFUNCTION("""COMPUTED_VALUE"""),9.0)</f>
        <v>9</v>
      </c>
      <c r="F239" s="10">
        <f>IFERROR(__xludf.DUMMYFUNCTION("""COMPUTED_VALUE"""),90.0)</f>
        <v>90</v>
      </c>
      <c r="G239" s="10"/>
      <c r="H239" s="10"/>
      <c r="I239" s="10"/>
      <c r="J239" s="10"/>
      <c r="K239" s="10"/>
      <c r="L239" s="10"/>
      <c r="M239" s="10"/>
      <c r="N239" s="10"/>
      <c r="O239" s="10"/>
      <c r="P239" s="10"/>
      <c r="Q239" s="10"/>
      <c r="R239" s="10"/>
      <c r="S239" s="10"/>
      <c r="T239" s="10"/>
      <c r="U239" s="10"/>
      <c r="V239" s="10"/>
      <c r="W239" s="10"/>
      <c r="X239" s="10"/>
      <c r="Y239" s="10"/>
      <c r="Z239" s="10"/>
      <c r="AA239" s="10"/>
    </row>
    <row r="240">
      <c r="A240" s="10" t="str">
        <f>IFERROR(__xludf.DUMMYFUNCTION("""COMPUTED_VALUE"""),"TO32205")</f>
        <v>TO32205</v>
      </c>
      <c r="B240" s="11" t="str">
        <f>IFERROR(__xludf.DUMMYFUNCTION("""COMPUTED_VALUE"""),"Tonk")</f>
        <v>Tonk</v>
      </c>
      <c r="C240" s="10" t="str">
        <f>IFERROR(__xludf.DUMMYFUNCTION("""COMPUTED_VALUE"""),"Jowar Flour")</f>
        <v>Jowar Flour</v>
      </c>
      <c r="D240" s="11">
        <f>IFERROR(__xludf.DUMMYFUNCTION("""COMPUTED_VALUE"""),45527.0)</f>
        <v>45527</v>
      </c>
      <c r="E240" s="10">
        <f>IFERROR(__xludf.DUMMYFUNCTION("""COMPUTED_VALUE"""),3.0)</f>
        <v>3</v>
      </c>
      <c r="F240" s="10">
        <f>IFERROR(__xludf.DUMMYFUNCTION("""COMPUTED_VALUE"""),80.0)</f>
        <v>80</v>
      </c>
      <c r="G240" s="10"/>
      <c r="H240" s="10"/>
      <c r="I240" s="10"/>
      <c r="J240" s="10"/>
      <c r="K240" s="10"/>
      <c r="L240" s="10"/>
      <c r="M240" s="10"/>
      <c r="N240" s="10"/>
      <c r="O240" s="10"/>
      <c r="P240" s="10"/>
      <c r="Q240" s="10"/>
      <c r="R240" s="10"/>
      <c r="S240" s="10"/>
      <c r="T240" s="10"/>
      <c r="U240" s="10"/>
      <c r="V240" s="10"/>
      <c r="W240" s="10"/>
      <c r="X240" s="10"/>
      <c r="Y240" s="10"/>
      <c r="Z240" s="10"/>
      <c r="AA240" s="10"/>
    </row>
    <row r="241">
      <c r="A241" s="10" t="str">
        <f>IFERROR(__xludf.DUMMYFUNCTION("""COMPUTED_VALUE"""),"TO32305")</f>
        <v>TO32305</v>
      </c>
      <c r="B241" s="11" t="str">
        <f>IFERROR(__xludf.DUMMYFUNCTION("""COMPUTED_VALUE"""),"Tonk")</f>
        <v>Tonk</v>
      </c>
      <c r="C241" s="10" t="str">
        <f>IFERROR(__xludf.DUMMYFUNCTION("""COMPUTED_VALUE"""),"Wheat Flour")</f>
        <v>Wheat Flour</v>
      </c>
      <c r="D241" s="11">
        <f>IFERROR(__xludf.DUMMYFUNCTION("""COMPUTED_VALUE"""),45527.0)</f>
        <v>45527</v>
      </c>
      <c r="E241" s="10">
        <f>IFERROR(__xludf.DUMMYFUNCTION("""COMPUTED_VALUE"""),30.0)</f>
        <v>30</v>
      </c>
      <c r="F241" s="10">
        <f>IFERROR(__xludf.DUMMYFUNCTION("""COMPUTED_VALUE"""),65.0)</f>
        <v>65</v>
      </c>
      <c r="G241" s="10"/>
      <c r="H241" s="10"/>
      <c r="I241" s="10"/>
      <c r="J241" s="10"/>
      <c r="K241" s="10"/>
      <c r="L241" s="10"/>
      <c r="M241" s="10"/>
      <c r="N241" s="10"/>
      <c r="O241" s="10"/>
      <c r="P241" s="10"/>
      <c r="Q241" s="10"/>
      <c r="R241" s="10"/>
      <c r="S241" s="10"/>
      <c r="T241" s="10"/>
      <c r="U241" s="10"/>
      <c r="V241" s="10"/>
      <c r="W241" s="10"/>
      <c r="X241" s="10"/>
      <c r="Y241" s="10"/>
      <c r="Z241" s="10"/>
      <c r="AA241" s="10"/>
    </row>
    <row r="242">
      <c r="A242" s="10" t="str">
        <f>IFERROR(__xludf.DUMMYFUNCTION("""COMPUTED_VALUE"""),"TO32405")</f>
        <v>TO32405</v>
      </c>
      <c r="B242" s="11" t="str">
        <f>IFERROR(__xludf.DUMMYFUNCTION("""COMPUTED_VALUE"""),"Tonk")</f>
        <v>Tonk</v>
      </c>
      <c r="C242" s="10" t="str">
        <f>IFERROR(__xludf.DUMMYFUNCTION("""COMPUTED_VALUE"""),"Rice Flour")</f>
        <v>Rice Flour</v>
      </c>
      <c r="D242" s="11">
        <f>IFERROR(__xludf.DUMMYFUNCTION("""COMPUTED_VALUE"""),45528.0)</f>
        <v>45528</v>
      </c>
      <c r="E242" s="10">
        <f>IFERROR(__xludf.DUMMYFUNCTION("""COMPUTED_VALUE"""),17.0)</f>
        <v>17</v>
      </c>
      <c r="F242" s="10">
        <f>IFERROR(__xludf.DUMMYFUNCTION("""COMPUTED_VALUE"""),78.0)</f>
        <v>78</v>
      </c>
      <c r="G242" s="10"/>
      <c r="H242" s="10"/>
      <c r="I242" s="10"/>
      <c r="J242" s="10"/>
      <c r="K242" s="10"/>
      <c r="L242" s="10"/>
      <c r="M242" s="10"/>
      <c r="N242" s="10"/>
      <c r="O242" s="10"/>
      <c r="P242" s="10"/>
      <c r="Q242" s="10"/>
      <c r="R242" s="10"/>
      <c r="S242" s="10"/>
      <c r="T242" s="10"/>
      <c r="U242" s="10"/>
      <c r="V242" s="10"/>
      <c r="W242" s="10"/>
      <c r="X242" s="10"/>
      <c r="Y242" s="10"/>
      <c r="Z242" s="10"/>
      <c r="AA242" s="10"/>
    </row>
    <row r="243">
      <c r="A243" s="10" t="str">
        <f>IFERROR(__xludf.DUMMYFUNCTION("""COMPUTED_VALUE"""),"TO32505")</f>
        <v>TO32505</v>
      </c>
      <c r="B243" s="11" t="str">
        <f>IFERROR(__xludf.DUMMYFUNCTION("""COMPUTED_VALUE"""),"Tonk")</f>
        <v>Tonk</v>
      </c>
      <c r="C243" s="10" t="str">
        <f>IFERROR(__xludf.DUMMYFUNCTION("""COMPUTED_VALUE"""),"Besan")</f>
        <v>Besan</v>
      </c>
      <c r="D243" s="11">
        <f>IFERROR(__xludf.DUMMYFUNCTION("""COMPUTED_VALUE"""),45528.0)</f>
        <v>45528</v>
      </c>
      <c r="E243" s="10">
        <f>IFERROR(__xludf.DUMMYFUNCTION("""COMPUTED_VALUE"""),2.0)</f>
        <v>2</v>
      </c>
      <c r="F243" s="10">
        <f>IFERROR(__xludf.DUMMYFUNCTION("""COMPUTED_VALUE"""),170.0)</f>
        <v>170</v>
      </c>
      <c r="G243" s="10"/>
      <c r="H243" s="10"/>
      <c r="I243" s="10"/>
      <c r="J243" s="10"/>
      <c r="K243" s="10"/>
      <c r="L243" s="10"/>
      <c r="M243" s="10"/>
      <c r="N243" s="10"/>
      <c r="O243" s="10"/>
      <c r="P243" s="10"/>
      <c r="Q243" s="10"/>
      <c r="R243" s="10"/>
      <c r="S243" s="10"/>
      <c r="T243" s="10"/>
      <c r="U243" s="10"/>
      <c r="V243" s="10"/>
      <c r="W243" s="10"/>
      <c r="X243" s="10"/>
      <c r="Y243" s="10"/>
      <c r="Z243" s="10"/>
      <c r="AA243" s="10"/>
    </row>
    <row r="244">
      <c r="A244" s="10" t="str">
        <f>IFERROR(__xludf.DUMMYFUNCTION("""COMPUTED_VALUE"""),"TO32605")</f>
        <v>TO32605</v>
      </c>
      <c r="B244" s="11" t="str">
        <f>IFERROR(__xludf.DUMMYFUNCTION("""COMPUTED_VALUE"""),"Tonk")</f>
        <v>Tonk</v>
      </c>
      <c r="C244" s="10" t="str">
        <f>IFERROR(__xludf.DUMMYFUNCTION("""COMPUTED_VALUE"""),"Corn Flour")</f>
        <v>Corn Flour</v>
      </c>
      <c r="D244" s="11">
        <f>IFERROR(__xludf.DUMMYFUNCTION("""COMPUTED_VALUE"""),45529.0)</f>
        <v>45529</v>
      </c>
      <c r="E244" s="10">
        <f>IFERROR(__xludf.DUMMYFUNCTION("""COMPUTED_VALUE"""),4.0)</f>
        <v>4</v>
      </c>
      <c r="F244" s="10">
        <f>IFERROR(__xludf.DUMMYFUNCTION("""COMPUTED_VALUE"""),82.0)</f>
        <v>82</v>
      </c>
      <c r="G244" s="10"/>
      <c r="H244" s="10"/>
      <c r="I244" s="10"/>
      <c r="J244" s="10"/>
      <c r="K244" s="10"/>
      <c r="L244" s="10"/>
      <c r="M244" s="10"/>
      <c r="N244" s="10"/>
      <c r="O244" s="10"/>
      <c r="P244" s="10"/>
      <c r="Q244" s="10"/>
      <c r="R244" s="10"/>
      <c r="S244" s="10"/>
      <c r="T244" s="10"/>
      <c r="U244" s="10"/>
      <c r="V244" s="10"/>
      <c r="W244" s="10"/>
      <c r="X244" s="10"/>
      <c r="Y244" s="10"/>
      <c r="Z244" s="10"/>
      <c r="AA244" s="10"/>
    </row>
    <row r="245">
      <c r="A245" s="10" t="str">
        <f>IFERROR(__xludf.DUMMYFUNCTION("""COMPUTED_VALUE"""),"TO32705")</f>
        <v>TO32705</v>
      </c>
      <c r="B245" s="11" t="str">
        <f>IFERROR(__xludf.DUMMYFUNCTION("""COMPUTED_VALUE"""),"Tonk")</f>
        <v>Tonk</v>
      </c>
      <c r="C245" s="10" t="str">
        <f>IFERROR(__xludf.DUMMYFUNCTION("""COMPUTED_VALUE"""),"Besan")</f>
        <v>Besan</v>
      </c>
      <c r="D245" s="11">
        <f>IFERROR(__xludf.DUMMYFUNCTION("""COMPUTED_VALUE"""),45529.0)</f>
        <v>45529</v>
      </c>
      <c r="E245" s="10">
        <f>IFERROR(__xludf.DUMMYFUNCTION("""COMPUTED_VALUE"""),5.0)</f>
        <v>5</v>
      </c>
      <c r="F245" s="10">
        <f>IFERROR(__xludf.DUMMYFUNCTION("""COMPUTED_VALUE"""),170.0)</f>
        <v>170</v>
      </c>
      <c r="G245" s="10"/>
      <c r="H245" s="10"/>
      <c r="I245" s="10"/>
      <c r="J245" s="10"/>
      <c r="K245" s="10"/>
      <c r="L245" s="10"/>
      <c r="M245" s="10"/>
      <c r="N245" s="10"/>
      <c r="O245" s="10"/>
      <c r="P245" s="10"/>
      <c r="Q245" s="10"/>
      <c r="R245" s="10"/>
      <c r="S245" s="10"/>
      <c r="T245" s="10"/>
      <c r="U245" s="10"/>
      <c r="V245" s="10"/>
      <c r="W245" s="10"/>
      <c r="X245" s="10"/>
      <c r="Y245" s="10"/>
      <c r="Z245" s="10"/>
      <c r="AA245" s="10"/>
    </row>
    <row r="246">
      <c r="A246" s="10" t="str">
        <f>IFERROR(__xludf.DUMMYFUNCTION("""COMPUTED_VALUE"""),"TO32805")</f>
        <v>TO32805</v>
      </c>
      <c r="B246" s="11" t="str">
        <f>IFERROR(__xludf.DUMMYFUNCTION("""COMPUTED_VALUE"""),"Tonk")</f>
        <v>Tonk</v>
      </c>
      <c r="C246" s="10" t="str">
        <f>IFERROR(__xludf.DUMMYFUNCTION("""COMPUTED_VALUE"""),"Wheat Flour")</f>
        <v>Wheat Flour</v>
      </c>
      <c r="D246" s="11">
        <f>IFERROR(__xludf.DUMMYFUNCTION("""COMPUTED_VALUE"""),45529.0)</f>
        <v>45529</v>
      </c>
      <c r="E246" s="10">
        <f>IFERROR(__xludf.DUMMYFUNCTION("""COMPUTED_VALUE"""),28.0)</f>
        <v>28</v>
      </c>
      <c r="F246" s="10">
        <f>IFERROR(__xludf.DUMMYFUNCTION("""COMPUTED_VALUE"""),65.0)</f>
        <v>65</v>
      </c>
      <c r="G246" s="10"/>
      <c r="H246" s="10"/>
      <c r="I246" s="10"/>
      <c r="J246" s="10"/>
      <c r="K246" s="10"/>
      <c r="L246" s="10"/>
      <c r="M246" s="10"/>
      <c r="N246" s="10"/>
      <c r="O246" s="10"/>
      <c r="P246" s="10"/>
      <c r="Q246" s="10"/>
      <c r="R246" s="10"/>
      <c r="S246" s="10"/>
      <c r="T246" s="10"/>
      <c r="U246" s="10"/>
      <c r="V246" s="10"/>
      <c r="W246" s="10"/>
      <c r="X246" s="10"/>
      <c r="Y246" s="10"/>
      <c r="Z246" s="10"/>
      <c r="AA246" s="10"/>
    </row>
    <row r="247">
      <c r="A247" s="10" t="str">
        <f>IFERROR(__xludf.DUMMYFUNCTION("""COMPUTED_VALUE"""),"TO32905")</f>
        <v>TO32905</v>
      </c>
      <c r="B247" s="11" t="str">
        <f>IFERROR(__xludf.DUMMYFUNCTION("""COMPUTED_VALUE"""),"Tonk")</f>
        <v>Tonk</v>
      </c>
      <c r="C247" s="10" t="str">
        <f>IFERROR(__xludf.DUMMYFUNCTION("""COMPUTED_VALUE"""),"Corn Flour")</f>
        <v>Corn Flour</v>
      </c>
      <c r="D247" s="11">
        <f>IFERROR(__xludf.DUMMYFUNCTION("""COMPUTED_VALUE"""),45530.0)</f>
        <v>45530</v>
      </c>
      <c r="E247" s="10">
        <f>IFERROR(__xludf.DUMMYFUNCTION("""COMPUTED_VALUE"""),1.0)</f>
        <v>1</v>
      </c>
      <c r="F247" s="10">
        <f>IFERROR(__xludf.DUMMYFUNCTION("""COMPUTED_VALUE"""),82.0)</f>
        <v>82</v>
      </c>
      <c r="G247" s="10"/>
      <c r="H247" s="10"/>
      <c r="I247" s="10"/>
      <c r="J247" s="10"/>
      <c r="K247" s="10"/>
      <c r="L247" s="10"/>
      <c r="M247" s="10"/>
      <c r="N247" s="10"/>
      <c r="O247" s="10"/>
      <c r="P247" s="10"/>
      <c r="Q247" s="10"/>
      <c r="R247" s="10"/>
      <c r="S247" s="10"/>
      <c r="T247" s="10"/>
      <c r="U247" s="10"/>
      <c r="V247" s="10"/>
      <c r="W247" s="10"/>
      <c r="X247" s="10"/>
      <c r="Y247" s="10"/>
      <c r="Z247" s="10"/>
      <c r="AA247" s="10"/>
    </row>
    <row r="248">
      <c r="A248" s="10" t="str">
        <f>IFERROR(__xludf.DUMMYFUNCTION("""COMPUTED_VALUE"""),"TO33005")</f>
        <v>TO33005</v>
      </c>
      <c r="B248" s="11" t="str">
        <f>IFERROR(__xludf.DUMMYFUNCTION("""COMPUTED_VALUE"""),"Tonk")</f>
        <v>Tonk</v>
      </c>
      <c r="C248" s="10" t="str">
        <f>IFERROR(__xludf.DUMMYFUNCTION("""COMPUTED_VALUE"""),"Rice Flour")</f>
        <v>Rice Flour</v>
      </c>
      <c r="D248" s="11">
        <f>IFERROR(__xludf.DUMMYFUNCTION("""COMPUTED_VALUE"""),45531.0)</f>
        <v>45531</v>
      </c>
      <c r="E248" s="10">
        <f>IFERROR(__xludf.DUMMYFUNCTION("""COMPUTED_VALUE"""),5.0)</f>
        <v>5</v>
      </c>
      <c r="F248" s="10">
        <f>IFERROR(__xludf.DUMMYFUNCTION("""COMPUTED_VALUE"""),78.0)</f>
        <v>78</v>
      </c>
      <c r="G248" s="10"/>
      <c r="H248" s="10"/>
      <c r="I248" s="10"/>
      <c r="J248" s="10"/>
      <c r="K248" s="10"/>
      <c r="L248" s="10"/>
      <c r="M248" s="10"/>
      <c r="N248" s="10"/>
      <c r="O248" s="10"/>
      <c r="P248" s="10"/>
      <c r="Q248" s="10"/>
      <c r="R248" s="10"/>
      <c r="S248" s="10"/>
      <c r="T248" s="10"/>
      <c r="U248" s="10"/>
      <c r="V248" s="10"/>
      <c r="W248" s="10"/>
      <c r="X248" s="10"/>
      <c r="Y248" s="10"/>
      <c r="Z248" s="10"/>
      <c r="AA248" s="10"/>
    </row>
    <row r="249">
      <c r="A249" s="10" t="str">
        <f>IFERROR(__xludf.DUMMYFUNCTION("""COMPUTED_VALUE"""),"TO33105")</f>
        <v>TO33105</v>
      </c>
      <c r="B249" s="11" t="str">
        <f>IFERROR(__xludf.DUMMYFUNCTION("""COMPUTED_VALUE"""),"Tonk")</f>
        <v>Tonk</v>
      </c>
      <c r="C249" s="10" t="str">
        <f>IFERROR(__xludf.DUMMYFUNCTION("""COMPUTED_VALUE"""),"Besan")</f>
        <v>Besan</v>
      </c>
      <c r="D249" s="11">
        <f>IFERROR(__xludf.DUMMYFUNCTION("""COMPUTED_VALUE"""),45532.0)</f>
        <v>45532</v>
      </c>
      <c r="E249" s="10">
        <f>IFERROR(__xludf.DUMMYFUNCTION("""COMPUTED_VALUE"""),7.0)</f>
        <v>7</v>
      </c>
      <c r="F249" s="10">
        <f>IFERROR(__xludf.DUMMYFUNCTION("""COMPUTED_VALUE"""),170.0)</f>
        <v>170</v>
      </c>
      <c r="G249" s="10"/>
      <c r="H249" s="10"/>
      <c r="I249" s="10"/>
      <c r="J249" s="10"/>
      <c r="K249" s="10"/>
      <c r="L249" s="10"/>
      <c r="M249" s="10"/>
      <c r="N249" s="10"/>
      <c r="O249" s="10"/>
      <c r="P249" s="10"/>
      <c r="Q249" s="10"/>
      <c r="R249" s="10"/>
      <c r="S249" s="10"/>
      <c r="T249" s="10"/>
      <c r="U249" s="10"/>
      <c r="V249" s="10"/>
      <c r="W249" s="10"/>
      <c r="X249" s="10"/>
      <c r="Y249" s="10"/>
      <c r="Z249" s="10"/>
      <c r="AA249" s="10"/>
    </row>
    <row r="250">
      <c r="A250" s="10" t="str">
        <f>IFERROR(__xludf.DUMMYFUNCTION("""COMPUTED_VALUE"""),"TO33205")</f>
        <v>TO33205</v>
      </c>
      <c r="B250" s="11" t="str">
        <f>IFERROR(__xludf.DUMMYFUNCTION("""COMPUTED_VALUE"""),"Tonk")</f>
        <v>Tonk</v>
      </c>
      <c r="C250" s="10" t="str">
        <f>IFERROR(__xludf.DUMMYFUNCTION("""COMPUTED_VALUE"""),"Corn Flour")</f>
        <v>Corn Flour</v>
      </c>
      <c r="D250" s="11">
        <f>IFERROR(__xludf.DUMMYFUNCTION("""COMPUTED_VALUE"""),45532.0)</f>
        <v>45532</v>
      </c>
      <c r="E250" s="10">
        <f>IFERROR(__xludf.DUMMYFUNCTION("""COMPUTED_VALUE"""),6.0)</f>
        <v>6</v>
      </c>
      <c r="F250" s="10">
        <f>IFERROR(__xludf.DUMMYFUNCTION("""COMPUTED_VALUE"""),82.0)</f>
        <v>82</v>
      </c>
      <c r="G250" s="10"/>
      <c r="H250" s="10"/>
      <c r="I250" s="10"/>
      <c r="J250" s="10"/>
      <c r="K250" s="10"/>
      <c r="L250" s="10"/>
      <c r="M250" s="10"/>
      <c r="N250" s="10"/>
      <c r="O250" s="10"/>
      <c r="P250" s="10"/>
      <c r="Q250" s="10"/>
      <c r="R250" s="10"/>
      <c r="S250" s="10"/>
      <c r="T250" s="10"/>
      <c r="U250" s="10"/>
      <c r="V250" s="10"/>
      <c r="W250" s="10"/>
      <c r="X250" s="10"/>
      <c r="Y250" s="10"/>
      <c r="Z250" s="10"/>
      <c r="AA250" s="10"/>
    </row>
    <row r="251">
      <c r="A251" s="10" t="str">
        <f>IFERROR(__xludf.DUMMYFUNCTION("""COMPUTED_VALUE"""),"TO33305")</f>
        <v>TO33305</v>
      </c>
      <c r="B251" s="11" t="str">
        <f>IFERROR(__xludf.DUMMYFUNCTION("""COMPUTED_VALUE"""),"Tonk")</f>
        <v>Tonk</v>
      </c>
      <c r="C251" s="10" t="str">
        <f>IFERROR(__xludf.DUMMYFUNCTION("""COMPUTED_VALUE"""),"Jowar Flour")</f>
        <v>Jowar Flour</v>
      </c>
      <c r="D251" s="11">
        <f>IFERROR(__xludf.DUMMYFUNCTION("""COMPUTED_VALUE"""),45533.0)</f>
        <v>45533</v>
      </c>
      <c r="E251" s="10">
        <f>IFERROR(__xludf.DUMMYFUNCTION("""COMPUTED_VALUE"""),3.0)</f>
        <v>3</v>
      </c>
      <c r="F251" s="10">
        <f>IFERROR(__xludf.DUMMYFUNCTION("""COMPUTED_VALUE"""),80.0)</f>
        <v>80</v>
      </c>
      <c r="G251" s="10"/>
      <c r="H251" s="10"/>
      <c r="I251" s="10"/>
      <c r="J251" s="10"/>
      <c r="K251" s="10"/>
      <c r="L251" s="10"/>
      <c r="M251" s="10"/>
      <c r="N251" s="10"/>
      <c r="O251" s="10"/>
      <c r="P251" s="10"/>
      <c r="Q251" s="10"/>
      <c r="R251" s="10"/>
      <c r="S251" s="10"/>
      <c r="T251" s="10"/>
      <c r="U251" s="10"/>
      <c r="V251" s="10"/>
      <c r="W251" s="10"/>
      <c r="X251" s="10"/>
      <c r="Y251" s="10"/>
      <c r="Z251" s="10"/>
      <c r="AA251" s="10"/>
    </row>
    <row r="252">
      <c r="A252" s="10" t="str">
        <f>IFERROR(__xludf.DUMMYFUNCTION("""COMPUTED_VALUE"""),"TO33405")</f>
        <v>TO33405</v>
      </c>
      <c r="B252" s="11" t="str">
        <f>IFERROR(__xludf.DUMMYFUNCTION("""COMPUTED_VALUE"""),"Tonk")</f>
        <v>Tonk</v>
      </c>
      <c r="C252" s="10" t="str">
        <f>IFERROR(__xludf.DUMMYFUNCTION("""COMPUTED_VALUE"""),"Rice Flour")</f>
        <v>Rice Flour</v>
      </c>
      <c r="D252" s="11">
        <f>IFERROR(__xludf.DUMMYFUNCTION("""COMPUTED_VALUE"""),45533.0)</f>
        <v>45533</v>
      </c>
      <c r="E252" s="10">
        <f>IFERROR(__xludf.DUMMYFUNCTION("""COMPUTED_VALUE"""),8.0)</f>
        <v>8</v>
      </c>
      <c r="F252" s="10">
        <f>IFERROR(__xludf.DUMMYFUNCTION("""COMPUTED_VALUE"""),78.0)</f>
        <v>78</v>
      </c>
      <c r="G252" s="10"/>
      <c r="H252" s="10"/>
      <c r="I252" s="10"/>
      <c r="J252" s="10"/>
      <c r="K252" s="10"/>
      <c r="L252" s="10"/>
      <c r="M252" s="10"/>
      <c r="N252" s="10"/>
      <c r="O252" s="10"/>
      <c r="P252" s="10"/>
      <c r="Q252" s="10"/>
      <c r="R252" s="10"/>
      <c r="S252" s="10"/>
      <c r="T252" s="10"/>
      <c r="U252" s="10"/>
      <c r="V252" s="10"/>
      <c r="W252" s="10"/>
      <c r="X252" s="10"/>
      <c r="Y252" s="10"/>
      <c r="Z252" s="10"/>
      <c r="AA252" s="10"/>
    </row>
    <row r="253">
      <c r="A253" s="10" t="str">
        <f>IFERROR(__xludf.DUMMYFUNCTION("""COMPUTED_VALUE"""),"TO33505")</f>
        <v>TO33505</v>
      </c>
      <c r="B253" s="11" t="str">
        <f>IFERROR(__xludf.DUMMYFUNCTION("""COMPUTED_VALUE"""),"Tonk")</f>
        <v>Tonk</v>
      </c>
      <c r="C253" s="10" t="str">
        <f>IFERROR(__xludf.DUMMYFUNCTION("""COMPUTED_VALUE"""),"Besan")</f>
        <v>Besan</v>
      </c>
      <c r="D253" s="11">
        <f>IFERROR(__xludf.DUMMYFUNCTION("""COMPUTED_VALUE"""),45533.0)</f>
        <v>45533</v>
      </c>
      <c r="E253" s="10">
        <f>IFERROR(__xludf.DUMMYFUNCTION("""COMPUTED_VALUE"""),4.0)</f>
        <v>4</v>
      </c>
      <c r="F253" s="10">
        <f>IFERROR(__xludf.DUMMYFUNCTION("""COMPUTED_VALUE"""),170.0)</f>
        <v>170</v>
      </c>
      <c r="G253" s="10"/>
      <c r="H253" s="10"/>
      <c r="I253" s="10"/>
      <c r="J253" s="10"/>
      <c r="K253" s="10"/>
      <c r="L253" s="10"/>
      <c r="M253" s="10"/>
      <c r="N253" s="10"/>
      <c r="O253" s="10"/>
      <c r="P253" s="10"/>
      <c r="Q253" s="10"/>
      <c r="R253" s="10"/>
      <c r="S253" s="10"/>
      <c r="T253" s="10"/>
      <c r="U253" s="10"/>
      <c r="V253" s="10"/>
      <c r="W253" s="10"/>
      <c r="X253" s="10"/>
      <c r="Y253" s="10"/>
      <c r="Z253" s="10"/>
      <c r="AA253" s="10"/>
    </row>
    <row r="254">
      <c r="A254" s="10" t="str">
        <f>IFERROR(__xludf.DUMMYFUNCTION("""COMPUTED_VALUE"""),"TO33605")</f>
        <v>TO33605</v>
      </c>
      <c r="B254" s="11" t="str">
        <f>IFERROR(__xludf.DUMMYFUNCTION("""COMPUTED_VALUE"""),"Tonk")</f>
        <v>Tonk</v>
      </c>
      <c r="C254" s="10" t="str">
        <f>IFERROR(__xludf.DUMMYFUNCTION("""COMPUTED_VALUE"""),"Ragi Flour")</f>
        <v>Ragi Flour</v>
      </c>
      <c r="D254" s="11">
        <f>IFERROR(__xludf.DUMMYFUNCTION("""COMPUTED_VALUE"""),45533.0)</f>
        <v>45533</v>
      </c>
      <c r="E254" s="10">
        <f>IFERROR(__xludf.DUMMYFUNCTION("""COMPUTED_VALUE"""),13.0)</f>
        <v>13</v>
      </c>
      <c r="F254" s="10">
        <f>IFERROR(__xludf.DUMMYFUNCTION("""COMPUTED_VALUE"""),90.0)</f>
        <v>90</v>
      </c>
      <c r="G254" s="10"/>
      <c r="H254" s="10"/>
      <c r="I254" s="10"/>
      <c r="J254" s="10"/>
      <c r="K254" s="10"/>
      <c r="L254" s="10"/>
      <c r="M254" s="10"/>
      <c r="N254" s="10"/>
      <c r="O254" s="10"/>
      <c r="P254" s="10"/>
      <c r="Q254" s="10"/>
      <c r="R254" s="10"/>
      <c r="S254" s="10"/>
      <c r="T254" s="10"/>
      <c r="U254" s="10"/>
      <c r="V254" s="10"/>
      <c r="W254" s="10"/>
      <c r="X254" s="10"/>
      <c r="Y254" s="10"/>
      <c r="Z254" s="10"/>
      <c r="AA254" s="10"/>
    </row>
    <row r="255">
      <c r="A255" s="10" t="str">
        <f>IFERROR(__xludf.DUMMYFUNCTION("""COMPUTED_VALUE"""),"TO33705")</f>
        <v>TO33705</v>
      </c>
      <c r="B255" s="11" t="str">
        <f>IFERROR(__xludf.DUMMYFUNCTION("""COMPUTED_VALUE"""),"Tonk")</f>
        <v>Tonk</v>
      </c>
      <c r="C255" s="10" t="str">
        <f>IFERROR(__xludf.DUMMYFUNCTION("""COMPUTED_VALUE"""),"Rice Flour")</f>
        <v>Rice Flour</v>
      </c>
      <c r="D255" s="11">
        <f>IFERROR(__xludf.DUMMYFUNCTION("""COMPUTED_VALUE"""),45534.0)</f>
        <v>45534</v>
      </c>
      <c r="E255" s="10">
        <f>IFERROR(__xludf.DUMMYFUNCTION("""COMPUTED_VALUE"""),5.0)</f>
        <v>5</v>
      </c>
      <c r="F255" s="10">
        <f>IFERROR(__xludf.DUMMYFUNCTION("""COMPUTED_VALUE"""),78.0)</f>
        <v>78</v>
      </c>
      <c r="G255" s="10"/>
      <c r="H255" s="10"/>
      <c r="I255" s="10"/>
      <c r="J255" s="10"/>
      <c r="K255" s="10"/>
      <c r="L255" s="10"/>
      <c r="M255" s="10"/>
      <c r="N255" s="10"/>
      <c r="O255" s="10"/>
      <c r="P255" s="10"/>
      <c r="Q255" s="10"/>
      <c r="R255" s="10"/>
      <c r="S255" s="10"/>
      <c r="T255" s="10"/>
      <c r="U255" s="10"/>
      <c r="V255" s="10"/>
      <c r="W255" s="10"/>
      <c r="X255" s="10"/>
      <c r="Y255" s="10"/>
      <c r="Z255" s="10"/>
      <c r="AA255" s="10"/>
    </row>
    <row r="256">
      <c r="A256" s="10" t="str">
        <f>IFERROR(__xludf.DUMMYFUNCTION("""COMPUTED_VALUE"""),"TO33805")</f>
        <v>TO33805</v>
      </c>
      <c r="B256" s="11" t="str">
        <f>IFERROR(__xludf.DUMMYFUNCTION("""COMPUTED_VALUE"""),"Tonk")</f>
        <v>Tonk</v>
      </c>
      <c r="C256" s="10" t="str">
        <f>IFERROR(__xludf.DUMMYFUNCTION("""COMPUTED_VALUE"""),"Besan")</f>
        <v>Besan</v>
      </c>
      <c r="D256" s="11">
        <f>IFERROR(__xludf.DUMMYFUNCTION("""COMPUTED_VALUE"""),45534.0)</f>
        <v>45534</v>
      </c>
      <c r="E256" s="10">
        <f>IFERROR(__xludf.DUMMYFUNCTION("""COMPUTED_VALUE"""),5.0)</f>
        <v>5</v>
      </c>
      <c r="F256" s="10">
        <f>IFERROR(__xludf.DUMMYFUNCTION("""COMPUTED_VALUE"""),170.0)</f>
        <v>170</v>
      </c>
      <c r="G256" s="10"/>
      <c r="H256" s="10"/>
      <c r="I256" s="10"/>
      <c r="J256" s="10"/>
      <c r="K256" s="10"/>
      <c r="L256" s="10"/>
      <c r="M256" s="10"/>
      <c r="N256" s="10"/>
      <c r="O256" s="10"/>
      <c r="P256" s="10"/>
      <c r="Q256" s="10"/>
      <c r="R256" s="10"/>
      <c r="S256" s="10"/>
      <c r="T256" s="10"/>
      <c r="U256" s="10"/>
      <c r="V256" s="10"/>
      <c r="W256" s="10"/>
      <c r="X256" s="10"/>
      <c r="Y256" s="10"/>
      <c r="Z256" s="10"/>
      <c r="AA256" s="10"/>
    </row>
    <row r="257">
      <c r="A257" s="10" t="str">
        <f>IFERROR(__xludf.DUMMYFUNCTION("""COMPUTED_VALUE"""),"TO33905")</f>
        <v>TO33905</v>
      </c>
      <c r="B257" s="11" t="str">
        <f>IFERROR(__xludf.DUMMYFUNCTION("""COMPUTED_VALUE"""),"Tonk")</f>
        <v>Tonk</v>
      </c>
      <c r="C257" s="10" t="str">
        <f>IFERROR(__xludf.DUMMYFUNCTION("""COMPUTED_VALUE"""),"Ragi Flour")</f>
        <v>Ragi Flour</v>
      </c>
      <c r="D257" s="11">
        <f>IFERROR(__xludf.DUMMYFUNCTION("""COMPUTED_VALUE"""),45534.0)</f>
        <v>45534</v>
      </c>
      <c r="E257" s="10">
        <f>IFERROR(__xludf.DUMMYFUNCTION("""COMPUTED_VALUE"""),8.0)</f>
        <v>8</v>
      </c>
      <c r="F257" s="10">
        <f>IFERROR(__xludf.DUMMYFUNCTION("""COMPUTED_VALUE"""),90.0)</f>
        <v>90</v>
      </c>
      <c r="G257" s="10"/>
      <c r="H257" s="10"/>
      <c r="I257" s="10"/>
      <c r="J257" s="10"/>
      <c r="K257" s="10"/>
      <c r="L257" s="10"/>
      <c r="M257" s="10"/>
      <c r="N257" s="10"/>
      <c r="O257" s="10"/>
      <c r="P257" s="10"/>
      <c r="Q257" s="10"/>
      <c r="R257" s="10"/>
      <c r="S257" s="10"/>
      <c r="T257" s="10"/>
      <c r="U257" s="10"/>
      <c r="V257" s="10"/>
      <c r="W257" s="10"/>
      <c r="X257" s="10"/>
      <c r="Y257" s="10"/>
      <c r="Z257" s="10"/>
      <c r="AA257" s="10"/>
    </row>
    <row r="258">
      <c r="A258" s="10" t="str">
        <f>IFERROR(__xludf.DUMMYFUNCTION("""COMPUTED_VALUE"""),"TO34005")</f>
        <v>TO34005</v>
      </c>
      <c r="B258" s="11" t="str">
        <f>IFERROR(__xludf.DUMMYFUNCTION("""COMPUTED_VALUE"""),"Tonk")</f>
        <v>Tonk</v>
      </c>
      <c r="C258" s="10" t="str">
        <f>IFERROR(__xludf.DUMMYFUNCTION("""COMPUTED_VALUE"""),"Besan")</f>
        <v>Besan</v>
      </c>
      <c r="D258" s="11">
        <f>IFERROR(__xludf.DUMMYFUNCTION("""COMPUTED_VALUE"""),45535.0)</f>
        <v>45535</v>
      </c>
      <c r="E258" s="10">
        <f>IFERROR(__xludf.DUMMYFUNCTION("""COMPUTED_VALUE"""),6.0)</f>
        <v>6</v>
      </c>
      <c r="F258" s="10">
        <f>IFERROR(__xludf.DUMMYFUNCTION("""COMPUTED_VALUE"""),170.0)</f>
        <v>170</v>
      </c>
      <c r="G258" s="10"/>
      <c r="H258" s="10"/>
      <c r="I258" s="10"/>
      <c r="J258" s="10"/>
      <c r="K258" s="10"/>
      <c r="L258" s="10"/>
      <c r="M258" s="10"/>
      <c r="N258" s="10"/>
      <c r="O258" s="10"/>
      <c r="P258" s="10"/>
      <c r="Q258" s="10"/>
      <c r="R258" s="10"/>
      <c r="S258" s="10"/>
      <c r="T258" s="10"/>
      <c r="U258" s="10"/>
      <c r="V258" s="10"/>
      <c r="W258" s="10"/>
      <c r="X258" s="10"/>
      <c r="Y258" s="10"/>
      <c r="Z258" s="10"/>
      <c r="AA258" s="10"/>
    </row>
    <row r="259">
      <c r="A259" s="10" t="str">
        <f>IFERROR(__xludf.DUMMYFUNCTION("""COMPUTED_VALUE"""),"TO34105")</f>
        <v>TO34105</v>
      </c>
      <c r="B259" s="11" t="str">
        <f>IFERROR(__xludf.DUMMYFUNCTION("""COMPUTED_VALUE"""),"Tonk")</f>
        <v>Tonk</v>
      </c>
      <c r="C259" s="10" t="str">
        <f>IFERROR(__xludf.DUMMYFUNCTION("""COMPUTED_VALUE"""),"Ragi Flour")</f>
        <v>Ragi Flour</v>
      </c>
      <c r="D259" s="11">
        <f>IFERROR(__xludf.DUMMYFUNCTION("""COMPUTED_VALUE"""),45535.0)</f>
        <v>45535</v>
      </c>
      <c r="E259" s="10">
        <f>IFERROR(__xludf.DUMMYFUNCTION("""COMPUTED_VALUE"""),12.0)</f>
        <v>12</v>
      </c>
      <c r="F259" s="10">
        <f>IFERROR(__xludf.DUMMYFUNCTION("""COMPUTED_VALUE"""),90.0)</f>
        <v>90</v>
      </c>
      <c r="G259" s="10"/>
      <c r="H259" s="10"/>
      <c r="I259" s="10"/>
      <c r="J259" s="10"/>
      <c r="K259" s="10"/>
      <c r="L259" s="10"/>
      <c r="M259" s="10"/>
      <c r="N259" s="10"/>
      <c r="O259" s="10"/>
      <c r="P259" s="10"/>
      <c r="Q259" s="10"/>
      <c r="R259" s="10"/>
      <c r="S259" s="10"/>
      <c r="T259" s="10"/>
      <c r="U259" s="10"/>
      <c r="V259" s="10"/>
      <c r="W259" s="10"/>
      <c r="X259" s="10"/>
      <c r="Y259" s="10"/>
      <c r="Z259" s="10"/>
      <c r="AA259" s="10"/>
    </row>
    <row r="260">
      <c r="A260" s="10" t="str">
        <f>IFERROR(__xludf.DUMMYFUNCTION("""COMPUTED_VALUE"""),"TO34205")</f>
        <v>TO34205</v>
      </c>
      <c r="B260" s="11" t="str">
        <f>IFERROR(__xludf.DUMMYFUNCTION("""COMPUTED_VALUE"""),"Tonk")</f>
        <v>Tonk</v>
      </c>
      <c r="C260" s="10" t="str">
        <f>IFERROR(__xludf.DUMMYFUNCTION("""COMPUTED_VALUE"""),"Rice Flour")</f>
        <v>Rice Flour</v>
      </c>
      <c r="D260" s="11">
        <f>IFERROR(__xludf.DUMMYFUNCTION("""COMPUTED_VALUE"""),45535.0)</f>
        <v>45535</v>
      </c>
      <c r="E260" s="10">
        <f>IFERROR(__xludf.DUMMYFUNCTION("""COMPUTED_VALUE"""),34.0)</f>
        <v>34</v>
      </c>
      <c r="F260" s="10">
        <f>IFERROR(__xludf.DUMMYFUNCTION("""COMPUTED_VALUE"""),78.0)</f>
        <v>78</v>
      </c>
      <c r="G260" s="10"/>
      <c r="H260" s="10"/>
      <c r="I260" s="10"/>
      <c r="J260" s="10"/>
      <c r="K260" s="10"/>
      <c r="L260" s="10"/>
      <c r="M260" s="10"/>
      <c r="N260" s="10"/>
      <c r="O260" s="10"/>
      <c r="P260" s="10"/>
      <c r="Q260" s="10"/>
      <c r="R260" s="10"/>
      <c r="S260" s="10"/>
      <c r="T260" s="10"/>
      <c r="U260" s="10"/>
      <c r="V260" s="10"/>
      <c r="W260" s="10"/>
      <c r="X260" s="10"/>
      <c r="Y260" s="10"/>
      <c r="Z260" s="10"/>
      <c r="AA260" s="10"/>
    </row>
    <row r="261">
      <c r="A261" s="10" t="str">
        <f>IFERROR(__xludf.DUMMYFUNCTION("""COMPUTED_VALUE"""),"TO34305")</f>
        <v>TO34305</v>
      </c>
      <c r="B261" s="11" t="str">
        <f>IFERROR(__xludf.DUMMYFUNCTION("""COMPUTED_VALUE"""),"Tonk")</f>
        <v>Tonk</v>
      </c>
      <c r="C261" s="10" t="str">
        <f>IFERROR(__xludf.DUMMYFUNCTION("""COMPUTED_VALUE"""),"Jowar Flour")</f>
        <v>Jowar Flour</v>
      </c>
      <c r="D261" s="11">
        <f>IFERROR(__xludf.DUMMYFUNCTION("""COMPUTED_VALUE"""),45535.0)</f>
        <v>45535</v>
      </c>
      <c r="E261" s="10">
        <f>IFERROR(__xludf.DUMMYFUNCTION("""COMPUTED_VALUE"""),3.0)</f>
        <v>3</v>
      </c>
      <c r="F261" s="10">
        <f>IFERROR(__xludf.DUMMYFUNCTION("""COMPUTED_VALUE"""),80.0)</f>
        <v>80</v>
      </c>
      <c r="G261" s="10"/>
      <c r="H261" s="10"/>
      <c r="I261" s="10"/>
      <c r="J261" s="10"/>
      <c r="K261" s="10"/>
      <c r="L261" s="10"/>
      <c r="M261" s="10"/>
      <c r="N261" s="10"/>
      <c r="O261" s="10"/>
      <c r="P261" s="10"/>
      <c r="Q261" s="10"/>
      <c r="R261" s="10"/>
      <c r="S261" s="10"/>
      <c r="T261" s="10"/>
      <c r="U261" s="10"/>
      <c r="V261" s="10"/>
      <c r="W261" s="10"/>
      <c r="X261" s="10"/>
      <c r="Y261" s="10"/>
      <c r="Z261" s="10"/>
      <c r="AA261" s="10"/>
    </row>
    <row r="262">
      <c r="A262" s="10" t="str">
        <f>IFERROR(__xludf.DUMMYFUNCTION("""COMPUTED_VALUE"""),"TO34405")</f>
        <v>TO34405</v>
      </c>
      <c r="B262" s="11" t="str">
        <f>IFERROR(__xludf.DUMMYFUNCTION("""COMPUTED_VALUE"""),"Tonk")</f>
        <v>Tonk</v>
      </c>
      <c r="C262" s="10" t="str">
        <f>IFERROR(__xludf.DUMMYFUNCTION("""COMPUTED_VALUE"""),"Corn Flour")</f>
        <v>Corn Flour</v>
      </c>
      <c r="D262" s="11">
        <f>IFERROR(__xludf.DUMMYFUNCTION("""COMPUTED_VALUE"""),45535.0)</f>
        <v>45535</v>
      </c>
      <c r="E262" s="10">
        <f>IFERROR(__xludf.DUMMYFUNCTION("""COMPUTED_VALUE"""),5.0)</f>
        <v>5</v>
      </c>
      <c r="F262" s="10">
        <f>IFERROR(__xludf.DUMMYFUNCTION("""COMPUTED_VALUE"""),82.0)</f>
        <v>82</v>
      </c>
      <c r="G262" s="10"/>
      <c r="H262" s="10"/>
      <c r="I262" s="10"/>
      <c r="J262" s="10"/>
      <c r="K262" s="10"/>
      <c r="L262" s="10"/>
      <c r="M262" s="10"/>
      <c r="N262" s="10"/>
      <c r="O262" s="10"/>
      <c r="P262" s="10"/>
      <c r="Q262" s="10"/>
      <c r="R262" s="10"/>
      <c r="S262" s="10"/>
      <c r="T262" s="10"/>
      <c r="U262" s="10"/>
      <c r="V262" s="10"/>
      <c r="W262" s="10"/>
      <c r="X262" s="10"/>
      <c r="Y262" s="10"/>
      <c r="Z262" s="10"/>
      <c r="AA262" s="10"/>
    </row>
    <row r="263">
      <c r="A263" s="10" t="str">
        <f>IFERROR(__xludf.DUMMYFUNCTION("""COMPUTED_VALUE"""),"TO34505")</f>
        <v>TO34505</v>
      </c>
      <c r="B263" s="11" t="str">
        <f>IFERROR(__xludf.DUMMYFUNCTION("""COMPUTED_VALUE"""),"Tonk")</f>
        <v>Tonk</v>
      </c>
      <c r="C263" s="10" t="str">
        <f>IFERROR(__xludf.DUMMYFUNCTION("""COMPUTED_VALUE"""),"Wheat Flour")</f>
        <v>Wheat Flour</v>
      </c>
      <c r="D263" s="11">
        <f>IFERROR(__xludf.DUMMYFUNCTION("""COMPUTED_VALUE"""),45535.0)</f>
        <v>45535</v>
      </c>
      <c r="E263" s="10">
        <f>IFERROR(__xludf.DUMMYFUNCTION("""COMPUTED_VALUE"""),30.0)</f>
        <v>30</v>
      </c>
      <c r="F263" s="10">
        <f>IFERROR(__xludf.DUMMYFUNCTION("""COMPUTED_VALUE"""),65.0)</f>
        <v>65</v>
      </c>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1"/>
      <c r="C264" s="10"/>
      <c r="D264" s="11"/>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1"/>
      <c r="C265" s="10"/>
      <c r="D265" s="11"/>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1"/>
      <c r="C266" s="10"/>
      <c r="D266" s="11"/>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1"/>
      <c r="C267" s="10"/>
      <c r="D267" s="11"/>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1"/>
      <c r="C268" s="10"/>
      <c r="D268" s="11"/>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1"/>
      <c r="C269" s="10"/>
      <c r="D269" s="11"/>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1"/>
      <c r="C270" s="10"/>
      <c r="D270" s="11"/>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1"/>
      <c r="C271" s="10"/>
      <c r="D271" s="11"/>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1"/>
      <c r="C272" s="10"/>
      <c r="D272" s="11"/>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1"/>
      <c r="C273" s="10"/>
      <c r="D273" s="11"/>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1"/>
      <c r="C274" s="10"/>
      <c r="D274" s="11"/>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1"/>
      <c r="C275" s="10"/>
      <c r="D275" s="11"/>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1"/>
      <c r="C276" s="10"/>
      <c r="D276" s="11"/>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1"/>
      <c r="C277" s="10"/>
      <c r="D277" s="11"/>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1"/>
      <c r="C278" s="10"/>
      <c r="D278" s="11"/>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1"/>
      <c r="C279" s="10"/>
      <c r="D279" s="11"/>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1"/>
      <c r="C280" s="10"/>
      <c r="D280" s="11"/>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1"/>
      <c r="C281" s="10"/>
      <c r="D281" s="11"/>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1"/>
      <c r="C282" s="10"/>
      <c r="D282" s="11"/>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1"/>
      <c r="C283" s="10"/>
      <c r="D283" s="11"/>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1"/>
      <c r="C284" s="10"/>
      <c r="D284" s="11"/>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1"/>
      <c r="C285" s="10"/>
      <c r="D285" s="11"/>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1"/>
      <c r="C286" s="10"/>
      <c r="D286" s="11"/>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1"/>
      <c r="C287" s="10"/>
      <c r="D287" s="11"/>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1"/>
      <c r="C288" s="10"/>
      <c r="D288" s="11"/>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1"/>
      <c r="C289" s="10"/>
      <c r="D289" s="11"/>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1"/>
      <c r="C290" s="10"/>
      <c r="D290" s="11"/>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1"/>
      <c r="C291" s="10"/>
      <c r="D291" s="11"/>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1"/>
      <c r="C292" s="10"/>
      <c r="D292" s="11"/>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1"/>
      <c r="C293" s="10"/>
      <c r="D293" s="11"/>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1"/>
      <c r="C294" s="10"/>
      <c r="D294" s="11"/>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1"/>
      <c r="C295" s="10"/>
      <c r="D295" s="11"/>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1"/>
      <c r="C296" s="10"/>
      <c r="D296" s="11"/>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1"/>
      <c r="C297" s="10"/>
      <c r="D297" s="11"/>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1"/>
      <c r="C298" s="10"/>
      <c r="D298" s="11"/>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1"/>
      <c r="C299" s="10"/>
      <c r="D299" s="11"/>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1"/>
      <c r="C300" s="10"/>
      <c r="D300" s="11"/>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1"/>
      <c r="C301" s="10"/>
      <c r="D301" s="11"/>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1"/>
      <c r="C302" s="10"/>
      <c r="D302" s="11"/>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1"/>
      <c r="C303" s="10"/>
      <c r="D303" s="11"/>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1"/>
      <c r="C304" s="10"/>
      <c r="D304" s="11"/>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1"/>
      <c r="C305" s="10"/>
      <c r="D305" s="11"/>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1"/>
      <c r="C306" s="10"/>
      <c r="D306" s="11"/>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1"/>
      <c r="C307" s="10"/>
      <c r="D307" s="11"/>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1"/>
      <c r="C308" s="10"/>
      <c r="D308" s="11"/>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1"/>
      <c r="C309" s="10"/>
      <c r="D309" s="11"/>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1"/>
      <c r="C310" s="10"/>
      <c r="D310" s="11"/>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1"/>
      <c r="C311" s="10"/>
      <c r="D311" s="11"/>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1"/>
      <c r="C312" s="10"/>
      <c r="D312" s="11"/>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1"/>
      <c r="C313" s="10"/>
      <c r="D313" s="11"/>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1"/>
      <c r="C314" s="10"/>
      <c r="D314" s="11"/>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1"/>
      <c r="C315" s="10"/>
      <c r="D315" s="11"/>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1"/>
      <c r="C316" s="10"/>
      <c r="D316" s="11"/>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1"/>
      <c r="C317" s="10"/>
      <c r="D317" s="11"/>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1"/>
      <c r="C318" s="10"/>
      <c r="D318" s="11"/>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1"/>
      <c r="C319" s="10"/>
      <c r="D319" s="11"/>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1"/>
      <c r="C320" s="10"/>
      <c r="D320" s="11"/>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1"/>
      <c r="C321" s="10"/>
      <c r="D321" s="11"/>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1"/>
      <c r="C322" s="10"/>
      <c r="D322" s="11"/>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1"/>
      <c r="C323" s="10"/>
      <c r="D323" s="11"/>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1"/>
      <c r="C324" s="10"/>
      <c r="D324" s="11"/>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1"/>
      <c r="C325" s="10"/>
      <c r="D325" s="11"/>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1"/>
      <c r="C326" s="10"/>
      <c r="D326" s="11"/>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1"/>
      <c r="C327" s="10"/>
      <c r="D327" s="11"/>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1"/>
      <c r="C328" s="10"/>
      <c r="D328" s="11"/>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1"/>
      <c r="C329" s="10"/>
      <c r="D329" s="11"/>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1"/>
      <c r="C330" s="10"/>
      <c r="D330" s="11"/>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1"/>
      <c r="C331" s="10"/>
      <c r="D331" s="11"/>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1"/>
      <c r="C332" s="10"/>
      <c r="D332" s="11"/>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1"/>
      <c r="C333" s="10"/>
      <c r="D333" s="11"/>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1"/>
      <c r="C334" s="10"/>
      <c r="D334" s="11"/>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1"/>
      <c r="C335" s="10"/>
      <c r="D335" s="11"/>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1"/>
      <c r="C336" s="10"/>
      <c r="D336" s="11"/>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1"/>
      <c r="C337" s="10"/>
      <c r="D337" s="11"/>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1"/>
      <c r="C338" s="10"/>
      <c r="D338" s="11"/>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1"/>
      <c r="C339" s="10"/>
      <c r="D339" s="11"/>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1"/>
      <c r="C340" s="10"/>
      <c r="D340" s="11"/>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1"/>
      <c r="C341" s="10"/>
      <c r="D341" s="11"/>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1"/>
      <c r="C342" s="10"/>
      <c r="D342" s="11"/>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1"/>
      <c r="C343" s="10"/>
      <c r="D343" s="11"/>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1"/>
      <c r="C344" s="10"/>
      <c r="D344" s="11"/>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1"/>
      <c r="C345" s="10"/>
      <c r="D345" s="11"/>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1"/>
      <c r="C346" s="10"/>
      <c r="D346" s="11"/>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1"/>
      <c r="C347" s="10"/>
      <c r="D347" s="11"/>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1"/>
      <c r="C348" s="10"/>
      <c r="D348" s="11"/>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1"/>
      <c r="C349" s="10"/>
      <c r="D349" s="11"/>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1"/>
      <c r="C350" s="10"/>
      <c r="D350" s="11"/>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1"/>
      <c r="C351" s="10"/>
      <c r="D351" s="11"/>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1"/>
      <c r="C352" s="10"/>
      <c r="D352" s="11"/>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1"/>
      <c r="C353" s="10"/>
      <c r="D353" s="11"/>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1"/>
      <c r="C354" s="10"/>
      <c r="D354" s="11"/>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1"/>
      <c r="C355" s="10"/>
      <c r="D355" s="11"/>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1"/>
      <c r="C356" s="10"/>
      <c r="D356" s="11"/>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1"/>
      <c r="C357" s="10"/>
      <c r="D357" s="11"/>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1"/>
      <c r="C358" s="10"/>
      <c r="D358" s="11"/>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1"/>
      <c r="C359" s="10"/>
      <c r="D359" s="11"/>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1"/>
      <c r="C360" s="10"/>
      <c r="D360" s="11"/>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1"/>
      <c r="C361" s="10"/>
      <c r="D361" s="11"/>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1"/>
      <c r="C362" s="10"/>
      <c r="D362" s="11"/>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1"/>
      <c r="C363" s="10"/>
      <c r="D363" s="11"/>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1"/>
      <c r="C364" s="10"/>
      <c r="D364" s="11"/>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1"/>
      <c r="C365" s="10"/>
      <c r="D365" s="11"/>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1"/>
      <c r="C366" s="10"/>
      <c r="D366" s="11"/>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1"/>
      <c r="C367" s="10"/>
      <c r="D367" s="11"/>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1"/>
      <c r="C368" s="10"/>
      <c r="D368" s="11"/>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1"/>
      <c r="C369" s="10"/>
      <c r="D369" s="11"/>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1"/>
      <c r="C370" s="10"/>
      <c r="D370" s="11"/>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1"/>
      <c r="C371" s="10"/>
      <c r="D371" s="11"/>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1"/>
      <c r="C372" s="10"/>
      <c r="D372" s="11"/>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1"/>
      <c r="C373" s="10"/>
      <c r="D373" s="11"/>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1"/>
      <c r="C374" s="10"/>
      <c r="D374" s="11"/>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1"/>
      <c r="C375" s="10"/>
      <c r="D375" s="11"/>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1"/>
      <c r="C376" s="10"/>
      <c r="D376" s="11"/>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1"/>
      <c r="C377" s="10"/>
      <c r="D377" s="11"/>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1"/>
      <c r="C378" s="10"/>
      <c r="D378" s="11"/>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1"/>
      <c r="C379" s="10"/>
      <c r="D379" s="11"/>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1"/>
      <c r="C380" s="10"/>
      <c r="D380" s="11"/>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1"/>
      <c r="C381" s="10"/>
      <c r="D381" s="11"/>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1"/>
      <c r="C382" s="10"/>
      <c r="D382" s="11"/>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1"/>
      <c r="C383" s="10"/>
      <c r="D383" s="11"/>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1"/>
      <c r="C384" s="10"/>
      <c r="D384" s="11"/>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1"/>
      <c r="C385" s="10"/>
      <c r="D385" s="11"/>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1"/>
      <c r="C386" s="10"/>
      <c r="D386" s="11"/>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1"/>
      <c r="C387" s="10"/>
      <c r="D387" s="11"/>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1"/>
      <c r="C388" s="10"/>
      <c r="D388" s="11"/>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1"/>
      <c r="C389" s="10"/>
      <c r="D389" s="11"/>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1"/>
      <c r="C390" s="10"/>
      <c r="D390" s="11"/>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1"/>
      <c r="C391" s="10"/>
      <c r="D391" s="11"/>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1"/>
      <c r="C392" s="10"/>
      <c r="D392" s="11"/>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1"/>
      <c r="C393" s="10"/>
      <c r="D393" s="11"/>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1"/>
      <c r="C394" s="10"/>
      <c r="D394" s="11"/>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1"/>
      <c r="C395" s="10"/>
      <c r="D395" s="11"/>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1"/>
      <c r="C396" s="10"/>
      <c r="D396" s="11"/>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1"/>
      <c r="C397" s="10"/>
      <c r="D397" s="11"/>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1"/>
      <c r="C398" s="10"/>
      <c r="D398" s="11"/>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1"/>
      <c r="C399" s="10"/>
      <c r="D399" s="11"/>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1"/>
      <c r="C400" s="10"/>
      <c r="D400" s="11"/>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1"/>
      <c r="C401" s="10"/>
      <c r="D401" s="11"/>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1"/>
      <c r="C402" s="10"/>
      <c r="D402" s="11"/>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1"/>
      <c r="C403" s="10"/>
      <c r="D403" s="11"/>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1"/>
      <c r="C404" s="10"/>
      <c r="D404" s="11"/>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1"/>
      <c r="C405" s="10"/>
      <c r="D405" s="11"/>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1"/>
      <c r="C406" s="10"/>
      <c r="D406" s="11"/>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1"/>
      <c r="C407" s="10"/>
      <c r="D407" s="11"/>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1"/>
      <c r="C408" s="10"/>
      <c r="D408" s="11"/>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1"/>
      <c r="C409" s="10"/>
      <c r="D409" s="11"/>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1"/>
      <c r="C410" s="10"/>
      <c r="D410" s="11"/>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1"/>
      <c r="C411" s="10"/>
      <c r="D411" s="11"/>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1"/>
      <c r="C412" s="10"/>
      <c r="D412" s="11"/>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1"/>
      <c r="C413" s="10"/>
      <c r="D413" s="11"/>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1"/>
      <c r="C414" s="10"/>
      <c r="D414" s="11"/>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1"/>
      <c r="C415" s="10"/>
      <c r="D415" s="11"/>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1"/>
      <c r="C416" s="10"/>
      <c r="D416" s="11"/>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1"/>
      <c r="C417" s="10"/>
      <c r="D417" s="11"/>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1"/>
      <c r="C418" s="10"/>
      <c r="D418" s="11"/>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1"/>
      <c r="C419" s="10"/>
      <c r="D419" s="11"/>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1"/>
      <c r="C420" s="10"/>
      <c r="D420" s="11"/>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1"/>
      <c r="C421" s="10"/>
      <c r="D421" s="11"/>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1"/>
      <c r="C422" s="10"/>
      <c r="D422" s="11"/>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1"/>
      <c r="C423" s="10"/>
      <c r="D423" s="11"/>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1"/>
      <c r="C424" s="10"/>
      <c r="D424" s="11"/>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1"/>
      <c r="C425" s="10"/>
      <c r="D425" s="11"/>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1"/>
      <c r="C426" s="10"/>
      <c r="D426" s="11"/>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1"/>
      <c r="C427" s="10"/>
      <c r="D427" s="11"/>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1"/>
      <c r="C428" s="10"/>
      <c r="D428" s="11"/>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1"/>
      <c r="C429" s="10"/>
      <c r="D429" s="11"/>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1"/>
      <c r="C430" s="10"/>
      <c r="D430" s="11"/>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1"/>
      <c r="C431" s="10"/>
      <c r="D431" s="11"/>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1"/>
      <c r="C432" s="10"/>
      <c r="D432" s="11"/>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1"/>
      <c r="C433" s="10"/>
      <c r="D433" s="11"/>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1"/>
      <c r="C434" s="10"/>
      <c r="D434" s="11"/>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1"/>
      <c r="C435" s="10"/>
      <c r="D435" s="11"/>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1"/>
      <c r="C436" s="10"/>
      <c r="D436" s="11"/>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1"/>
      <c r="C437" s="10"/>
      <c r="D437" s="11"/>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1"/>
      <c r="C438" s="10"/>
      <c r="D438" s="11"/>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1"/>
      <c r="C439" s="10"/>
      <c r="D439" s="11"/>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1"/>
      <c r="C440" s="10"/>
      <c r="D440" s="11"/>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1"/>
      <c r="C441" s="10"/>
      <c r="D441" s="11"/>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1"/>
      <c r="C442" s="10"/>
      <c r="D442" s="11"/>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1"/>
      <c r="C443" s="10"/>
      <c r="D443" s="11"/>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1"/>
      <c r="C444" s="10"/>
      <c r="D444" s="11"/>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1"/>
      <c r="C445" s="10"/>
      <c r="D445" s="11"/>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1"/>
      <c r="C446" s="10"/>
      <c r="D446" s="11"/>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1"/>
      <c r="C447" s="10"/>
      <c r="D447" s="11"/>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1"/>
      <c r="C448" s="10"/>
      <c r="D448" s="11"/>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1"/>
      <c r="C449" s="10"/>
      <c r="D449" s="11"/>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1"/>
      <c r="C450" s="10"/>
      <c r="D450" s="11"/>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1"/>
      <c r="C451" s="10"/>
      <c r="D451" s="11"/>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1"/>
      <c r="C452" s="10"/>
      <c r="D452" s="11"/>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1"/>
      <c r="C453" s="10"/>
      <c r="D453" s="11"/>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1"/>
      <c r="C454" s="10"/>
      <c r="D454" s="11"/>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1"/>
      <c r="C455" s="10"/>
      <c r="D455" s="11"/>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1"/>
      <c r="C456" s="10"/>
      <c r="D456" s="11"/>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1"/>
      <c r="C457" s="10"/>
      <c r="D457" s="11"/>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1"/>
      <c r="C458" s="10"/>
      <c r="D458" s="11"/>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1"/>
      <c r="C459" s="10"/>
      <c r="D459" s="11"/>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1"/>
      <c r="C460" s="10"/>
      <c r="D460" s="11"/>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1"/>
      <c r="C461" s="10"/>
      <c r="D461" s="11"/>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1"/>
      <c r="C462" s="10"/>
      <c r="D462" s="11"/>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1"/>
      <c r="C463" s="10"/>
      <c r="D463" s="11"/>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1"/>
      <c r="C464" s="10"/>
      <c r="D464" s="11"/>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1"/>
      <c r="C465" s="10"/>
      <c r="D465" s="11"/>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1"/>
      <c r="C466" s="10"/>
      <c r="D466" s="11"/>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1"/>
      <c r="C467" s="10"/>
      <c r="D467" s="11"/>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1"/>
      <c r="C468" s="10"/>
      <c r="D468" s="11"/>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1"/>
      <c r="C469" s="10"/>
      <c r="D469" s="11"/>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1"/>
      <c r="C470" s="10"/>
      <c r="D470" s="11"/>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1"/>
      <c r="C471" s="10"/>
      <c r="D471" s="11"/>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1"/>
      <c r="C472" s="10"/>
      <c r="D472" s="11"/>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1"/>
      <c r="C473" s="10"/>
      <c r="D473" s="11"/>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1"/>
      <c r="C474" s="10"/>
      <c r="D474" s="11"/>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1"/>
      <c r="C475" s="10"/>
      <c r="D475" s="11"/>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1"/>
      <c r="C476" s="10"/>
      <c r="D476" s="11"/>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1"/>
      <c r="C477" s="10"/>
      <c r="D477" s="11"/>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1"/>
      <c r="C478" s="10"/>
      <c r="D478" s="11"/>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1"/>
      <c r="C479" s="10"/>
      <c r="D479" s="11"/>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1"/>
      <c r="C480" s="10"/>
      <c r="D480" s="11"/>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1"/>
      <c r="C481" s="10"/>
      <c r="D481" s="11"/>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1"/>
      <c r="C482" s="10"/>
      <c r="D482" s="11"/>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1"/>
      <c r="C483" s="10"/>
      <c r="D483" s="11"/>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1"/>
      <c r="C484" s="10"/>
      <c r="D484" s="11"/>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1"/>
      <c r="C485" s="10"/>
      <c r="D485" s="11"/>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1"/>
      <c r="C486" s="10"/>
      <c r="D486" s="11"/>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1"/>
      <c r="C487" s="10"/>
      <c r="D487" s="11"/>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1"/>
      <c r="C488" s="10"/>
      <c r="D488" s="11"/>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1"/>
      <c r="C489" s="10"/>
      <c r="D489" s="11"/>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1"/>
      <c r="C490" s="10"/>
      <c r="D490" s="11"/>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1"/>
      <c r="C491" s="10"/>
      <c r="D491" s="11"/>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1"/>
      <c r="C492" s="10"/>
      <c r="D492" s="11"/>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1"/>
      <c r="C493" s="10"/>
      <c r="D493" s="11"/>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1"/>
      <c r="C494" s="10"/>
      <c r="D494" s="11"/>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1"/>
      <c r="C495" s="10"/>
      <c r="D495" s="11"/>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1"/>
      <c r="C496" s="10"/>
      <c r="D496" s="11"/>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1"/>
      <c r="C497" s="10"/>
      <c r="D497" s="11"/>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1"/>
      <c r="C498" s="10"/>
      <c r="D498" s="11"/>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1"/>
      <c r="C499" s="10"/>
      <c r="D499" s="11"/>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1"/>
      <c r="C500" s="10"/>
      <c r="D500" s="11"/>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1"/>
      <c r="C501" s="10"/>
      <c r="D501" s="11"/>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1"/>
      <c r="C502" s="10"/>
      <c r="D502" s="11"/>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1"/>
      <c r="C503" s="10"/>
      <c r="D503" s="11"/>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1"/>
      <c r="C504" s="10"/>
      <c r="D504" s="11"/>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1"/>
      <c r="C505" s="10"/>
      <c r="D505" s="11"/>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1"/>
      <c r="C506" s="10"/>
      <c r="D506" s="11"/>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1"/>
      <c r="C507" s="10"/>
      <c r="D507" s="11"/>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1"/>
      <c r="C508" s="10"/>
      <c r="D508" s="11"/>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1"/>
      <c r="C509" s="10"/>
      <c r="D509" s="11"/>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1"/>
      <c r="C510" s="10"/>
      <c r="D510" s="11"/>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1"/>
      <c r="C511" s="10"/>
      <c r="D511" s="11"/>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1"/>
      <c r="C512" s="10"/>
      <c r="D512" s="11"/>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1"/>
      <c r="C513" s="10"/>
      <c r="D513" s="11"/>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1"/>
      <c r="C514" s="10"/>
      <c r="D514" s="11"/>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1"/>
      <c r="C515" s="10"/>
      <c r="D515" s="11"/>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1"/>
      <c r="C516" s="10"/>
      <c r="D516" s="11"/>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1"/>
      <c r="C517" s="10"/>
      <c r="D517" s="11"/>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1"/>
      <c r="C518" s="10"/>
      <c r="D518" s="11"/>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1"/>
      <c r="C519" s="10"/>
      <c r="D519" s="11"/>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1"/>
      <c r="C520" s="10"/>
      <c r="D520" s="11"/>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1"/>
      <c r="C521" s="10"/>
      <c r="D521" s="11"/>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1"/>
      <c r="C522" s="10"/>
      <c r="D522" s="11"/>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1"/>
      <c r="C523" s="10"/>
      <c r="D523" s="11"/>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1"/>
      <c r="C524" s="10"/>
      <c r="D524" s="11"/>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1"/>
      <c r="C525" s="10"/>
      <c r="D525" s="11"/>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1"/>
      <c r="C526" s="10"/>
      <c r="D526" s="11"/>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1"/>
      <c r="C527" s="10"/>
      <c r="D527" s="11"/>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1"/>
      <c r="C528" s="10"/>
      <c r="D528" s="11"/>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1"/>
      <c r="C529" s="10"/>
      <c r="D529" s="11"/>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1"/>
      <c r="C530" s="10"/>
      <c r="D530" s="11"/>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1"/>
      <c r="C531" s="10"/>
      <c r="D531" s="11"/>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1"/>
      <c r="C532" s="10"/>
      <c r="D532" s="11"/>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1"/>
      <c r="C533" s="10"/>
      <c r="D533" s="11"/>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1"/>
      <c r="C534" s="10"/>
      <c r="D534" s="11"/>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1"/>
      <c r="C535" s="10"/>
      <c r="D535" s="11"/>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1"/>
      <c r="C536" s="10"/>
      <c r="D536" s="11"/>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1"/>
      <c r="C537" s="10"/>
      <c r="D537" s="11"/>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1"/>
      <c r="C538" s="10"/>
      <c r="D538" s="11"/>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1"/>
      <c r="C539" s="10"/>
      <c r="D539" s="11"/>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1"/>
      <c r="C540" s="10"/>
      <c r="D540" s="11"/>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1"/>
      <c r="C541" s="10"/>
      <c r="D541" s="11"/>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1"/>
      <c r="C542" s="10"/>
      <c r="D542" s="11"/>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1"/>
      <c r="C543" s="10"/>
      <c r="D543" s="11"/>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1"/>
      <c r="C544" s="10"/>
      <c r="D544" s="11"/>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1"/>
      <c r="C545" s="10"/>
      <c r="D545" s="11"/>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1"/>
      <c r="C546" s="10"/>
      <c r="D546" s="11"/>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1"/>
      <c r="C547" s="10"/>
      <c r="D547" s="11"/>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1"/>
      <c r="C548" s="10"/>
      <c r="D548" s="11"/>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1"/>
      <c r="C549" s="10"/>
      <c r="D549" s="11"/>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1"/>
      <c r="C550" s="10"/>
      <c r="D550" s="11"/>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1"/>
      <c r="C551" s="10"/>
      <c r="D551" s="11"/>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1"/>
      <c r="C552" s="10"/>
      <c r="D552" s="11"/>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1"/>
      <c r="C553" s="10"/>
      <c r="D553" s="11"/>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1"/>
      <c r="C554" s="10"/>
      <c r="D554" s="11"/>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1"/>
      <c r="C555" s="10"/>
      <c r="D555" s="11"/>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1"/>
      <c r="C556" s="10"/>
      <c r="D556" s="11"/>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1"/>
      <c r="C557" s="10"/>
      <c r="D557" s="11"/>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1"/>
      <c r="C558" s="10"/>
      <c r="D558" s="11"/>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1"/>
      <c r="C559" s="10"/>
      <c r="D559" s="11"/>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1"/>
      <c r="C560" s="10"/>
      <c r="D560" s="11"/>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1"/>
      <c r="C561" s="10"/>
      <c r="D561" s="11"/>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1"/>
      <c r="C562" s="10"/>
      <c r="D562" s="11"/>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1"/>
      <c r="C563" s="10"/>
      <c r="D563" s="11"/>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1"/>
      <c r="C564" s="10"/>
      <c r="D564" s="11"/>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1"/>
      <c r="C565" s="10"/>
      <c r="D565" s="11"/>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1"/>
      <c r="C566" s="10"/>
      <c r="D566" s="11"/>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1"/>
      <c r="C567" s="10"/>
      <c r="D567" s="11"/>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1"/>
      <c r="C568" s="10"/>
      <c r="D568" s="11"/>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1"/>
      <c r="C569" s="10"/>
      <c r="D569" s="11"/>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1"/>
      <c r="C570" s="10"/>
      <c r="D570" s="11"/>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1"/>
      <c r="C571" s="10"/>
      <c r="D571" s="11"/>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1"/>
      <c r="C572" s="10"/>
      <c r="D572" s="11"/>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1"/>
      <c r="C573" s="10"/>
      <c r="D573" s="11"/>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1"/>
      <c r="C574" s="10"/>
      <c r="D574" s="11"/>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1"/>
      <c r="C575" s="10"/>
      <c r="D575" s="11"/>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1"/>
      <c r="C576" s="10"/>
      <c r="D576" s="11"/>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1"/>
      <c r="C577" s="10"/>
      <c r="D577" s="11"/>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1"/>
      <c r="C578" s="10"/>
      <c r="D578" s="11"/>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1"/>
      <c r="C579" s="10"/>
      <c r="D579" s="11"/>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1"/>
      <c r="C580" s="10"/>
      <c r="D580" s="11"/>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1"/>
      <c r="C581" s="10"/>
      <c r="D581" s="11"/>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1"/>
      <c r="C582" s="10"/>
      <c r="D582" s="11"/>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1"/>
      <c r="C583" s="10"/>
      <c r="D583" s="11"/>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1"/>
      <c r="C584" s="10"/>
      <c r="D584" s="11"/>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1"/>
      <c r="C585" s="10"/>
      <c r="D585" s="11"/>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1"/>
      <c r="C586" s="10"/>
      <c r="D586" s="11"/>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1"/>
      <c r="C587" s="10"/>
      <c r="D587" s="11"/>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1"/>
      <c r="C588" s="10"/>
      <c r="D588" s="11"/>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1"/>
      <c r="C589" s="10"/>
      <c r="D589" s="11"/>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1"/>
      <c r="C590" s="10"/>
      <c r="D590" s="11"/>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1"/>
      <c r="C591" s="10"/>
      <c r="D591" s="11"/>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1"/>
      <c r="C592" s="10"/>
      <c r="D592" s="11"/>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1"/>
      <c r="C593" s="10"/>
      <c r="D593" s="11"/>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1"/>
      <c r="C594" s="10"/>
      <c r="D594" s="11"/>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1"/>
      <c r="C595" s="10"/>
      <c r="D595" s="11"/>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1"/>
      <c r="C596" s="10"/>
      <c r="D596" s="11"/>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1"/>
      <c r="C597" s="10"/>
      <c r="D597" s="11"/>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1"/>
      <c r="C598" s="10"/>
      <c r="D598" s="11"/>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1"/>
      <c r="C599" s="10"/>
      <c r="D599" s="11"/>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1"/>
      <c r="C600" s="10"/>
      <c r="D600" s="11"/>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1"/>
      <c r="C601" s="10"/>
      <c r="D601" s="11"/>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1"/>
      <c r="C602" s="10"/>
      <c r="D602" s="11"/>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1"/>
      <c r="C603" s="10"/>
      <c r="D603" s="11"/>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1"/>
      <c r="C604" s="10"/>
      <c r="D604" s="11"/>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1"/>
      <c r="C605" s="10"/>
      <c r="D605" s="11"/>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1"/>
      <c r="C606" s="10"/>
      <c r="D606" s="11"/>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1"/>
      <c r="C607" s="10"/>
      <c r="D607" s="11"/>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1"/>
      <c r="C608" s="10"/>
      <c r="D608" s="11"/>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1"/>
      <c r="C609" s="10"/>
      <c r="D609" s="11"/>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1"/>
      <c r="C610" s="10"/>
      <c r="D610" s="11"/>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1"/>
      <c r="C611" s="10"/>
      <c r="D611" s="11"/>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1"/>
      <c r="C612" s="10"/>
      <c r="D612" s="11"/>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1"/>
      <c r="C613" s="10"/>
      <c r="D613" s="11"/>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1"/>
      <c r="C614" s="10"/>
      <c r="D614" s="11"/>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1"/>
      <c r="C615" s="10"/>
      <c r="D615" s="11"/>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1"/>
      <c r="C616" s="10"/>
      <c r="D616" s="11"/>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1"/>
      <c r="C617" s="10"/>
      <c r="D617" s="11"/>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1"/>
      <c r="C618" s="10"/>
      <c r="D618" s="11"/>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1"/>
      <c r="C619" s="10"/>
      <c r="D619" s="11"/>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1"/>
      <c r="C620" s="10"/>
      <c r="D620" s="11"/>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1"/>
      <c r="C621" s="10"/>
      <c r="D621" s="11"/>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1"/>
      <c r="C622" s="10"/>
      <c r="D622" s="11"/>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1"/>
      <c r="C623" s="10"/>
      <c r="D623" s="11"/>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1"/>
      <c r="C624" s="10"/>
      <c r="D624" s="11"/>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1"/>
      <c r="C625" s="10"/>
      <c r="D625" s="11"/>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1"/>
      <c r="C626" s="10"/>
      <c r="D626" s="11"/>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1"/>
      <c r="C627" s="10"/>
      <c r="D627" s="11"/>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1"/>
      <c r="C628" s="10"/>
      <c r="D628" s="11"/>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1"/>
      <c r="C629" s="10"/>
      <c r="D629" s="11"/>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1"/>
      <c r="C630" s="10"/>
      <c r="D630" s="11"/>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1"/>
      <c r="C631" s="10"/>
      <c r="D631" s="11"/>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1"/>
      <c r="C632" s="10"/>
      <c r="D632" s="11"/>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1"/>
      <c r="C633" s="10"/>
      <c r="D633" s="11"/>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1"/>
      <c r="C634" s="10"/>
      <c r="D634" s="11"/>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1"/>
      <c r="C635" s="10"/>
      <c r="D635" s="11"/>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1"/>
      <c r="C636" s="10"/>
      <c r="D636" s="11"/>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1"/>
      <c r="C637" s="10"/>
      <c r="D637" s="11"/>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1"/>
      <c r="C638" s="10"/>
      <c r="D638" s="11"/>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1"/>
      <c r="C639" s="10"/>
      <c r="D639" s="11"/>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1"/>
      <c r="C640" s="10"/>
      <c r="D640" s="11"/>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1"/>
      <c r="C641" s="10"/>
      <c r="D641" s="11"/>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1"/>
      <c r="C642" s="10"/>
      <c r="D642" s="11"/>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1"/>
      <c r="C643" s="10"/>
      <c r="D643" s="11"/>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1"/>
      <c r="C644" s="10"/>
      <c r="D644" s="11"/>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1"/>
      <c r="C645" s="10"/>
      <c r="D645" s="11"/>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1"/>
      <c r="C646" s="10"/>
      <c r="D646" s="11"/>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1"/>
      <c r="C647" s="10"/>
      <c r="D647" s="11"/>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1"/>
      <c r="C648" s="10"/>
      <c r="D648" s="11"/>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1"/>
      <c r="C649" s="10"/>
      <c r="D649" s="11"/>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1"/>
      <c r="C650" s="10"/>
      <c r="D650" s="11"/>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1"/>
      <c r="C651" s="10"/>
      <c r="D651" s="11"/>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1"/>
      <c r="C652" s="10"/>
      <c r="D652" s="11"/>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1"/>
      <c r="C653" s="10"/>
      <c r="D653" s="11"/>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1"/>
      <c r="C654" s="10"/>
      <c r="D654" s="11"/>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1"/>
      <c r="C655" s="10"/>
      <c r="D655" s="11"/>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1"/>
      <c r="C656" s="10"/>
      <c r="D656" s="11"/>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1"/>
      <c r="C657" s="10"/>
      <c r="D657" s="11"/>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1"/>
      <c r="C658" s="10"/>
      <c r="D658" s="11"/>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1"/>
      <c r="C659" s="10"/>
      <c r="D659" s="11"/>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1"/>
      <c r="C660" s="10"/>
      <c r="D660" s="11"/>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1"/>
      <c r="C661" s="10"/>
      <c r="D661" s="11"/>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1"/>
      <c r="C662" s="10"/>
      <c r="D662" s="11"/>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1"/>
      <c r="C663" s="10"/>
      <c r="D663" s="11"/>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1"/>
      <c r="C664" s="10"/>
      <c r="D664" s="11"/>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1"/>
      <c r="C665" s="10"/>
      <c r="D665" s="11"/>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1"/>
      <c r="C666" s="10"/>
      <c r="D666" s="11"/>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1"/>
      <c r="C667" s="10"/>
      <c r="D667" s="11"/>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1"/>
      <c r="C668" s="10"/>
      <c r="D668" s="11"/>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1"/>
      <c r="C669" s="10"/>
      <c r="D669" s="11"/>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1"/>
      <c r="C670" s="10"/>
      <c r="D670" s="11"/>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1"/>
      <c r="C671" s="10"/>
      <c r="D671" s="11"/>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1"/>
      <c r="C672" s="10"/>
      <c r="D672" s="11"/>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1"/>
      <c r="C673" s="10"/>
      <c r="D673" s="11"/>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1"/>
      <c r="C674" s="10"/>
      <c r="D674" s="11"/>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1"/>
      <c r="C675" s="10"/>
      <c r="D675" s="11"/>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1"/>
      <c r="C676" s="10"/>
      <c r="D676" s="11"/>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1"/>
      <c r="C677" s="10"/>
      <c r="D677" s="11"/>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1"/>
      <c r="C678" s="10"/>
      <c r="D678" s="11"/>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1"/>
      <c r="C679" s="10"/>
      <c r="D679" s="11"/>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1"/>
      <c r="C680" s="10"/>
      <c r="D680" s="11"/>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1"/>
      <c r="C681" s="10"/>
      <c r="D681" s="11"/>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1"/>
      <c r="C682" s="10"/>
      <c r="D682" s="11"/>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1"/>
      <c r="C683" s="10"/>
      <c r="D683" s="11"/>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1"/>
      <c r="C684" s="10"/>
      <c r="D684" s="11"/>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1"/>
      <c r="C685" s="10"/>
      <c r="D685" s="11"/>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1"/>
      <c r="C686" s="10"/>
      <c r="D686" s="11"/>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1"/>
      <c r="C687" s="10"/>
      <c r="D687" s="11"/>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1"/>
      <c r="C688" s="10"/>
      <c r="D688" s="11"/>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1"/>
      <c r="C689" s="10"/>
      <c r="D689" s="11"/>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1"/>
      <c r="C690" s="10"/>
      <c r="D690" s="11"/>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1"/>
      <c r="C691" s="10"/>
      <c r="D691" s="11"/>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1"/>
      <c r="C692" s="10"/>
      <c r="D692" s="11"/>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1"/>
      <c r="C693" s="10"/>
      <c r="D693" s="11"/>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1"/>
      <c r="C694" s="10"/>
      <c r="D694" s="11"/>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1"/>
      <c r="C695" s="10"/>
      <c r="D695" s="11"/>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1"/>
      <c r="C696" s="10"/>
      <c r="D696" s="11"/>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1"/>
      <c r="C697" s="10"/>
      <c r="D697" s="11"/>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1"/>
      <c r="C698" s="10"/>
      <c r="D698" s="11"/>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1"/>
      <c r="C699" s="10"/>
      <c r="D699" s="11"/>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1"/>
      <c r="C700" s="10"/>
      <c r="D700" s="11"/>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1"/>
      <c r="C701" s="10"/>
      <c r="D701" s="11"/>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1"/>
      <c r="C702" s="10"/>
      <c r="D702" s="11"/>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1"/>
      <c r="C703" s="10"/>
      <c r="D703" s="11"/>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1"/>
      <c r="C704" s="10"/>
      <c r="D704" s="11"/>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1"/>
      <c r="C705" s="10"/>
      <c r="D705" s="11"/>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1"/>
      <c r="C706" s="10"/>
      <c r="D706" s="11"/>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1"/>
      <c r="C707" s="10"/>
      <c r="D707" s="11"/>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1"/>
      <c r="C708" s="10"/>
      <c r="D708" s="11"/>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1"/>
      <c r="C709" s="10"/>
      <c r="D709" s="11"/>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1"/>
      <c r="C710" s="10"/>
      <c r="D710" s="11"/>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1"/>
      <c r="C711" s="10"/>
      <c r="D711" s="11"/>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1"/>
      <c r="C712" s="10"/>
      <c r="D712" s="11"/>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1"/>
      <c r="C713" s="10"/>
      <c r="D713" s="11"/>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1"/>
      <c r="C714" s="10"/>
      <c r="D714" s="11"/>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1"/>
      <c r="C715" s="10"/>
      <c r="D715" s="11"/>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1"/>
      <c r="C716" s="10"/>
      <c r="D716" s="11"/>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1"/>
      <c r="C717" s="10"/>
      <c r="D717" s="11"/>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1"/>
      <c r="C718" s="10"/>
      <c r="D718" s="11"/>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1"/>
      <c r="C719" s="10"/>
      <c r="D719" s="11"/>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1"/>
      <c r="C720" s="10"/>
      <c r="D720" s="11"/>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1"/>
      <c r="C721" s="10"/>
      <c r="D721" s="11"/>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1"/>
      <c r="C722" s="10"/>
      <c r="D722" s="11"/>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1"/>
      <c r="C723" s="10"/>
      <c r="D723" s="11"/>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1"/>
      <c r="C724" s="10"/>
      <c r="D724" s="11"/>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1"/>
      <c r="C725" s="10"/>
      <c r="D725" s="11"/>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1"/>
      <c r="C726" s="10"/>
      <c r="D726" s="11"/>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1"/>
      <c r="C727" s="10"/>
      <c r="D727" s="11"/>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1"/>
      <c r="C728" s="10"/>
      <c r="D728" s="11"/>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1"/>
      <c r="C729" s="10"/>
      <c r="D729" s="11"/>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1"/>
      <c r="C730" s="10"/>
      <c r="D730" s="11"/>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1"/>
      <c r="C731" s="10"/>
      <c r="D731" s="11"/>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1"/>
      <c r="C732" s="10"/>
      <c r="D732" s="11"/>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1"/>
      <c r="C733" s="10"/>
      <c r="D733" s="11"/>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1"/>
      <c r="C734" s="10"/>
      <c r="D734" s="11"/>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10</v>
      </c>
      <c r="B1" s="16" t="s">
        <v>11</v>
      </c>
      <c r="C1" s="16" t="s">
        <v>711</v>
      </c>
      <c r="D1" s="17"/>
      <c r="E1" s="17"/>
      <c r="F1" s="17"/>
      <c r="G1" s="17"/>
      <c r="H1" s="17"/>
      <c r="I1" s="17"/>
      <c r="J1" s="17"/>
      <c r="K1" s="17"/>
      <c r="L1" s="17"/>
      <c r="M1" s="17"/>
      <c r="N1" s="17"/>
      <c r="O1" s="17"/>
      <c r="P1" s="17"/>
      <c r="Q1" s="17"/>
      <c r="R1" s="17"/>
      <c r="S1" s="17"/>
      <c r="T1" s="17"/>
      <c r="U1" s="17"/>
      <c r="V1" s="17"/>
      <c r="W1" s="17"/>
      <c r="X1" s="17"/>
      <c r="Y1" s="17"/>
      <c r="Z1" s="17"/>
      <c r="AA1" s="17"/>
    </row>
    <row r="2">
      <c r="A2" s="18" t="s">
        <v>16</v>
      </c>
      <c r="B2" s="18" t="s">
        <v>17</v>
      </c>
      <c r="C2" s="19">
        <v>20.0</v>
      </c>
      <c r="D2" s="17"/>
      <c r="E2" s="17"/>
      <c r="F2" s="17"/>
      <c r="G2" s="17"/>
      <c r="H2" s="17"/>
      <c r="I2" s="17"/>
      <c r="J2" s="17"/>
      <c r="K2" s="17"/>
      <c r="L2" s="17"/>
      <c r="M2" s="17"/>
      <c r="N2" s="17"/>
      <c r="O2" s="17"/>
      <c r="P2" s="17"/>
      <c r="Q2" s="17"/>
      <c r="R2" s="17"/>
      <c r="S2" s="17"/>
      <c r="T2" s="17"/>
      <c r="U2" s="17"/>
      <c r="V2" s="17"/>
      <c r="W2" s="17"/>
      <c r="X2" s="17"/>
      <c r="Y2" s="17"/>
      <c r="Z2" s="17"/>
      <c r="AA2" s="17"/>
    </row>
    <row r="3">
      <c r="A3" s="18" t="s">
        <v>16</v>
      </c>
      <c r="B3" s="18" t="s">
        <v>19</v>
      </c>
      <c r="C3" s="19">
        <v>82.0</v>
      </c>
      <c r="D3" s="17"/>
      <c r="E3" s="17"/>
      <c r="F3" s="17"/>
      <c r="G3" s="17"/>
      <c r="H3" s="17"/>
      <c r="I3" s="17"/>
      <c r="J3" s="17"/>
      <c r="K3" s="17"/>
      <c r="L3" s="17"/>
      <c r="M3" s="17"/>
      <c r="N3" s="17"/>
      <c r="O3" s="17"/>
      <c r="P3" s="17"/>
      <c r="Q3" s="17"/>
      <c r="R3" s="17"/>
      <c r="S3" s="17"/>
      <c r="T3" s="17"/>
      <c r="U3" s="17"/>
      <c r="V3" s="17"/>
      <c r="W3" s="17"/>
      <c r="X3" s="17"/>
      <c r="Y3" s="17"/>
      <c r="Z3" s="17"/>
      <c r="AA3" s="17"/>
    </row>
    <row r="4">
      <c r="A4" s="18" t="s">
        <v>16</v>
      </c>
      <c r="B4" s="18" t="s">
        <v>21</v>
      </c>
      <c r="C4" s="19">
        <v>10.0</v>
      </c>
      <c r="D4" s="17"/>
      <c r="E4" s="17"/>
      <c r="F4" s="17"/>
      <c r="G4" s="17"/>
      <c r="H4" s="17"/>
      <c r="I4" s="17"/>
      <c r="J4" s="17"/>
      <c r="K4" s="17"/>
      <c r="L4" s="17"/>
      <c r="M4" s="17"/>
      <c r="N4" s="17"/>
      <c r="O4" s="17"/>
      <c r="P4" s="17"/>
      <c r="Q4" s="17"/>
      <c r="R4" s="17"/>
      <c r="S4" s="17"/>
      <c r="T4" s="17"/>
      <c r="U4" s="17"/>
      <c r="V4" s="17"/>
      <c r="W4" s="17"/>
      <c r="X4" s="17"/>
      <c r="Y4" s="17"/>
      <c r="Z4" s="17"/>
      <c r="AA4" s="17"/>
    </row>
    <row r="5">
      <c r="A5" s="18" t="s">
        <v>16</v>
      </c>
      <c r="B5" s="18" t="s">
        <v>23</v>
      </c>
      <c r="C5" s="19">
        <v>5.0</v>
      </c>
      <c r="D5" s="17"/>
      <c r="E5" s="17"/>
      <c r="F5" s="17"/>
      <c r="G5" s="17"/>
      <c r="H5" s="17"/>
      <c r="I5" s="17"/>
      <c r="J5" s="17"/>
      <c r="K5" s="17"/>
      <c r="L5" s="17"/>
      <c r="M5" s="17"/>
      <c r="N5" s="17"/>
      <c r="O5" s="17"/>
      <c r="P5" s="17"/>
      <c r="Q5" s="17"/>
      <c r="R5" s="17"/>
      <c r="S5" s="17"/>
      <c r="T5" s="17"/>
      <c r="U5" s="17"/>
      <c r="V5" s="17"/>
      <c r="W5" s="17"/>
      <c r="X5" s="17"/>
      <c r="Y5" s="17"/>
      <c r="Z5" s="17"/>
      <c r="AA5" s="17"/>
    </row>
    <row r="6">
      <c r="A6" s="18" t="s">
        <v>16</v>
      </c>
      <c r="B6" s="18" t="s">
        <v>25</v>
      </c>
      <c r="C6" s="19">
        <v>4.0</v>
      </c>
      <c r="D6" s="17"/>
      <c r="E6" s="17"/>
      <c r="F6" s="17"/>
      <c r="G6" s="17"/>
      <c r="H6" s="17"/>
      <c r="I6" s="17"/>
      <c r="J6" s="17"/>
      <c r="K6" s="17"/>
      <c r="L6" s="17"/>
      <c r="M6" s="17"/>
      <c r="N6" s="17"/>
      <c r="O6" s="17"/>
      <c r="P6" s="17"/>
      <c r="Q6" s="17"/>
      <c r="R6" s="17"/>
      <c r="S6" s="17"/>
      <c r="T6" s="17"/>
      <c r="U6" s="17"/>
      <c r="V6" s="17"/>
      <c r="W6" s="17"/>
      <c r="X6" s="17"/>
      <c r="Y6" s="17"/>
      <c r="Z6" s="17"/>
      <c r="AA6" s="17"/>
    </row>
    <row r="7">
      <c r="A7" s="18" t="s">
        <v>16</v>
      </c>
      <c r="B7" s="18" t="s">
        <v>27</v>
      </c>
      <c r="C7" s="19">
        <v>5.0</v>
      </c>
      <c r="D7" s="17"/>
      <c r="E7" s="17"/>
      <c r="F7" s="17"/>
      <c r="G7" s="17"/>
      <c r="H7" s="17"/>
      <c r="I7" s="17"/>
      <c r="J7" s="17"/>
      <c r="K7" s="17"/>
      <c r="L7" s="17"/>
      <c r="M7" s="17"/>
      <c r="N7" s="17"/>
      <c r="O7" s="17"/>
      <c r="P7" s="17"/>
      <c r="Q7" s="17"/>
      <c r="R7" s="17"/>
      <c r="S7" s="17"/>
      <c r="T7" s="17"/>
      <c r="U7" s="17"/>
      <c r="V7" s="17"/>
      <c r="W7" s="17"/>
      <c r="X7" s="17"/>
      <c r="Y7" s="17"/>
      <c r="Z7" s="17"/>
      <c r="AA7" s="17"/>
    </row>
    <row r="8">
      <c r="A8" s="18" t="s">
        <v>209</v>
      </c>
      <c r="B8" s="18" t="s">
        <v>17</v>
      </c>
      <c r="C8" s="19">
        <v>78.0</v>
      </c>
      <c r="D8" s="17"/>
      <c r="E8" s="17"/>
      <c r="F8" s="17"/>
      <c r="G8" s="17"/>
      <c r="H8" s="17"/>
      <c r="I8" s="17"/>
      <c r="J8" s="17"/>
      <c r="K8" s="17"/>
      <c r="L8" s="17"/>
      <c r="M8" s="17"/>
      <c r="N8" s="17"/>
      <c r="O8" s="17"/>
      <c r="P8" s="17"/>
      <c r="Q8" s="17"/>
      <c r="R8" s="17"/>
      <c r="S8" s="17"/>
      <c r="T8" s="17"/>
      <c r="U8" s="17"/>
      <c r="V8" s="17"/>
      <c r="W8" s="17"/>
      <c r="X8" s="17"/>
      <c r="Y8" s="17"/>
      <c r="Z8" s="17"/>
      <c r="AA8" s="17"/>
    </row>
    <row r="9">
      <c r="A9" s="18" t="s">
        <v>209</v>
      </c>
      <c r="B9" s="18" t="s">
        <v>19</v>
      </c>
      <c r="C9" s="19">
        <v>20.0</v>
      </c>
      <c r="D9" s="17"/>
      <c r="E9" s="17"/>
      <c r="F9" s="17"/>
      <c r="G9" s="17"/>
      <c r="H9" s="17"/>
      <c r="I9" s="17"/>
      <c r="J9" s="17"/>
      <c r="K9" s="17"/>
      <c r="L9" s="17"/>
      <c r="M9" s="17"/>
      <c r="N9" s="17"/>
      <c r="O9" s="17"/>
      <c r="P9" s="17"/>
      <c r="Q9" s="17"/>
      <c r="R9" s="17"/>
      <c r="S9" s="17"/>
      <c r="T9" s="17"/>
      <c r="U9" s="17"/>
      <c r="V9" s="17"/>
      <c r="W9" s="17"/>
      <c r="X9" s="17"/>
      <c r="Y9" s="17"/>
      <c r="Z9" s="17"/>
      <c r="AA9" s="17"/>
    </row>
    <row r="10">
      <c r="A10" s="18" t="s">
        <v>209</v>
      </c>
      <c r="B10" s="18" t="s">
        <v>21</v>
      </c>
      <c r="C10" s="19">
        <v>9.0</v>
      </c>
      <c r="D10" s="17"/>
      <c r="E10" s="17"/>
      <c r="F10" s="17"/>
      <c r="G10" s="17"/>
      <c r="H10" s="17"/>
      <c r="I10" s="17"/>
      <c r="J10" s="17"/>
      <c r="K10" s="17"/>
      <c r="L10" s="17"/>
      <c r="M10" s="17"/>
      <c r="N10" s="17"/>
      <c r="O10" s="17"/>
      <c r="P10" s="17"/>
      <c r="Q10" s="17"/>
      <c r="R10" s="17"/>
      <c r="S10" s="17"/>
      <c r="T10" s="17"/>
      <c r="U10" s="17"/>
      <c r="V10" s="17"/>
      <c r="W10" s="17"/>
      <c r="X10" s="17"/>
      <c r="Y10" s="17"/>
      <c r="Z10" s="17"/>
      <c r="AA10" s="17"/>
    </row>
    <row r="11">
      <c r="A11" s="18" t="s">
        <v>209</v>
      </c>
      <c r="B11" s="18" t="s">
        <v>23</v>
      </c>
      <c r="C11" s="19">
        <v>5.0</v>
      </c>
      <c r="D11" s="17"/>
      <c r="E11" s="17"/>
      <c r="F11" s="17"/>
      <c r="G11" s="17"/>
      <c r="H11" s="17"/>
      <c r="I11" s="17"/>
      <c r="J11" s="17"/>
      <c r="K11" s="17"/>
      <c r="L11" s="17"/>
      <c r="M11" s="17"/>
      <c r="N11" s="17"/>
      <c r="O11" s="17"/>
      <c r="P11" s="17"/>
      <c r="Q11" s="17"/>
      <c r="R11" s="17"/>
      <c r="S11" s="17"/>
      <c r="T11" s="17"/>
      <c r="U11" s="17"/>
      <c r="V11" s="17"/>
      <c r="W11" s="17"/>
      <c r="X11" s="17"/>
      <c r="Y11" s="17"/>
      <c r="Z11" s="17"/>
      <c r="AA11" s="17"/>
    </row>
    <row r="12">
      <c r="A12" s="18" t="s">
        <v>209</v>
      </c>
      <c r="B12" s="18" t="s">
        <v>25</v>
      </c>
      <c r="C12" s="19">
        <v>9.0</v>
      </c>
      <c r="D12" s="17"/>
      <c r="E12" s="17"/>
      <c r="F12" s="17"/>
      <c r="G12" s="17"/>
      <c r="H12" s="17"/>
      <c r="I12" s="17"/>
      <c r="J12" s="17"/>
      <c r="K12" s="17"/>
      <c r="L12" s="17"/>
      <c r="M12" s="17"/>
      <c r="N12" s="17"/>
      <c r="O12" s="17"/>
      <c r="P12" s="17"/>
      <c r="Q12" s="17"/>
      <c r="R12" s="17"/>
      <c r="S12" s="17"/>
      <c r="T12" s="17"/>
      <c r="U12" s="17"/>
      <c r="V12" s="17"/>
      <c r="W12" s="17"/>
      <c r="X12" s="17"/>
      <c r="Y12" s="17"/>
      <c r="Z12" s="17"/>
      <c r="AA12" s="17"/>
    </row>
    <row r="13">
      <c r="A13" s="18" t="s">
        <v>209</v>
      </c>
      <c r="B13" s="18" t="s">
        <v>27</v>
      </c>
      <c r="C13" s="19">
        <v>3.0</v>
      </c>
      <c r="D13" s="17"/>
      <c r="E13" s="17"/>
      <c r="F13" s="17"/>
      <c r="G13" s="17"/>
      <c r="H13" s="17"/>
      <c r="I13" s="17"/>
      <c r="J13" s="17"/>
      <c r="K13" s="17"/>
      <c r="L13" s="17"/>
      <c r="M13" s="17"/>
      <c r="N13" s="17"/>
      <c r="O13" s="17"/>
      <c r="P13" s="17"/>
      <c r="Q13" s="17"/>
      <c r="R13" s="17"/>
      <c r="S13" s="17"/>
      <c r="T13" s="17"/>
      <c r="U13" s="17"/>
      <c r="V13" s="17"/>
      <c r="W13" s="17"/>
      <c r="X13" s="17"/>
      <c r="Y13" s="17"/>
      <c r="Z13" s="17"/>
      <c r="AA13" s="17"/>
    </row>
    <row r="14">
      <c r="A14" s="18" t="s">
        <v>377</v>
      </c>
      <c r="B14" s="18" t="s">
        <v>17</v>
      </c>
      <c r="C14" s="19">
        <v>10.0</v>
      </c>
      <c r="D14" s="17"/>
      <c r="E14" s="17"/>
      <c r="F14" s="17"/>
      <c r="G14" s="17"/>
      <c r="H14" s="17"/>
      <c r="I14" s="17"/>
      <c r="J14" s="17"/>
      <c r="K14" s="17"/>
      <c r="L14" s="17"/>
      <c r="M14" s="17"/>
      <c r="N14" s="17"/>
      <c r="O14" s="17"/>
      <c r="P14" s="17"/>
      <c r="Q14" s="17"/>
      <c r="R14" s="17"/>
      <c r="S14" s="17"/>
      <c r="T14" s="17"/>
      <c r="U14" s="17"/>
      <c r="V14" s="17"/>
      <c r="W14" s="17"/>
      <c r="X14" s="17"/>
      <c r="Y14" s="17"/>
      <c r="Z14" s="17"/>
      <c r="AA14" s="17"/>
    </row>
    <row r="15">
      <c r="A15" s="18" t="s">
        <v>377</v>
      </c>
      <c r="B15" s="18" t="s">
        <v>19</v>
      </c>
      <c r="C15" s="19">
        <v>23.0</v>
      </c>
      <c r="D15" s="17"/>
      <c r="E15" s="17"/>
      <c r="F15" s="17"/>
      <c r="G15" s="17"/>
      <c r="H15" s="17"/>
      <c r="I15" s="17"/>
      <c r="J15" s="17"/>
      <c r="K15" s="17"/>
      <c r="L15" s="17"/>
      <c r="M15" s="17"/>
      <c r="N15" s="17"/>
      <c r="O15" s="17"/>
      <c r="P15" s="17"/>
      <c r="Q15" s="17"/>
      <c r="R15" s="17"/>
      <c r="S15" s="17"/>
      <c r="T15" s="17"/>
      <c r="U15" s="17"/>
      <c r="V15" s="17"/>
      <c r="W15" s="17"/>
      <c r="X15" s="17"/>
      <c r="Y15" s="17"/>
      <c r="Z15" s="17"/>
      <c r="AA15" s="17"/>
    </row>
    <row r="16">
      <c r="A16" s="18" t="s">
        <v>377</v>
      </c>
      <c r="B16" s="18" t="s">
        <v>21</v>
      </c>
      <c r="C16" s="19">
        <v>7.0</v>
      </c>
      <c r="D16" s="17"/>
      <c r="E16" s="17"/>
      <c r="F16" s="17"/>
      <c r="G16" s="17"/>
      <c r="H16" s="17"/>
      <c r="I16" s="17"/>
      <c r="J16" s="17"/>
      <c r="K16" s="17"/>
      <c r="L16" s="17"/>
      <c r="M16" s="17"/>
      <c r="N16" s="17"/>
      <c r="O16" s="17"/>
      <c r="P16" s="17"/>
      <c r="Q16" s="17"/>
      <c r="R16" s="17"/>
      <c r="S16" s="17"/>
      <c r="T16" s="17"/>
      <c r="U16" s="17"/>
      <c r="V16" s="17"/>
      <c r="W16" s="17"/>
      <c r="X16" s="17"/>
      <c r="Y16" s="17"/>
      <c r="Z16" s="17"/>
      <c r="AA16" s="17"/>
    </row>
    <row r="17">
      <c r="A17" s="18" t="s">
        <v>377</v>
      </c>
      <c r="B17" s="18" t="s">
        <v>23</v>
      </c>
      <c r="C17" s="19">
        <v>8.0</v>
      </c>
      <c r="D17" s="17"/>
      <c r="E17" s="17"/>
      <c r="F17" s="17"/>
      <c r="G17" s="17"/>
      <c r="H17" s="17"/>
      <c r="I17" s="17"/>
      <c r="J17" s="17"/>
      <c r="K17" s="17"/>
      <c r="L17" s="17"/>
      <c r="M17" s="17"/>
      <c r="N17" s="17"/>
      <c r="O17" s="17"/>
      <c r="P17" s="17"/>
      <c r="Q17" s="17"/>
      <c r="R17" s="17"/>
      <c r="S17" s="17"/>
      <c r="T17" s="17"/>
      <c r="U17" s="17"/>
      <c r="V17" s="17"/>
      <c r="W17" s="17"/>
      <c r="X17" s="17"/>
      <c r="Y17" s="17"/>
      <c r="Z17" s="17"/>
      <c r="AA17" s="17"/>
    </row>
    <row r="18">
      <c r="A18" s="18" t="s">
        <v>377</v>
      </c>
      <c r="B18" s="18" t="s">
        <v>25</v>
      </c>
      <c r="C18" s="19">
        <v>8.0</v>
      </c>
      <c r="D18" s="17"/>
      <c r="E18" s="17"/>
      <c r="F18" s="17"/>
      <c r="G18" s="17"/>
      <c r="H18" s="17"/>
      <c r="I18" s="17"/>
      <c r="J18" s="17"/>
      <c r="K18" s="17"/>
      <c r="L18" s="17"/>
      <c r="M18" s="17"/>
      <c r="N18" s="17"/>
      <c r="O18" s="17"/>
      <c r="P18" s="17"/>
      <c r="Q18" s="17"/>
      <c r="R18" s="17"/>
      <c r="S18" s="17"/>
      <c r="T18" s="17"/>
      <c r="U18" s="17"/>
      <c r="V18" s="17"/>
      <c r="W18" s="17"/>
      <c r="X18" s="17"/>
      <c r="Y18" s="17"/>
      <c r="Z18" s="17"/>
      <c r="AA18" s="17"/>
    </row>
    <row r="19">
      <c r="A19" s="18" t="s">
        <v>377</v>
      </c>
      <c r="B19" s="18" t="s">
        <v>27</v>
      </c>
      <c r="C19" s="19">
        <v>1.0</v>
      </c>
      <c r="D19" s="17"/>
      <c r="E19" s="17"/>
      <c r="F19" s="17"/>
      <c r="G19" s="17"/>
      <c r="H19" s="17"/>
      <c r="I19" s="17"/>
      <c r="J19" s="17"/>
      <c r="K19" s="17"/>
      <c r="L19" s="17"/>
      <c r="M19" s="17"/>
      <c r="N19" s="17"/>
      <c r="O19" s="17"/>
      <c r="P19" s="17"/>
      <c r="Q19" s="17"/>
      <c r="R19" s="17"/>
      <c r="S19" s="17"/>
      <c r="T19" s="17"/>
      <c r="U19" s="17"/>
      <c r="V19" s="17"/>
      <c r="W19" s="17"/>
      <c r="X19" s="17"/>
      <c r="Y19" s="17"/>
      <c r="Z19" s="17"/>
      <c r="AA19" s="17"/>
    </row>
    <row r="20">
      <c r="A20" s="18" t="s">
        <v>551</v>
      </c>
      <c r="B20" s="18" t="s">
        <v>17</v>
      </c>
      <c r="C20" s="19">
        <v>24.0</v>
      </c>
      <c r="D20" s="17"/>
      <c r="E20" s="17"/>
      <c r="F20" s="17"/>
      <c r="G20" s="17"/>
      <c r="H20" s="17"/>
      <c r="I20" s="17"/>
      <c r="J20" s="17"/>
      <c r="K20" s="17"/>
      <c r="L20" s="17"/>
      <c r="M20" s="17"/>
      <c r="N20" s="17"/>
      <c r="O20" s="17"/>
      <c r="P20" s="17"/>
      <c r="Q20" s="17"/>
      <c r="R20" s="17"/>
      <c r="S20" s="17"/>
      <c r="T20" s="17"/>
      <c r="U20" s="17"/>
      <c r="V20" s="17"/>
      <c r="W20" s="17"/>
      <c r="X20" s="17"/>
      <c r="Y20" s="17"/>
      <c r="Z20" s="17"/>
      <c r="AA20" s="17"/>
    </row>
    <row r="21">
      <c r="A21" s="18" t="s">
        <v>551</v>
      </c>
      <c r="B21" s="18" t="s">
        <v>19</v>
      </c>
      <c r="C21" s="19">
        <v>26.0</v>
      </c>
      <c r="D21" s="17"/>
      <c r="E21" s="17"/>
      <c r="F21" s="17"/>
      <c r="G21" s="17"/>
      <c r="H21" s="17"/>
      <c r="I21" s="17"/>
      <c r="J21" s="17"/>
      <c r="K21" s="17"/>
      <c r="L21" s="17"/>
      <c r="M21" s="17"/>
      <c r="N21" s="17"/>
      <c r="O21" s="17"/>
      <c r="P21" s="17"/>
      <c r="Q21" s="17"/>
      <c r="R21" s="17"/>
      <c r="S21" s="17"/>
      <c r="T21" s="17"/>
      <c r="U21" s="17"/>
      <c r="V21" s="17"/>
      <c r="W21" s="17"/>
      <c r="X21" s="17"/>
      <c r="Y21" s="17"/>
      <c r="Z21" s="17"/>
      <c r="AA21" s="17"/>
    </row>
    <row r="22">
      <c r="A22" s="18" t="s">
        <v>551</v>
      </c>
      <c r="B22" s="18" t="s">
        <v>21</v>
      </c>
      <c r="C22" s="19">
        <v>8.0</v>
      </c>
      <c r="D22" s="17"/>
      <c r="E22" s="17"/>
      <c r="F22" s="17"/>
      <c r="G22" s="17"/>
      <c r="H22" s="17"/>
      <c r="I22" s="17"/>
      <c r="J22" s="17"/>
      <c r="K22" s="17"/>
      <c r="L22" s="17"/>
      <c r="M22" s="17"/>
      <c r="N22" s="17"/>
      <c r="O22" s="17"/>
      <c r="P22" s="17"/>
      <c r="Q22" s="17"/>
      <c r="R22" s="17"/>
      <c r="S22" s="17"/>
      <c r="T22" s="17"/>
      <c r="U22" s="17"/>
      <c r="V22" s="17"/>
      <c r="W22" s="17"/>
      <c r="X22" s="17"/>
      <c r="Y22" s="17"/>
      <c r="Z22" s="17"/>
      <c r="AA22" s="17"/>
    </row>
    <row r="23">
      <c r="A23" s="18" t="s">
        <v>551</v>
      </c>
      <c r="B23" s="18" t="s">
        <v>23</v>
      </c>
      <c r="C23" s="19">
        <v>10.0</v>
      </c>
      <c r="D23" s="17"/>
      <c r="E23" s="17"/>
      <c r="F23" s="17"/>
      <c r="G23" s="17"/>
      <c r="H23" s="17"/>
      <c r="I23" s="17"/>
      <c r="J23" s="17"/>
      <c r="K23" s="17"/>
      <c r="L23" s="17"/>
      <c r="M23" s="17"/>
      <c r="N23" s="17"/>
      <c r="O23" s="17"/>
      <c r="P23" s="17"/>
      <c r="Q23" s="17"/>
      <c r="R23" s="17"/>
      <c r="S23" s="17"/>
      <c r="T23" s="17"/>
      <c r="U23" s="17"/>
      <c r="V23" s="17"/>
      <c r="W23" s="17"/>
      <c r="X23" s="17"/>
      <c r="Y23" s="17"/>
      <c r="Z23" s="17"/>
      <c r="AA23" s="17"/>
    </row>
    <row r="24">
      <c r="A24" s="18" t="s">
        <v>551</v>
      </c>
      <c r="B24" s="18" t="s">
        <v>25</v>
      </c>
      <c r="C24" s="19">
        <v>4.0</v>
      </c>
      <c r="D24" s="17"/>
      <c r="E24" s="17"/>
      <c r="F24" s="17"/>
      <c r="G24" s="17"/>
      <c r="H24" s="17"/>
      <c r="I24" s="17"/>
      <c r="J24" s="17"/>
      <c r="K24" s="17"/>
      <c r="L24" s="17"/>
      <c r="M24" s="17"/>
      <c r="N24" s="17"/>
      <c r="O24" s="17"/>
      <c r="P24" s="17"/>
      <c r="Q24" s="17"/>
      <c r="R24" s="17"/>
      <c r="S24" s="17"/>
      <c r="T24" s="17"/>
      <c r="U24" s="17"/>
      <c r="V24" s="17"/>
      <c r="W24" s="17"/>
      <c r="X24" s="17"/>
      <c r="Y24" s="17"/>
      <c r="Z24" s="17"/>
      <c r="AA24" s="17"/>
    </row>
    <row r="25">
      <c r="A25" s="18" t="s">
        <v>551</v>
      </c>
      <c r="B25" s="18" t="s">
        <v>27</v>
      </c>
      <c r="C25" s="19">
        <v>9.0</v>
      </c>
      <c r="D25" s="17"/>
      <c r="E25" s="17"/>
      <c r="F25" s="17"/>
      <c r="G25" s="17"/>
      <c r="H25" s="17"/>
      <c r="I25" s="17"/>
      <c r="J25" s="17"/>
      <c r="K25" s="17"/>
      <c r="L25" s="17"/>
      <c r="M25" s="17"/>
      <c r="N25" s="17"/>
      <c r="O25" s="17"/>
      <c r="P25" s="17"/>
      <c r="Q25" s="17"/>
      <c r="R25" s="17"/>
      <c r="S25" s="17"/>
      <c r="T25" s="17"/>
      <c r="U25" s="17"/>
      <c r="V25" s="17"/>
      <c r="W25" s="17"/>
      <c r="X25" s="17"/>
      <c r="Y25" s="17"/>
      <c r="Z25" s="17"/>
      <c r="AA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10</v>
      </c>
      <c r="B1" s="20" t="s">
        <v>712</v>
      </c>
      <c r="C1" s="20" t="s">
        <v>713</v>
      </c>
    </row>
    <row r="2">
      <c r="A2" s="20" t="s">
        <v>16</v>
      </c>
      <c r="B2" s="20" t="s">
        <v>17</v>
      </c>
      <c r="C2" s="20">
        <v>47.0</v>
      </c>
    </row>
    <row r="3">
      <c r="A3" s="20" t="s">
        <v>16</v>
      </c>
      <c r="B3" s="20" t="s">
        <v>19</v>
      </c>
      <c r="C3" s="20">
        <v>0.0</v>
      </c>
    </row>
    <row r="4">
      <c r="A4" s="20" t="s">
        <v>16</v>
      </c>
      <c r="B4" s="20" t="s">
        <v>21</v>
      </c>
      <c r="C4" s="20">
        <v>97.0</v>
      </c>
    </row>
    <row r="5">
      <c r="A5" s="20" t="s">
        <v>16</v>
      </c>
      <c r="B5" s="20" t="s">
        <v>23</v>
      </c>
      <c r="C5" s="20">
        <v>8.0</v>
      </c>
    </row>
    <row r="6">
      <c r="A6" s="20" t="s">
        <v>16</v>
      </c>
      <c r="B6" s="20" t="s">
        <v>25</v>
      </c>
      <c r="C6" s="20">
        <v>9.0</v>
      </c>
    </row>
    <row r="7">
      <c r="A7" s="20" t="s">
        <v>16</v>
      </c>
      <c r="B7" s="20" t="s">
        <v>27</v>
      </c>
      <c r="C7" s="20">
        <v>13.0</v>
      </c>
    </row>
    <row r="8">
      <c r="A8" s="20" t="s">
        <v>209</v>
      </c>
      <c r="B8" s="20" t="s">
        <v>27</v>
      </c>
      <c r="C8" s="20">
        <v>6.0</v>
      </c>
    </row>
    <row r="9">
      <c r="A9" s="20" t="s">
        <v>209</v>
      </c>
      <c r="B9" s="20" t="s">
        <v>23</v>
      </c>
      <c r="C9" s="20">
        <v>15.0</v>
      </c>
    </row>
    <row r="10">
      <c r="A10" s="20" t="s">
        <v>209</v>
      </c>
      <c r="B10" s="20" t="s">
        <v>25</v>
      </c>
      <c r="C10" s="20">
        <v>0.0</v>
      </c>
    </row>
    <row r="11">
      <c r="A11" s="20" t="s">
        <v>209</v>
      </c>
      <c r="B11" s="20" t="s">
        <v>21</v>
      </c>
      <c r="C11" s="20">
        <v>97.0</v>
      </c>
    </row>
    <row r="12">
      <c r="A12" s="20" t="s">
        <v>209</v>
      </c>
      <c r="B12" s="20" t="s">
        <v>17</v>
      </c>
      <c r="C12" s="20">
        <v>0.0</v>
      </c>
    </row>
    <row r="13">
      <c r="A13" s="20" t="s">
        <v>209</v>
      </c>
      <c r="B13" s="20" t="s">
        <v>19</v>
      </c>
      <c r="C13" s="20">
        <v>33.0</v>
      </c>
    </row>
    <row r="14">
      <c r="A14" s="20" t="s">
        <v>377</v>
      </c>
      <c r="B14" s="20" t="s">
        <v>21</v>
      </c>
      <c r="C14" s="20">
        <v>93.0</v>
      </c>
    </row>
    <row r="15">
      <c r="A15" s="20" t="s">
        <v>377</v>
      </c>
      <c r="B15" s="20" t="s">
        <v>17</v>
      </c>
      <c r="C15" s="20">
        <v>0.0</v>
      </c>
    </row>
    <row r="16">
      <c r="A16" s="20" t="s">
        <v>377</v>
      </c>
      <c r="B16" s="20" t="s">
        <v>27</v>
      </c>
      <c r="C16" s="20">
        <v>3.0</v>
      </c>
    </row>
    <row r="17">
      <c r="A17" s="20" t="s">
        <v>377</v>
      </c>
      <c r="B17" s="20" t="s">
        <v>23</v>
      </c>
      <c r="C17" s="20">
        <v>19.0</v>
      </c>
    </row>
    <row r="18">
      <c r="A18" s="20" t="s">
        <v>377</v>
      </c>
      <c r="B18" s="20" t="s">
        <v>25</v>
      </c>
      <c r="C18" s="20">
        <v>0.0</v>
      </c>
    </row>
    <row r="19">
      <c r="A19" s="20" t="s">
        <v>377</v>
      </c>
      <c r="B19" s="20" t="s">
        <v>19</v>
      </c>
      <c r="C19" s="20">
        <v>44.0</v>
      </c>
    </row>
    <row r="20">
      <c r="A20" s="20" t="s">
        <v>551</v>
      </c>
      <c r="B20" s="20" t="s">
        <v>23</v>
      </c>
      <c r="C20" s="20">
        <v>16.0</v>
      </c>
    </row>
    <row r="21">
      <c r="A21" s="20" t="s">
        <v>551</v>
      </c>
      <c r="B21" s="20" t="s">
        <v>19</v>
      </c>
      <c r="C21" s="20">
        <v>7.0</v>
      </c>
    </row>
    <row r="22">
      <c r="A22" s="20" t="s">
        <v>551</v>
      </c>
      <c r="B22" s="20" t="s">
        <v>21</v>
      </c>
      <c r="C22" s="20">
        <v>75.0</v>
      </c>
    </row>
    <row r="23">
      <c r="A23" s="20" t="s">
        <v>551</v>
      </c>
      <c r="B23" s="20" t="s">
        <v>25</v>
      </c>
      <c r="C23" s="20">
        <v>0.0</v>
      </c>
    </row>
    <row r="24">
      <c r="A24" s="20" t="s">
        <v>551</v>
      </c>
      <c r="B24" s="20" t="s">
        <v>17</v>
      </c>
      <c r="C24" s="20">
        <v>52.0</v>
      </c>
    </row>
    <row r="25">
      <c r="A25" s="20" t="s">
        <v>551</v>
      </c>
      <c r="B25" s="20" t="s">
        <v>27</v>
      </c>
      <c r="C25" s="20">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5.88"/>
    <col customWidth="1" min="7" max="7" width="14.75"/>
  </cols>
  <sheetData>
    <row r="1">
      <c r="A1" s="21" t="str">
        <f>IFERROR(__xludf.DUMMYFUNCTION("QUERY({Ajmer!A1:F7000;Mandawa!A2:F7000;Alwar!A2:F7000;Tonk!A2:F7000},""select * where Col1&lt;&gt;''"")"),"SalesID")</f>
        <v>SalesID</v>
      </c>
      <c r="B1" s="21" t="str">
        <f>IFERROR(__xludf.DUMMYFUNCTION("""COMPUTED_VALUE"""),"Region")</f>
        <v>Region</v>
      </c>
      <c r="C1" s="21" t="str">
        <f>IFERROR(__xludf.DUMMYFUNCTION("""COMPUTED_VALUE"""),"Product")</f>
        <v>Product</v>
      </c>
      <c r="D1" s="21" t="str">
        <f>IFERROR(__xludf.DUMMYFUNCTION("""COMPUTED_VALUE"""),"SalesDate")</f>
        <v>SalesDate</v>
      </c>
      <c r="E1" s="21" t="str">
        <f>IFERROR(__xludf.DUMMYFUNCTION("""COMPUTED_VALUE"""),"Packets")</f>
        <v>Packets</v>
      </c>
      <c r="F1" s="21" t="str">
        <f>IFERROR(__xludf.DUMMYFUNCTION("""COMPUTED_VALUE"""),"Price per Packets")</f>
        <v>Price per Packets</v>
      </c>
      <c r="G1" s="21" t="s">
        <v>714</v>
      </c>
    </row>
    <row r="2">
      <c r="A2" s="13" t="str">
        <f>IFERROR(__xludf.DUMMYFUNCTION("""COMPUTED_VALUE"""),"AJ00125")</f>
        <v>AJ00125</v>
      </c>
      <c r="B2" s="13" t="str">
        <f>IFERROR(__xludf.DUMMYFUNCTION("""COMPUTED_VALUE"""),"Ajmer")</f>
        <v>Ajmer</v>
      </c>
      <c r="C2" s="13" t="str">
        <f>IFERROR(__xludf.DUMMYFUNCTION("""COMPUTED_VALUE"""),"Wheat Flour")</f>
        <v>Wheat Flour</v>
      </c>
      <c r="D2" s="22">
        <f>IFERROR(__xludf.DUMMYFUNCTION("""COMPUTED_VALUE"""),45445.0)</f>
        <v>45445</v>
      </c>
      <c r="E2" s="13">
        <f>IFERROR(__xludf.DUMMYFUNCTION("""COMPUTED_VALUE"""),40.0)</f>
        <v>40</v>
      </c>
      <c r="F2" s="13">
        <f>IFERROR(__xludf.DUMMYFUNCTION("""COMPUTED_VALUE"""),65.0)</f>
        <v>65</v>
      </c>
      <c r="G2" s="13" t="str">
        <f t="shared" ref="G2:G4996" si="1">if(D2&lt;&gt;"",TEXT(D2,"mmmm"),"")</f>
        <v>June</v>
      </c>
    </row>
    <row r="3">
      <c r="A3" s="13" t="str">
        <f>IFERROR(__xludf.DUMMYFUNCTION("""COMPUTED_VALUE"""),"AJ00245")</f>
        <v>AJ00245</v>
      </c>
      <c r="B3" s="13" t="str">
        <f>IFERROR(__xludf.DUMMYFUNCTION("""COMPUTED_VALUE"""),"Ajmer")</f>
        <v>Ajmer</v>
      </c>
      <c r="C3" s="13" t="str">
        <f>IFERROR(__xludf.DUMMYFUNCTION("""COMPUTED_VALUE"""),"Rice Flour")</f>
        <v>Rice Flour</v>
      </c>
      <c r="D3" s="22">
        <f>IFERROR(__xludf.DUMMYFUNCTION("""COMPUTED_VALUE"""),45445.0)</f>
        <v>45445</v>
      </c>
      <c r="E3" s="13">
        <f>IFERROR(__xludf.DUMMYFUNCTION("""COMPUTED_VALUE"""),25.0)</f>
        <v>25</v>
      </c>
      <c r="F3" s="13">
        <f>IFERROR(__xludf.DUMMYFUNCTION("""COMPUTED_VALUE"""),78.0)</f>
        <v>78</v>
      </c>
      <c r="G3" s="13" t="str">
        <f t="shared" si="1"/>
        <v>June</v>
      </c>
    </row>
    <row r="4">
      <c r="A4" s="13" t="str">
        <f>IFERROR(__xludf.DUMMYFUNCTION("""COMPUTED_VALUE"""),"AJ00365")</f>
        <v>AJ00365</v>
      </c>
      <c r="B4" s="13" t="str">
        <f>IFERROR(__xludf.DUMMYFUNCTION("""COMPUTED_VALUE"""),"Ajmer")</f>
        <v>Ajmer</v>
      </c>
      <c r="C4" s="13" t="str">
        <f>IFERROR(__xludf.DUMMYFUNCTION("""COMPUTED_VALUE"""),"Besan")</f>
        <v>Besan</v>
      </c>
      <c r="D4" s="22">
        <f>IFERROR(__xludf.DUMMYFUNCTION("""COMPUTED_VALUE"""),45445.0)</f>
        <v>45445</v>
      </c>
      <c r="E4" s="13">
        <f>IFERROR(__xludf.DUMMYFUNCTION("""COMPUTED_VALUE"""),15.0)</f>
        <v>15</v>
      </c>
      <c r="F4" s="13">
        <f>IFERROR(__xludf.DUMMYFUNCTION("""COMPUTED_VALUE"""),170.0)</f>
        <v>170</v>
      </c>
      <c r="G4" s="13" t="str">
        <f t="shared" si="1"/>
        <v>June</v>
      </c>
    </row>
    <row r="5">
      <c r="A5" s="13" t="str">
        <f>IFERROR(__xludf.DUMMYFUNCTION("""COMPUTED_VALUE"""),"AJ00485")</f>
        <v>AJ00485</v>
      </c>
      <c r="B5" s="13" t="str">
        <f>IFERROR(__xludf.DUMMYFUNCTION("""COMPUTED_VALUE"""),"Ajmer")</f>
        <v>Ajmer</v>
      </c>
      <c r="C5" s="13" t="str">
        <f>IFERROR(__xludf.DUMMYFUNCTION("""COMPUTED_VALUE"""),"Ragi Flour")</f>
        <v>Ragi Flour</v>
      </c>
      <c r="D5" s="22">
        <f>IFERROR(__xludf.DUMMYFUNCTION("""COMPUTED_VALUE"""),45445.0)</f>
        <v>45445</v>
      </c>
      <c r="E5" s="13">
        <f>IFERROR(__xludf.DUMMYFUNCTION("""COMPUTED_VALUE"""),8.0)</f>
        <v>8</v>
      </c>
      <c r="F5" s="13">
        <f>IFERROR(__xludf.DUMMYFUNCTION("""COMPUTED_VALUE"""),90.0)</f>
        <v>90</v>
      </c>
      <c r="G5" s="13" t="str">
        <f t="shared" si="1"/>
        <v>June</v>
      </c>
    </row>
    <row r="6">
      <c r="A6" s="13" t="str">
        <f>IFERROR(__xludf.DUMMYFUNCTION("""COMPUTED_VALUE"""),"AJ00605")</f>
        <v>AJ00605</v>
      </c>
      <c r="B6" s="13" t="str">
        <f>IFERROR(__xludf.DUMMYFUNCTION("""COMPUTED_VALUE"""),"Ajmer")</f>
        <v>Ajmer</v>
      </c>
      <c r="C6" s="13" t="str">
        <f>IFERROR(__xludf.DUMMYFUNCTION("""COMPUTED_VALUE"""),"Jowar Flour")</f>
        <v>Jowar Flour</v>
      </c>
      <c r="D6" s="22">
        <f>IFERROR(__xludf.DUMMYFUNCTION("""COMPUTED_VALUE"""),45445.0)</f>
        <v>45445</v>
      </c>
      <c r="E6" s="13">
        <f>IFERROR(__xludf.DUMMYFUNCTION("""COMPUTED_VALUE"""),5.0)</f>
        <v>5</v>
      </c>
      <c r="F6" s="13">
        <f>IFERROR(__xludf.DUMMYFUNCTION("""COMPUTED_VALUE"""),80.0)</f>
        <v>80</v>
      </c>
      <c r="G6" s="13" t="str">
        <f t="shared" si="1"/>
        <v>June</v>
      </c>
    </row>
    <row r="7">
      <c r="A7" s="13" t="str">
        <f>IFERROR(__xludf.DUMMYFUNCTION("""COMPUTED_VALUE"""),"AJ00725")</f>
        <v>AJ00725</v>
      </c>
      <c r="B7" s="13" t="str">
        <f>IFERROR(__xludf.DUMMYFUNCTION("""COMPUTED_VALUE"""),"Ajmer")</f>
        <v>Ajmer</v>
      </c>
      <c r="C7" s="13" t="str">
        <f>IFERROR(__xludf.DUMMYFUNCTION("""COMPUTED_VALUE"""),"Corn Flour")</f>
        <v>Corn Flour</v>
      </c>
      <c r="D7" s="22">
        <f>IFERROR(__xludf.DUMMYFUNCTION("""COMPUTED_VALUE"""),45445.0)</f>
        <v>45445</v>
      </c>
      <c r="E7" s="13">
        <f>IFERROR(__xludf.DUMMYFUNCTION("""COMPUTED_VALUE"""),4.0)</f>
        <v>4</v>
      </c>
      <c r="F7" s="13">
        <f>IFERROR(__xludf.DUMMYFUNCTION("""COMPUTED_VALUE"""),82.0)</f>
        <v>82</v>
      </c>
      <c r="G7" s="13" t="str">
        <f t="shared" si="1"/>
        <v>June</v>
      </c>
    </row>
    <row r="8">
      <c r="A8" s="13" t="str">
        <f>IFERROR(__xludf.DUMMYFUNCTION("""COMPUTED_VALUE"""),"AJ00845")</f>
        <v>AJ00845</v>
      </c>
      <c r="B8" s="13" t="str">
        <f>IFERROR(__xludf.DUMMYFUNCTION("""COMPUTED_VALUE"""),"Ajmer")</f>
        <v>Ajmer</v>
      </c>
      <c r="C8" s="13" t="str">
        <f>IFERROR(__xludf.DUMMYFUNCTION("""COMPUTED_VALUE"""),"Wheat Flour")</f>
        <v>Wheat Flour</v>
      </c>
      <c r="D8" s="22">
        <f>IFERROR(__xludf.DUMMYFUNCTION("""COMPUTED_VALUE"""),45446.0)</f>
        <v>45446</v>
      </c>
      <c r="E8" s="13">
        <f>IFERROR(__xludf.DUMMYFUNCTION("""COMPUTED_VALUE"""),25.0)</f>
        <v>25</v>
      </c>
      <c r="F8" s="13">
        <f>IFERROR(__xludf.DUMMYFUNCTION("""COMPUTED_VALUE"""),65.0)</f>
        <v>65</v>
      </c>
      <c r="G8" s="13" t="str">
        <f t="shared" si="1"/>
        <v>June</v>
      </c>
    </row>
    <row r="9">
      <c r="A9" s="13" t="str">
        <f>IFERROR(__xludf.DUMMYFUNCTION("""COMPUTED_VALUE"""),"AJ00965")</f>
        <v>AJ00965</v>
      </c>
      <c r="B9" s="13" t="str">
        <f>IFERROR(__xludf.DUMMYFUNCTION("""COMPUTED_VALUE"""),"Ajmer")</f>
        <v>Ajmer</v>
      </c>
      <c r="C9" s="13" t="str">
        <f>IFERROR(__xludf.DUMMYFUNCTION("""COMPUTED_VALUE"""),"Ragi Flour")</f>
        <v>Ragi Flour</v>
      </c>
      <c r="D9" s="22">
        <f>IFERROR(__xludf.DUMMYFUNCTION("""COMPUTED_VALUE"""),45446.0)</f>
        <v>45446</v>
      </c>
      <c r="E9" s="13">
        <f>IFERROR(__xludf.DUMMYFUNCTION("""COMPUTED_VALUE"""),14.0)</f>
        <v>14</v>
      </c>
      <c r="F9" s="13">
        <f>IFERROR(__xludf.DUMMYFUNCTION("""COMPUTED_VALUE"""),90.0)</f>
        <v>90</v>
      </c>
      <c r="G9" s="13" t="str">
        <f t="shared" si="1"/>
        <v>June</v>
      </c>
    </row>
    <row r="10">
      <c r="A10" s="13" t="str">
        <f>IFERROR(__xludf.DUMMYFUNCTION("""COMPUTED_VALUE"""),"AJ01085")</f>
        <v>AJ01085</v>
      </c>
      <c r="B10" s="13" t="str">
        <f>IFERROR(__xludf.DUMMYFUNCTION("""COMPUTED_VALUE"""),"Ajmer")</f>
        <v>Ajmer</v>
      </c>
      <c r="C10" s="13" t="str">
        <f>IFERROR(__xludf.DUMMYFUNCTION("""COMPUTED_VALUE"""),"Besan")</f>
        <v>Besan</v>
      </c>
      <c r="D10" s="22">
        <f>IFERROR(__xludf.DUMMYFUNCTION("""COMPUTED_VALUE"""),45446.0)</f>
        <v>45446</v>
      </c>
      <c r="E10" s="13">
        <f>IFERROR(__xludf.DUMMYFUNCTION("""COMPUTED_VALUE"""),5.0)</f>
        <v>5</v>
      </c>
      <c r="F10" s="13">
        <f>IFERROR(__xludf.DUMMYFUNCTION("""COMPUTED_VALUE"""),170.0)</f>
        <v>170</v>
      </c>
      <c r="G10" s="13" t="str">
        <f t="shared" si="1"/>
        <v>June</v>
      </c>
    </row>
    <row r="11">
      <c r="A11" s="13" t="str">
        <f>IFERROR(__xludf.DUMMYFUNCTION("""COMPUTED_VALUE"""),"AJ01205")</f>
        <v>AJ01205</v>
      </c>
      <c r="B11" s="13" t="str">
        <f>IFERROR(__xludf.DUMMYFUNCTION("""COMPUTED_VALUE"""),"Ajmer")</f>
        <v>Ajmer</v>
      </c>
      <c r="C11" s="13" t="str">
        <f>IFERROR(__xludf.DUMMYFUNCTION("""COMPUTED_VALUE"""),"Wheat Flour")</f>
        <v>Wheat Flour</v>
      </c>
      <c r="D11" s="22">
        <f>IFERROR(__xludf.DUMMYFUNCTION("""COMPUTED_VALUE"""),45447.0)</f>
        <v>45447</v>
      </c>
      <c r="E11" s="13">
        <f>IFERROR(__xludf.DUMMYFUNCTION("""COMPUTED_VALUE"""),28.0)</f>
        <v>28</v>
      </c>
      <c r="F11" s="13">
        <f>IFERROR(__xludf.DUMMYFUNCTION("""COMPUTED_VALUE"""),65.0)</f>
        <v>65</v>
      </c>
      <c r="G11" s="13" t="str">
        <f t="shared" si="1"/>
        <v>June</v>
      </c>
    </row>
    <row r="12">
      <c r="A12" s="13" t="str">
        <f>IFERROR(__xludf.DUMMYFUNCTION("""COMPUTED_VALUE"""),"AJ01325")</f>
        <v>AJ01325</v>
      </c>
      <c r="B12" s="13" t="str">
        <f>IFERROR(__xludf.DUMMYFUNCTION("""COMPUTED_VALUE"""),"Ajmer")</f>
        <v>Ajmer</v>
      </c>
      <c r="C12" s="13" t="str">
        <f>IFERROR(__xludf.DUMMYFUNCTION("""COMPUTED_VALUE"""),"Rice Flour")</f>
        <v>Rice Flour</v>
      </c>
      <c r="D12" s="22">
        <f>IFERROR(__xludf.DUMMYFUNCTION("""COMPUTED_VALUE"""),45447.0)</f>
        <v>45447</v>
      </c>
      <c r="E12" s="13">
        <f>IFERROR(__xludf.DUMMYFUNCTION("""COMPUTED_VALUE"""),22.0)</f>
        <v>22</v>
      </c>
      <c r="F12" s="13">
        <f>IFERROR(__xludf.DUMMYFUNCTION("""COMPUTED_VALUE"""),78.0)</f>
        <v>78</v>
      </c>
      <c r="G12" s="13" t="str">
        <f t="shared" si="1"/>
        <v>June</v>
      </c>
    </row>
    <row r="13">
      <c r="A13" s="13" t="str">
        <f>IFERROR(__xludf.DUMMYFUNCTION("""COMPUTED_VALUE"""),"AJ01445")</f>
        <v>AJ01445</v>
      </c>
      <c r="B13" s="13" t="str">
        <f>IFERROR(__xludf.DUMMYFUNCTION("""COMPUTED_VALUE"""),"Ajmer")</f>
        <v>Ajmer</v>
      </c>
      <c r="C13" s="13" t="str">
        <f>IFERROR(__xludf.DUMMYFUNCTION("""COMPUTED_VALUE"""),"Besan")</f>
        <v>Besan</v>
      </c>
      <c r="D13" s="22">
        <f>IFERROR(__xludf.DUMMYFUNCTION("""COMPUTED_VALUE"""),45447.0)</f>
        <v>45447</v>
      </c>
      <c r="E13" s="13">
        <f>IFERROR(__xludf.DUMMYFUNCTION("""COMPUTED_VALUE"""),5.0)</f>
        <v>5</v>
      </c>
      <c r="F13" s="13">
        <f>IFERROR(__xludf.DUMMYFUNCTION("""COMPUTED_VALUE"""),170.0)</f>
        <v>170</v>
      </c>
      <c r="G13" s="13" t="str">
        <f t="shared" si="1"/>
        <v>June</v>
      </c>
    </row>
    <row r="14">
      <c r="A14" s="13" t="str">
        <f>IFERROR(__xludf.DUMMYFUNCTION("""COMPUTED_VALUE"""),"AJ01565")</f>
        <v>AJ01565</v>
      </c>
      <c r="B14" s="13" t="str">
        <f>IFERROR(__xludf.DUMMYFUNCTION("""COMPUTED_VALUE"""),"Ajmer")</f>
        <v>Ajmer</v>
      </c>
      <c r="C14" s="13" t="str">
        <f>IFERROR(__xludf.DUMMYFUNCTION("""COMPUTED_VALUE"""),"Ragi Flour")</f>
        <v>Ragi Flour</v>
      </c>
      <c r="D14" s="22">
        <f>IFERROR(__xludf.DUMMYFUNCTION("""COMPUTED_VALUE"""),45447.0)</f>
        <v>45447</v>
      </c>
      <c r="E14" s="13">
        <f>IFERROR(__xludf.DUMMYFUNCTION("""COMPUTED_VALUE"""),4.0)</f>
        <v>4</v>
      </c>
      <c r="F14" s="13">
        <f>IFERROR(__xludf.DUMMYFUNCTION("""COMPUTED_VALUE"""),90.0)</f>
        <v>90</v>
      </c>
      <c r="G14" s="13" t="str">
        <f t="shared" si="1"/>
        <v>June</v>
      </c>
    </row>
    <row r="15">
      <c r="A15" s="13" t="str">
        <f>IFERROR(__xludf.DUMMYFUNCTION("""COMPUTED_VALUE"""),"AJ01685")</f>
        <v>AJ01685</v>
      </c>
      <c r="B15" s="13" t="str">
        <f>IFERROR(__xludf.DUMMYFUNCTION("""COMPUTED_VALUE"""),"Ajmer")</f>
        <v>Ajmer</v>
      </c>
      <c r="C15" s="13" t="str">
        <f>IFERROR(__xludf.DUMMYFUNCTION("""COMPUTED_VALUE"""),"Jowar Flour")</f>
        <v>Jowar Flour</v>
      </c>
      <c r="D15" s="22">
        <f>IFERROR(__xludf.DUMMYFUNCTION("""COMPUTED_VALUE"""),45447.0)</f>
        <v>45447</v>
      </c>
      <c r="E15" s="13">
        <f>IFERROR(__xludf.DUMMYFUNCTION("""COMPUTED_VALUE"""),3.0)</f>
        <v>3</v>
      </c>
      <c r="F15" s="13">
        <f>IFERROR(__xludf.DUMMYFUNCTION("""COMPUTED_VALUE"""),80.0)</f>
        <v>80</v>
      </c>
      <c r="G15" s="13" t="str">
        <f t="shared" si="1"/>
        <v>June</v>
      </c>
    </row>
    <row r="16">
      <c r="A16" s="13" t="str">
        <f>IFERROR(__xludf.DUMMYFUNCTION("""COMPUTED_VALUE"""),"AJ01805")</f>
        <v>AJ01805</v>
      </c>
      <c r="B16" s="13" t="str">
        <f>IFERROR(__xludf.DUMMYFUNCTION("""COMPUTED_VALUE"""),"Ajmer")</f>
        <v>Ajmer</v>
      </c>
      <c r="C16" s="13" t="str">
        <f>IFERROR(__xludf.DUMMYFUNCTION("""COMPUTED_VALUE"""),"Corn Flour")</f>
        <v>Corn Flour</v>
      </c>
      <c r="D16" s="22">
        <f>IFERROR(__xludf.DUMMYFUNCTION("""COMPUTED_VALUE"""),45448.0)</f>
        <v>45448</v>
      </c>
      <c r="E16" s="13">
        <f>IFERROR(__xludf.DUMMYFUNCTION("""COMPUTED_VALUE"""),2.0)</f>
        <v>2</v>
      </c>
      <c r="F16" s="13">
        <f>IFERROR(__xludf.DUMMYFUNCTION("""COMPUTED_VALUE"""),82.0)</f>
        <v>82</v>
      </c>
      <c r="G16" s="13" t="str">
        <f t="shared" si="1"/>
        <v>June</v>
      </c>
    </row>
    <row r="17">
      <c r="A17" s="13" t="str">
        <f>IFERROR(__xludf.DUMMYFUNCTION("""COMPUTED_VALUE"""),"AJ01925")</f>
        <v>AJ01925</v>
      </c>
      <c r="B17" s="13" t="str">
        <f>IFERROR(__xludf.DUMMYFUNCTION("""COMPUTED_VALUE"""),"Ajmer")</f>
        <v>Ajmer</v>
      </c>
      <c r="C17" s="13" t="str">
        <f>IFERROR(__xludf.DUMMYFUNCTION("""COMPUTED_VALUE"""),"Wheat Flour")</f>
        <v>Wheat Flour</v>
      </c>
      <c r="D17" s="22">
        <f>IFERROR(__xludf.DUMMYFUNCTION("""COMPUTED_VALUE"""),45448.0)</f>
        <v>45448</v>
      </c>
      <c r="E17" s="13">
        <f>IFERROR(__xludf.DUMMYFUNCTION("""COMPUTED_VALUE"""),10.0)</f>
        <v>10</v>
      </c>
      <c r="F17" s="13">
        <f>IFERROR(__xludf.DUMMYFUNCTION("""COMPUTED_VALUE"""),65.0)</f>
        <v>65</v>
      </c>
      <c r="G17" s="13" t="str">
        <f t="shared" si="1"/>
        <v>June</v>
      </c>
    </row>
    <row r="18">
      <c r="A18" s="13" t="str">
        <f>IFERROR(__xludf.DUMMYFUNCTION("""COMPUTED_VALUE"""),"AJ02045")</f>
        <v>AJ02045</v>
      </c>
      <c r="B18" s="13" t="str">
        <f>IFERROR(__xludf.DUMMYFUNCTION("""COMPUTED_VALUE"""),"Ajmer")</f>
        <v>Ajmer</v>
      </c>
      <c r="C18" s="13" t="str">
        <f>IFERROR(__xludf.DUMMYFUNCTION("""COMPUTED_VALUE"""),"Rice Flour")</f>
        <v>Rice Flour</v>
      </c>
      <c r="D18" s="22">
        <f>IFERROR(__xludf.DUMMYFUNCTION("""COMPUTED_VALUE"""),45448.0)</f>
        <v>45448</v>
      </c>
      <c r="E18" s="13">
        <f>IFERROR(__xludf.DUMMYFUNCTION("""COMPUTED_VALUE"""),5.0)</f>
        <v>5</v>
      </c>
      <c r="F18" s="13">
        <f>IFERROR(__xludf.DUMMYFUNCTION("""COMPUTED_VALUE"""),78.0)</f>
        <v>78</v>
      </c>
      <c r="G18" s="13" t="str">
        <f t="shared" si="1"/>
        <v>June</v>
      </c>
    </row>
    <row r="19">
      <c r="A19" s="13" t="str">
        <f>IFERROR(__xludf.DUMMYFUNCTION("""COMPUTED_VALUE"""),"AJ02165")</f>
        <v>AJ02165</v>
      </c>
      <c r="B19" s="13" t="str">
        <f>IFERROR(__xludf.DUMMYFUNCTION("""COMPUTED_VALUE"""),"Ajmer")</f>
        <v>Ajmer</v>
      </c>
      <c r="C19" s="13" t="str">
        <f>IFERROR(__xludf.DUMMYFUNCTION("""COMPUTED_VALUE"""),"Besan")</f>
        <v>Besan</v>
      </c>
      <c r="D19" s="22">
        <f>IFERROR(__xludf.DUMMYFUNCTION("""COMPUTED_VALUE"""),45448.0)</f>
        <v>45448</v>
      </c>
      <c r="E19" s="13">
        <f>IFERROR(__xludf.DUMMYFUNCTION("""COMPUTED_VALUE"""),6.0)</f>
        <v>6</v>
      </c>
      <c r="F19" s="13">
        <f>IFERROR(__xludf.DUMMYFUNCTION("""COMPUTED_VALUE"""),170.0)</f>
        <v>170</v>
      </c>
      <c r="G19" s="13" t="str">
        <f t="shared" si="1"/>
        <v>June</v>
      </c>
    </row>
    <row r="20">
      <c r="A20" s="13" t="str">
        <f>IFERROR(__xludf.DUMMYFUNCTION("""COMPUTED_VALUE"""),"AJ02285")</f>
        <v>AJ02285</v>
      </c>
      <c r="B20" s="13" t="str">
        <f>IFERROR(__xludf.DUMMYFUNCTION("""COMPUTED_VALUE"""),"Ajmer")</f>
        <v>Ajmer</v>
      </c>
      <c r="C20" s="13" t="str">
        <f>IFERROR(__xludf.DUMMYFUNCTION("""COMPUTED_VALUE"""),"Ragi Flour")</f>
        <v>Ragi Flour</v>
      </c>
      <c r="D20" s="22">
        <f>IFERROR(__xludf.DUMMYFUNCTION("""COMPUTED_VALUE"""),45449.0)</f>
        <v>45449</v>
      </c>
      <c r="E20" s="13">
        <f>IFERROR(__xludf.DUMMYFUNCTION("""COMPUTED_VALUE"""),6.0)</f>
        <v>6</v>
      </c>
      <c r="F20" s="13">
        <f>IFERROR(__xludf.DUMMYFUNCTION("""COMPUTED_VALUE"""),90.0)</f>
        <v>90</v>
      </c>
      <c r="G20" s="13" t="str">
        <f t="shared" si="1"/>
        <v>June</v>
      </c>
    </row>
    <row r="21">
      <c r="A21" s="13" t="str">
        <f>IFERROR(__xludf.DUMMYFUNCTION("""COMPUTED_VALUE"""),"AJ02405")</f>
        <v>AJ02405</v>
      </c>
      <c r="B21" s="13" t="str">
        <f>IFERROR(__xludf.DUMMYFUNCTION("""COMPUTED_VALUE"""),"Ajmer")</f>
        <v>Ajmer</v>
      </c>
      <c r="C21" s="13" t="str">
        <f>IFERROR(__xludf.DUMMYFUNCTION("""COMPUTED_VALUE"""),"Jowar Flour")</f>
        <v>Jowar Flour</v>
      </c>
      <c r="D21" s="22">
        <f>IFERROR(__xludf.DUMMYFUNCTION("""COMPUTED_VALUE"""),45449.0)</f>
        <v>45449</v>
      </c>
      <c r="E21" s="13">
        <f>IFERROR(__xludf.DUMMYFUNCTION("""COMPUTED_VALUE"""),5.0)</f>
        <v>5</v>
      </c>
      <c r="F21" s="13">
        <f>IFERROR(__xludf.DUMMYFUNCTION("""COMPUTED_VALUE"""),80.0)</f>
        <v>80</v>
      </c>
      <c r="G21" s="13" t="str">
        <f t="shared" si="1"/>
        <v>June</v>
      </c>
    </row>
    <row r="22">
      <c r="A22" s="13" t="str">
        <f>IFERROR(__xludf.DUMMYFUNCTION("""COMPUTED_VALUE"""),"AJ02525")</f>
        <v>AJ02525</v>
      </c>
      <c r="B22" s="13" t="str">
        <f>IFERROR(__xludf.DUMMYFUNCTION("""COMPUTED_VALUE"""),"Ajmer")</f>
        <v>Ajmer</v>
      </c>
      <c r="C22" s="13" t="str">
        <f>IFERROR(__xludf.DUMMYFUNCTION("""COMPUTED_VALUE"""),"Corn Flour")</f>
        <v>Corn Flour</v>
      </c>
      <c r="D22" s="22">
        <f>IFERROR(__xludf.DUMMYFUNCTION("""COMPUTED_VALUE"""),45449.0)</f>
        <v>45449</v>
      </c>
      <c r="E22" s="13">
        <f>IFERROR(__xludf.DUMMYFUNCTION("""COMPUTED_VALUE"""),4.0)</f>
        <v>4</v>
      </c>
      <c r="F22" s="13">
        <f>IFERROR(__xludf.DUMMYFUNCTION("""COMPUTED_VALUE"""),82.0)</f>
        <v>82</v>
      </c>
      <c r="G22" s="13" t="str">
        <f t="shared" si="1"/>
        <v>June</v>
      </c>
    </row>
    <row r="23">
      <c r="A23" s="13" t="str">
        <f>IFERROR(__xludf.DUMMYFUNCTION("""COMPUTED_VALUE"""),"AJ02645")</f>
        <v>AJ02645</v>
      </c>
      <c r="B23" s="13" t="str">
        <f>IFERROR(__xludf.DUMMYFUNCTION("""COMPUTED_VALUE"""),"Ajmer")</f>
        <v>Ajmer</v>
      </c>
      <c r="C23" s="13" t="str">
        <f>IFERROR(__xludf.DUMMYFUNCTION("""COMPUTED_VALUE"""),"Wheat Flour")</f>
        <v>Wheat Flour</v>
      </c>
      <c r="D23" s="22">
        <f>IFERROR(__xludf.DUMMYFUNCTION("""COMPUTED_VALUE"""),45449.0)</f>
        <v>45449</v>
      </c>
      <c r="E23" s="13">
        <f>IFERROR(__xludf.DUMMYFUNCTION("""COMPUTED_VALUE"""),40.0)</f>
        <v>40</v>
      </c>
      <c r="F23" s="13">
        <f>IFERROR(__xludf.DUMMYFUNCTION("""COMPUTED_VALUE"""),65.0)</f>
        <v>65</v>
      </c>
      <c r="G23" s="13" t="str">
        <f t="shared" si="1"/>
        <v>June</v>
      </c>
    </row>
    <row r="24">
      <c r="A24" s="13" t="str">
        <f>IFERROR(__xludf.DUMMYFUNCTION("""COMPUTED_VALUE"""),"AJ02765")</f>
        <v>AJ02765</v>
      </c>
      <c r="B24" s="13" t="str">
        <f>IFERROR(__xludf.DUMMYFUNCTION("""COMPUTED_VALUE"""),"Ajmer")</f>
        <v>Ajmer</v>
      </c>
      <c r="C24" s="13" t="str">
        <f>IFERROR(__xludf.DUMMYFUNCTION("""COMPUTED_VALUE"""),"Rice Flour")</f>
        <v>Rice Flour</v>
      </c>
      <c r="D24" s="22">
        <f>IFERROR(__xludf.DUMMYFUNCTION("""COMPUTED_VALUE"""),45449.0)</f>
        <v>45449</v>
      </c>
      <c r="E24" s="13">
        <f>IFERROR(__xludf.DUMMYFUNCTION("""COMPUTED_VALUE"""),29.0)</f>
        <v>29</v>
      </c>
      <c r="F24" s="13">
        <f>IFERROR(__xludf.DUMMYFUNCTION("""COMPUTED_VALUE"""),78.0)</f>
        <v>78</v>
      </c>
      <c r="G24" s="13" t="str">
        <f t="shared" si="1"/>
        <v>June</v>
      </c>
    </row>
    <row r="25">
      <c r="A25" s="13" t="str">
        <f>IFERROR(__xludf.DUMMYFUNCTION("""COMPUTED_VALUE"""),"AJ02885")</f>
        <v>AJ02885</v>
      </c>
      <c r="B25" s="13" t="str">
        <f>IFERROR(__xludf.DUMMYFUNCTION("""COMPUTED_VALUE"""),"Ajmer")</f>
        <v>Ajmer</v>
      </c>
      <c r="C25" s="13" t="str">
        <f>IFERROR(__xludf.DUMMYFUNCTION("""COMPUTED_VALUE"""),"Besan")</f>
        <v>Besan</v>
      </c>
      <c r="D25" s="22">
        <f>IFERROR(__xludf.DUMMYFUNCTION("""COMPUTED_VALUE"""),45450.0)</f>
        <v>45450</v>
      </c>
      <c r="E25" s="13">
        <f>IFERROR(__xludf.DUMMYFUNCTION("""COMPUTED_VALUE"""),6.0)</f>
        <v>6</v>
      </c>
      <c r="F25" s="13">
        <f>IFERROR(__xludf.DUMMYFUNCTION("""COMPUTED_VALUE"""),170.0)</f>
        <v>170</v>
      </c>
      <c r="G25" s="13" t="str">
        <f t="shared" si="1"/>
        <v>June</v>
      </c>
    </row>
    <row r="26">
      <c r="A26" s="13" t="str">
        <f>IFERROR(__xludf.DUMMYFUNCTION("""COMPUTED_VALUE"""),"AJ03005")</f>
        <v>AJ03005</v>
      </c>
      <c r="B26" s="13" t="str">
        <f>IFERROR(__xludf.DUMMYFUNCTION("""COMPUTED_VALUE"""),"Ajmer")</f>
        <v>Ajmer</v>
      </c>
      <c r="C26" s="13" t="str">
        <f>IFERROR(__xludf.DUMMYFUNCTION("""COMPUTED_VALUE"""),"Corn Flour")</f>
        <v>Corn Flour</v>
      </c>
      <c r="D26" s="22">
        <f>IFERROR(__xludf.DUMMYFUNCTION("""COMPUTED_VALUE"""),45450.0)</f>
        <v>45450</v>
      </c>
      <c r="E26" s="13">
        <f>IFERROR(__xludf.DUMMYFUNCTION("""COMPUTED_VALUE"""),2.0)</f>
        <v>2</v>
      </c>
      <c r="F26" s="13">
        <f>IFERROR(__xludf.DUMMYFUNCTION("""COMPUTED_VALUE"""),82.0)</f>
        <v>82</v>
      </c>
      <c r="G26" s="13" t="str">
        <f t="shared" si="1"/>
        <v>June</v>
      </c>
    </row>
    <row r="27">
      <c r="A27" s="13" t="str">
        <f>IFERROR(__xludf.DUMMYFUNCTION("""COMPUTED_VALUE"""),"AJ03125")</f>
        <v>AJ03125</v>
      </c>
      <c r="B27" s="13" t="str">
        <f>IFERROR(__xludf.DUMMYFUNCTION("""COMPUTED_VALUE"""),"Ajmer")</f>
        <v>Ajmer</v>
      </c>
      <c r="C27" s="13" t="str">
        <f>IFERROR(__xludf.DUMMYFUNCTION("""COMPUTED_VALUE"""),"Wheat Flour")</f>
        <v>Wheat Flour</v>
      </c>
      <c r="D27" s="22">
        <f>IFERROR(__xludf.DUMMYFUNCTION("""COMPUTED_VALUE"""),45450.0)</f>
        <v>45450</v>
      </c>
      <c r="E27" s="13">
        <f>IFERROR(__xludf.DUMMYFUNCTION("""COMPUTED_VALUE"""),12.0)</f>
        <v>12</v>
      </c>
      <c r="F27" s="13">
        <f>IFERROR(__xludf.DUMMYFUNCTION("""COMPUTED_VALUE"""),65.0)</f>
        <v>65</v>
      </c>
      <c r="G27" s="13" t="str">
        <f t="shared" si="1"/>
        <v>June</v>
      </c>
    </row>
    <row r="28">
      <c r="A28" s="13" t="str">
        <f>IFERROR(__xludf.DUMMYFUNCTION("""COMPUTED_VALUE"""),"AJ03245")</f>
        <v>AJ03245</v>
      </c>
      <c r="B28" s="13" t="str">
        <f>IFERROR(__xludf.DUMMYFUNCTION("""COMPUTED_VALUE"""),"Ajmer")</f>
        <v>Ajmer</v>
      </c>
      <c r="C28" s="13" t="str">
        <f>IFERROR(__xludf.DUMMYFUNCTION("""COMPUTED_VALUE"""),"Rice Flour")</f>
        <v>Rice Flour</v>
      </c>
      <c r="D28" s="22">
        <f>IFERROR(__xludf.DUMMYFUNCTION("""COMPUTED_VALUE"""),45451.0)</f>
        <v>45451</v>
      </c>
      <c r="E28" s="13">
        <f>IFERROR(__xludf.DUMMYFUNCTION("""COMPUTED_VALUE"""),18.0)</f>
        <v>18</v>
      </c>
      <c r="F28" s="13">
        <f>IFERROR(__xludf.DUMMYFUNCTION("""COMPUTED_VALUE"""),78.0)</f>
        <v>78</v>
      </c>
      <c r="G28" s="13" t="str">
        <f t="shared" si="1"/>
        <v>June</v>
      </c>
    </row>
    <row r="29">
      <c r="A29" s="13" t="str">
        <f>IFERROR(__xludf.DUMMYFUNCTION("""COMPUTED_VALUE"""),"AJ03365")</f>
        <v>AJ03365</v>
      </c>
      <c r="B29" s="13" t="str">
        <f>IFERROR(__xludf.DUMMYFUNCTION("""COMPUTED_VALUE"""),"Ajmer")</f>
        <v>Ajmer</v>
      </c>
      <c r="C29" s="13" t="str">
        <f>IFERROR(__xludf.DUMMYFUNCTION("""COMPUTED_VALUE"""),"Besan")</f>
        <v>Besan</v>
      </c>
      <c r="D29" s="22">
        <f>IFERROR(__xludf.DUMMYFUNCTION("""COMPUTED_VALUE"""),45451.0)</f>
        <v>45451</v>
      </c>
      <c r="E29" s="13">
        <f>IFERROR(__xludf.DUMMYFUNCTION("""COMPUTED_VALUE"""),10.0)</f>
        <v>10</v>
      </c>
      <c r="F29" s="13">
        <f>IFERROR(__xludf.DUMMYFUNCTION("""COMPUTED_VALUE"""),170.0)</f>
        <v>170</v>
      </c>
      <c r="G29" s="13" t="str">
        <f t="shared" si="1"/>
        <v>June</v>
      </c>
    </row>
    <row r="30">
      <c r="A30" s="13" t="str">
        <f>IFERROR(__xludf.DUMMYFUNCTION("""COMPUTED_VALUE"""),"AJ03485")</f>
        <v>AJ03485</v>
      </c>
      <c r="B30" s="13" t="str">
        <f>IFERROR(__xludf.DUMMYFUNCTION("""COMPUTED_VALUE"""),"Ajmer")</f>
        <v>Ajmer</v>
      </c>
      <c r="C30" s="13" t="str">
        <f>IFERROR(__xludf.DUMMYFUNCTION("""COMPUTED_VALUE"""),"Ragi Flour")</f>
        <v>Ragi Flour</v>
      </c>
      <c r="D30" s="22">
        <f>IFERROR(__xludf.DUMMYFUNCTION("""COMPUTED_VALUE"""),45451.0)</f>
        <v>45451</v>
      </c>
      <c r="E30" s="13">
        <f>IFERROR(__xludf.DUMMYFUNCTION("""COMPUTED_VALUE"""),7.0)</f>
        <v>7</v>
      </c>
      <c r="F30" s="13">
        <f>IFERROR(__xludf.DUMMYFUNCTION("""COMPUTED_VALUE"""),90.0)</f>
        <v>90</v>
      </c>
      <c r="G30" s="13" t="str">
        <f t="shared" si="1"/>
        <v>June</v>
      </c>
    </row>
    <row r="31">
      <c r="A31" s="13" t="str">
        <f>IFERROR(__xludf.DUMMYFUNCTION("""COMPUTED_VALUE"""),"AJ03605")</f>
        <v>AJ03605</v>
      </c>
      <c r="B31" s="13" t="str">
        <f>IFERROR(__xludf.DUMMYFUNCTION("""COMPUTED_VALUE"""),"Ajmer")</f>
        <v>Ajmer</v>
      </c>
      <c r="C31" s="13" t="str">
        <f>IFERROR(__xludf.DUMMYFUNCTION("""COMPUTED_VALUE"""),"Wheat Flour")</f>
        <v>Wheat Flour</v>
      </c>
      <c r="D31" s="22">
        <f>IFERROR(__xludf.DUMMYFUNCTION("""COMPUTED_VALUE"""),45451.0)</f>
        <v>45451</v>
      </c>
      <c r="E31" s="13">
        <f>IFERROR(__xludf.DUMMYFUNCTION("""COMPUTED_VALUE"""),27.0)</f>
        <v>27</v>
      </c>
      <c r="F31" s="13">
        <f>IFERROR(__xludf.DUMMYFUNCTION("""COMPUTED_VALUE"""),65.0)</f>
        <v>65</v>
      </c>
      <c r="G31" s="13" t="str">
        <f t="shared" si="1"/>
        <v>June</v>
      </c>
    </row>
    <row r="32">
      <c r="A32" s="13" t="str">
        <f>IFERROR(__xludf.DUMMYFUNCTION("""COMPUTED_VALUE"""),"AJ03725")</f>
        <v>AJ03725</v>
      </c>
      <c r="B32" s="13" t="str">
        <f>IFERROR(__xludf.DUMMYFUNCTION("""COMPUTED_VALUE"""),"Ajmer")</f>
        <v>Ajmer</v>
      </c>
      <c r="C32" s="13" t="str">
        <f>IFERROR(__xludf.DUMMYFUNCTION("""COMPUTED_VALUE"""),"Corn Flour")</f>
        <v>Corn Flour</v>
      </c>
      <c r="D32" s="22">
        <f>IFERROR(__xludf.DUMMYFUNCTION("""COMPUTED_VALUE"""),45451.0)</f>
        <v>45451</v>
      </c>
      <c r="E32" s="13">
        <f>IFERROR(__xludf.DUMMYFUNCTION("""COMPUTED_VALUE"""),5.0)</f>
        <v>5</v>
      </c>
      <c r="F32" s="13">
        <f>IFERROR(__xludf.DUMMYFUNCTION("""COMPUTED_VALUE"""),82.0)</f>
        <v>82</v>
      </c>
      <c r="G32" s="13" t="str">
        <f t="shared" si="1"/>
        <v>June</v>
      </c>
    </row>
    <row r="33">
      <c r="A33" s="13" t="str">
        <f>IFERROR(__xludf.DUMMYFUNCTION("""COMPUTED_VALUE"""),"AJ03845")</f>
        <v>AJ03845</v>
      </c>
      <c r="B33" s="13" t="str">
        <f>IFERROR(__xludf.DUMMYFUNCTION("""COMPUTED_VALUE"""),"Ajmer")</f>
        <v>Ajmer</v>
      </c>
      <c r="C33" s="13" t="str">
        <f>IFERROR(__xludf.DUMMYFUNCTION("""COMPUTED_VALUE"""),"Wheat Flour")</f>
        <v>Wheat Flour</v>
      </c>
      <c r="D33" s="22">
        <f>IFERROR(__xludf.DUMMYFUNCTION("""COMPUTED_VALUE"""),45452.0)</f>
        <v>45452</v>
      </c>
      <c r="E33" s="13">
        <f>IFERROR(__xludf.DUMMYFUNCTION("""COMPUTED_VALUE"""),37.0)</f>
        <v>37</v>
      </c>
      <c r="F33" s="13">
        <f>IFERROR(__xludf.DUMMYFUNCTION("""COMPUTED_VALUE"""),65.0)</f>
        <v>65</v>
      </c>
      <c r="G33" s="13" t="str">
        <f t="shared" si="1"/>
        <v>June</v>
      </c>
    </row>
    <row r="34">
      <c r="A34" s="13" t="str">
        <f>IFERROR(__xludf.DUMMYFUNCTION("""COMPUTED_VALUE"""),"AJ03965")</f>
        <v>AJ03965</v>
      </c>
      <c r="B34" s="13" t="str">
        <f>IFERROR(__xludf.DUMMYFUNCTION("""COMPUTED_VALUE"""),"Ajmer")</f>
        <v>Ajmer</v>
      </c>
      <c r="C34" s="13" t="str">
        <f>IFERROR(__xludf.DUMMYFUNCTION("""COMPUTED_VALUE"""),"Rice Flour")</f>
        <v>Rice Flour</v>
      </c>
      <c r="D34" s="22">
        <f>IFERROR(__xludf.DUMMYFUNCTION("""COMPUTED_VALUE"""),45452.0)</f>
        <v>45452</v>
      </c>
      <c r="E34" s="13">
        <f>IFERROR(__xludf.DUMMYFUNCTION("""COMPUTED_VALUE"""),40.0)</f>
        <v>40</v>
      </c>
      <c r="F34" s="13">
        <f>IFERROR(__xludf.DUMMYFUNCTION("""COMPUTED_VALUE"""),78.0)</f>
        <v>78</v>
      </c>
      <c r="G34" s="13" t="str">
        <f t="shared" si="1"/>
        <v>June</v>
      </c>
    </row>
    <row r="35">
      <c r="A35" s="13" t="str">
        <f>IFERROR(__xludf.DUMMYFUNCTION("""COMPUTED_VALUE"""),"AJ04085")</f>
        <v>AJ04085</v>
      </c>
      <c r="B35" s="13" t="str">
        <f>IFERROR(__xludf.DUMMYFUNCTION("""COMPUTED_VALUE"""),"Ajmer")</f>
        <v>Ajmer</v>
      </c>
      <c r="C35" s="13" t="str">
        <f>IFERROR(__xludf.DUMMYFUNCTION("""COMPUTED_VALUE"""),"Besan")</f>
        <v>Besan</v>
      </c>
      <c r="D35" s="22">
        <f>IFERROR(__xludf.DUMMYFUNCTION("""COMPUTED_VALUE"""),45452.0)</f>
        <v>45452</v>
      </c>
      <c r="E35" s="13">
        <f>IFERROR(__xludf.DUMMYFUNCTION("""COMPUTED_VALUE"""),12.0)</f>
        <v>12</v>
      </c>
      <c r="F35" s="13">
        <f>IFERROR(__xludf.DUMMYFUNCTION("""COMPUTED_VALUE"""),170.0)</f>
        <v>170</v>
      </c>
      <c r="G35" s="13" t="str">
        <f t="shared" si="1"/>
        <v>June</v>
      </c>
    </row>
    <row r="36">
      <c r="A36" s="13" t="str">
        <f>IFERROR(__xludf.DUMMYFUNCTION("""COMPUTED_VALUE"""),"AJ04205")</f>
        <v>AJ04205</v>
      </c>
      <c r="B36" s="13" t="str">
        <f>IFERROR(__xludf.DUMMYFUNCTION("""COMPUTED_VALUE"""),"Ajmer")</f>
        <v>Ajmer</v>
      </c>
      <c r="C36" s="13" t="str">
        <f>IFERROR(__xludf.DUMMYFUNCTION("""COMPUTED_VALUE"""),"Ragi Flour")</f>
        <v>Ragi Flour</v>
      </c>
      <c r="D36" s="22">
        <f>IFERROR(__xludf.DUMMYFUNCTION("""COMPUTED_VALUE"""),45452.0)</f>
        <v>45452</v>
      </c>
      <c r="E36" s="13">
        <f>IFERROR(__xludf.DUMMYFUNCTION("""COMPUTED_VALUE"""),7.0)</f>
        <v>7</v>
      </c>
      <c r="F36" s="13">
        <f>IFERROR(__xludf.DUMMYFUNCTION("""COMPUTED_VALUE"""),90.0)</f>
        <v>90</v>
      </c>
      <c r="G36" s="13" t="str">
        <f t="shared" si="1"/>
        <v>June</v>
      </c>
    </row>
    <row r="37">
      <c r="A37" s="13" t="str">
        <f>IFERROR(__xludf.DUMMYFUNCTION("""COMPUTED_VALUE"""),"AJ04325")</f>
        <v>AJ04325</v>
      </c>
      <c r="B37" s="13" t="str">
        <f>IFERROR(__xludf.DUMMYFUNCTION("""COMPUTED_VALUE"""),"Ajmer")</f>
        <v>Ajmer</v>
      </c>
      <c r="C37" s="13" t="str">
        <f>IFERROR(__xludf.DUMMYFUNCTION("""COMPUTED_VALUE"""),"Jowar Flour")</f>
        <v>Jowar Flour</v>
      </c>
      <c r="D37" s="22">
        <f>IFERROR(__xludf.DUMMYFUNCTION("""COMPUTED_VALUE"""),45452.0)</f>
        <v>45452</v>
      </c>
      <c r="E37" s="13">
        <f>IFERROR(__xludf.DUMMYFUNCTION("""COMPUTED_VALUE"""),13.0)</f>
        <v>13</v>
      </c>
      <c r="F37" s="13">
        <f>IFERROR(__xludf.DUMMYFUNCTION("""COMPUTED_VALUE"""),80.0)</f>
        <v>80</v>
      </c>
      <c r="G37" s="13" t="str">
        <f t="shared" si="1"/>
        <v>June</v>
      </c>
    </row>
    <row r="38">
      <c r="A38" s="13" t="str">
        <f>IFERROR(__xludf.DUMMYFUNCTION("""COMPUTED_VALUE"""),"AJ04445")</f>
        <v>AJ04445</v>
      </c>
      <c r="B38" s="13" t="str">
        <f>IFERROR(__xludf.DUMMYFUNCTION("""COMPUTED_VALUE"""),"Ajmer")</f>
        <v>Ajmer</v>
      </c>
      <c r="C38" s="13" t="str">
        <f>IFERROR(__xludf.DUMMYFUNCTION("""COMPUTED_VALUE"""),"Corn Flour")</f>
        <v>Corn Flour</v>
      </c>
      <c r="D38" s="22">
        <f>IFERROR(__xludf.DUMMYFUNCTION("""COMPUTED_VALUE"""),45452.0)</f>
        <v>45452</v>
      </c>
      <c r="E38" s="13">
        <f>IFERROR(__xludf.DUMMYFUNCTION("""COMPUTED_VALUE"""),8.0)</f>
        <v>8</v>
      </c>
      <c r="F38" s="13">
        <f>IFERROR(__xludf.DUMMYFUNCTION("""COMPUTED_VALUE"""),82.0)</f>
        <v>82</v>
      </c>
      <c r="G38" s="13" t="str">
        <f t="shared" si="1"/>
        <v>June</v>
      </c>
    </row>
    <row r="39">
      <c r="A39" s="13" t="str">
        <f>IFERROR(__xludf.DUMMYFUNCTION("""COMPUTED_VALUE"""),"AJ04565")</f>
        <v>AJ04565</v>
      </c>
      <c r="B39" s="13" t="str">
        <f>IFERROR(__xludf.DUMMYFUNCTION("""COMPUTED_VALUE"""),"Ajmer")</f>
        <v>Ajmer</v>
      </c>
      <c r="C39" s="13" t="str">
        <f>IFERROR(__xludf.DUMMYFUNCTION("""COMPUTED_VALUE"""),"Besan")</f>
        <v>Besan</v>
      </c>
      <c r="D39" s="22">
        <f>IFERROR(__xludf.DUMMYFUNCTION("""COMPUTED_VALUE"""),45453.0)</f>
        <v>45453</v>
      </c>
      <c r="E39" s="13">
        <f>IFERROR(__xludf.DUMMYFUNCTION("""COMPUTED_VALUE"""),4.0)</f>
        <v>4</v>
      </c>
      <c r="F39" s="13">
        <f>IFERROR(__xludf.DUMMYFUNCTION("""COMPUTED_VALUE"""),170.0)</f>
        <v>170</v>
      </c>
      <c r="G39" s="13" t="str">
        <f t="shared" si="1"/>
        <v>June</v>
      </c>
    </row>
    <row r="40">
      <c r="A40" s="13" t="str">
        <f>IFERROR(__xludf.DUMMYFUNCTION("""COMPUTED_VALUE"""),"AJ04685")</f>
        <v>AJ04685</v>
      </c>
      <c r="B40" s="13" t="str">
        <f>IFERROR(__xludf.DUMMYFUNCTION("""COMPUTED_VALUE"""),"Ajmer")</f>
        <v>Ajmer</v>
      </c>
      <c r="C40" s="13" t="str">
        <f>IFERROR(__xludf.DUMMYFUNCTION("""COMPUTED_VALUE"""),"Wheat Flour")</f>
        <v>Wheat Flour</v>
      </c>
      <c r="D40" s="22">
        <f>IFERROR(__xludf.DUMMYFUNCTION("""COMPUTED_VALUE"""),45453.0)</f>
        <v>45453</v>
      </c>
      <c r="E40" s="13">
        <f>IFERROR(__xludf.DUMMYFUNCTION("""COMPUTED_VALUE"""),8.0)</f>
        <v>8</v>
      </c>
      <c r="F40" s="13">
        <f>IFERROR(__xludf.DUMMYFUNCTION("""COMPUTED_VALUE"""),65.0)</f>
        <v>65</v>
      </c>
      <c r="G40" s="13" t="str">
        <f t="shared" si="1"/>
        <v>June</v>
      </c>
    </row>
    <row r="41">
      <c r="A41" s="13" t="str">
        <f>IFERROR(__xludf.DUMMYFUNCTION("""COMPUTED_VALUE"""),"AJ04805")</f>
        <v>AJ04805</v>
      </c>
      <c r="B41" s="13" t="str">
        <f>IFERROR(__xludf.DUMMYFUNCTION("""COMPUTED_VALUE"""),"Ajmer")</f>
        <v>Ajmer</v>
      </c>
      <c r="C41" s="13" t="str">
        <f>IFERROR(__xludf.DUMMYFUNCTION("""COMPUTED_VALUE"""),"Rice Flour")</f>
        <v>Rice Flour</v>
      </c>
      <c r="D41" s="22">
        <f>IFERROR(__xludf.DUMMYFUNCTION("""COMPUTED_VALUE"""),45453.0)</f>
        <v>45453</v>
      </c>
      <c r="E41" s="13">
        <f>IFERROR(__xludf.DUMMYFUNCTION("""COMPUTED_VALUE"""),9.0)</f>
        <v>9</v>
      </c>
      <c r="F41" s="13">
        <f>IFERROR(__xludf.DUMMYFUNCTION("""COMPUTED_VALUE"""),78.0)</f>
        <v>78</v>
      </c>
      <c r="G41" s="13" t="str">
        <f t="shared" si="1"/>
        <v>June</v>
      </c>
    </row>
    <row r="42">
      <c r="A42" s="13" t="str">
        <f>IFERROR(__xludf.DUMMYFUNCTION("""COMPUTED_VALUE"""),"AJ04925")</f>
        <v>AJ04925</v>
      </c>
      <c r="B42" s="13" t="str">
        <f>IFERROR(__xludf.DUMMYFUNCTION("""COMPUTED_VALUE"""),"Ajmer")</f>
        <v>Ajmer</v>
      </c>
      <c r="C42" s="13" t="str">
        <f>IFERROR(__xludf.DUMMYFUNCTION("""COMPUTED_VALUE"""),"Ragi Flour")</f>
        <v>Ragi Flour</v>
      </c>
      <c r="D42" s="22">
        <f>IFERROR(__xludf.DUMMYFUNCTION("""COMPUTED_VALUE"""),45454.0)</f>
        <v>45454</v>
      </c>
      <c r="E42" s="13">
        <f>IFERROR(__xludf.DUMMYFUNCTION("""COMPUTED_VALUE"""),8.0)</f>
        <v>8</v>
      </c>
      <c r="F42" s="13">
        <f>IFERROR(__xludf.DUMMYFUNCTION("""COMPUTED_VALUE"""),90.0)</f>
        <v>90</v>
      </c>
      <c r="G42" s="13" t="str">
        <f t="shared" si="1"/>
        <v>June</v>
      </c>
    </row>
    <row r="43">
      <c r="A43" s="13" t="str">
        <f>IFERROR(__xludf.DUMMYFUNCTION("""COMPUTED_VALUE"""),"AJ05045")</f>
        <v>AJ05045</v>
      </c>
      <c r="B43" s="13" t="str">
        <f>IFERROR(__xludf.DUMMYFUNCTION("""COMPUTED_VALUE"""),"Ajmer")</f>
        <v>Ajmer</v>
      </c>
      <c r="C43" s="13" t="str">
        <f>IFERROR(__xludf.DUMMYFUNCTION("""COMPUTED_VALUE"""),"Wheat Flour")</f>
        <v>Wheat Flour</v>
      </c>
      <c r="D43" s="22">
        <f>IFERROR(__xludf.DUMMYFUNCTION("""COMPUTED_VALUE"""),45454.0)</f>
        <v>45454</v>
      </c>
      <c r="E43" s="13">
        <f>IFERROR(__xludf.DUMMYFUNCTION("""COMPUTED_VALUE"""),25.0)</f>
        <v>25</v>
      </c>
      <c r="F43" s="13">
        <f>IFERROR(__xludf.DUMMYFUNCTION("""COMPUTED_VALUE"""),65.0)</f>
        <v>65</v>
      </c>
      <c r="G43" s="13" t="str">
        <f t="shared" si="1"/>
        <v>June</v>
      </c>
    </row>
    <row r="44">
      <c r="A44" s="13" t="str">
        <f>IFERROR(__xludf.DUMMYFUNCTION("""COMPUTED_VALUE"""),"AJ05165")</f>
        <v>AJ05165</v>
      </c>
      <c r="B44" s="13" t="str">
        <f>IFERROR(__xludf.DUMMYFUNCTION("""COMPUTED_VALUE"""),"Ajmer")</f>
        <v>Ajmer</v>
      </c>
      <c r="C44" s="13" t="str">
        <f>IFERROR(__xludf.DUMMYFUNCTION("""COMPUTED_VALUE"""),"Rice Flour")</f>
        <v>Rice Flour</v>
      </c>
      <c r="D44" s="22">
        <f>IFERROR(__xludf.DUMMYFUNCTION("""COMPUTED_VALUE"""),45454.0)</f>
        <v>45454</v>
      </c>
      <c r="E44" s="13">
        <f>IFERROR(__xludf.DUMMYFUNCTION("""COMPUTED_VALUE"""),24.0)</f>
        <v>24</v>
      </c>
      <c r="F44" s="13">
        <f>IFERROR(__xludf.DUMMYFUNCTION("""COMPUTED_VALUE"""),78.0)</f>
        <v>78</v>
      </c>
      <c r="G44" s="13" t="str">
        <f t="shared" si="1"/>
        <v>June</v>
      </c>
    </row>
    <row r="45">
      <c r="A45" s="13" t="str">
        <f>IFERROR(__xludf.DUMMYFUNCTION("""COMPUTED_VALUE"""),"AJ05285")</f>
        <v>AJ05285</v>
      </c>
      <c r="B45" s="13" t="str">
        <f>IFERROR(__xludf.DUMMYFUNCTION("""COMPUTED_VALUE"""),"Ajmer")</f>
        <v>Ajmer</v>
      </c>
      <c r="C45" s="13" t="str">
        <f>IFERROR(__xludf.DUMMYFUNCTION("""COMPUTED_VALUE"""),"Wheat Flour")</f>
        <v>Wheat Flour</v>
      </c>
      <c r="D45" s="22">
        <f>IFERROR(__xludf.DUMMYFUNCTION("""COMPUTED_VALUE"""),45455.0)</f>
        <v>45455</v>
      </c>
      <c r="E45" s="13">
        <f>IFERROR(__xludf.DUMMYFUNCTION("""COMPUTED_VALUE"""),16.0)</f>
        <v>16</v>
      </c>
      <c r="F45" s="13">
        <f>IFERROR(__xludf.DUMMYFUNCTION("""COMPUTED_VALUE"""),65.0)</f>
        <v>65</v>
      </c>
      <c r="G45" s="13" t="str">
        <f t="shared" si="1"/>
        <v>June</v>
      </c>
    </row>
    <row r="46">
      <c r="A46" s="13" t="str">
        <f>IFERROR(__xludf.DUMMYFUNCTION("""COMPUTED_VALUE"""),"AJ05405")</f>
        <v>AJ05405</v>
      </c>
      <c r="B46" s="13" t="str">
        <f>IFERROR(__xludf.DUMMYFUNCTION("""COMPUTED_VALUE"""),"Ajmer")</f>
        <v>Ajmer</v>
      </c>
      <c r="C46" s="13" t="str">
        <f>IFERROR(__xludf.DUMMYFUNCTION("""COMPUTED_VALUE"""),"Rice Flour")</f>
        <v>Rice Flour</v>
      </c>
      <c r="D46" s="22">
        <f>IFERROR(__xludf.DUMMYFUNCTION("""COMPUTED_VALUE"""),45455.0)</f>
        <v>45455</v>
      </c>
      <c r="E46" s="13">
        <f>IFERROR(__xludf.DUMMYFUNCTION("""COMPUTED_VALUE"""),5.0)</f>
        <v>5</v>
      </c>
      <c r="F46" s="13">
        <f>IFERROR(__xludf.DUMMYFUNCTION("""COMPUTED_VALUE"""),78.0)</f>
        <v>78</v>
      </c>
      <c r="G46" s="13" t="str">
        <f t="shared" si="1"/>
        <v>June</v>
      </c>
    </row>
    <row r="47">
      <c r="A47" s="13" t="str">
        <f>IFERROR(__xludf.DUMMYFUNCTION("""COMPUTED_VALUE"""),"AJ05525")</f>
        <v>AJ05525</v>
      </c>
      <c r="B47" s="13" t="str">
        <f>IFERROR(__xludf.DUMMYFUNCTION("""COMPUTED_VALUE"""),"Ajmer")</f>
        <v>Ajmer</v>
      </c>
      <c r="C47" s="13" t="str">
        <f>IFERROR(__xludf.DUMMYFUNCTION("""COMPUTED_VALUE"""),"Besan")</f>
        <v>Besan</v>
      </c>
      <c r="D47" s="22">
        <f>IFERROR(__xludf.DUMMYFUNCTION("""COMPUTED_VALUE"""),45455.0)</f>
        <v>45455</v>
      </c>
      <c r="E47" s="13">
        <f>IFERROR(__xludf.DUMMYFUNCTION("""COMPUTED_VALUE"""),18.0)</f>
        <v>18</v>
      </c>
      <c r="F47" s="13">
        <f>IFERROR(__xludf.DUMMYFUNCTION("""COMPUTED_VALUE"""),170.0)</f>
        <v>170</v>
      </c>
      <c r="G47" s="13" t="str">
        <f t="shared" si="1"/>
        <v>June</v>
      </c>
    </row>
    <row r="48">
      <c r="A48" s="13" t="str">
        <f>IFERROR(__xludf.DUMMYFUNCTION("""COMPUTED_VALUE"""),"AJ05645")</f>
        <v>AJ05645</v>
      </c>
      <c r="B48" s="13" t="str">
        <f>IFERROR(__xludf.DUMMYFUNCTION("""COMPUTED_VALUE"""),"Ajmer")</f>
        <v>Ajmer</v>
      </c>
      <c r="C48" s="13" t="str">
        <f>IFERROR(__xludf.DUMMYFUNCTION("""COMPUTED_VALUE"""),"Corn Flour")</f>
        <v>Corn Flour</v>
      </c>
      <c r="D48" s="22">
        <f>IFERROR(__xludf.DUMMYFUNCTION("""COMPUTED_VALUE"""),45455.0)</f>
        <v>45455</v>
      </c>
      <c r="E48" s="13">
        <f>IFERROR(__xludf.DUMMYFUNCTION("""COMPUTED_VALUE"""),9.0)</f>
        <v>9</v>
      </c>
      <c r="F48" s="13">
        <f>IFERROR(__xludf.DUMMYFUNCTION("""COMPUTED_VALUE"""),82.0)</f>
        <v>82</v>
      </c>
      <c r="G48" s="13" t="str">
        <f t="shared" si="1"/>
        <v>June</v>
      </c>
    </row>
    <row r="49">
      <c r="A49" s="13" t="str">
        <f>IFERROR(__xludf.DUMMYFUNCTION("""COMPUTED_VALUE"""),"AJ05765")</f>
        <v>AJ05765</v>
      </c>
      <c r="B49" s="13" t="str">
        <f>IFERROR(__xludf.DUMMYFUNCTION("""COMPUTED_VALUE"""),"Ajmer")</f>
        <v>Ajmer</v>
      </c>
      <c r="C49" s="13" t="str">
        <f>IFERROR(__xludf.DUMMYFUNCTION("""COMPUTED_VALUE"""),"Wheat Flour")</f>
        <v>Wheat Flour</v>
      </c>
      <c r="D49" s="22">
        <f>IFERROR(__xludf.DUMMYFUNCTION("""COMPUTED_VALUE"""),45456.0)</f>
        <v>45456</v>
      </c>
      <c r="E49" s="13">
        <f>IFERROR(__xludf.DUMMYFUNCTION("""COMPUTED_VALUE"""),2.0)</f>
        <v>2</v>
      </c>
      <c r="F49" s="13">
        <f>IFERROR(__xludf.DUMMYFUNCTION("""COMPUTED_VALUE"""),65.0)</f>
        <v>65</v>
      </c>
      <c r="G49" s="13" t="str">
        <f t="shared" si="1"/>
        <v>June</v>
      </c>
    </row>
    <row r="50">
      <c r="A50" s="13" t="str">
        <f>IFERROR(__xludf.DUMMYFUNCTION("""COMPUTED_VALUE"""),"AJ05885")</f>
        <v>AJ05885</v>
      </c>
      <c r="B50" s="13" t="str">
        <f>IFERROR(__xludf.DUMMYFUNCTION("""COMPUTED_VALUE"""),"Ajmer")</f>
        <v>Ajmer</v>
      </c>
      <c r="C50" s="13" t="str">
        <f>IFERROR(__xludf.DUMMYFUNCTION("""COMPUTED_VALUE"""),"Rice Flour")</f>
        <v>Rice Flour</v>
      </c>
      <c r="D50" s="22">
        <f>IFERROR(__xludf.DUMMYFUNCTION("""COMPUTED_VALUE"""),45457.0)</f>
        <v>45457</v>
      </c>
      <c r="E50" s="13">
        <f>IFERROR(__xludf.DUMMYFUNCTION("""COMPUTED_VALUE"""),8.0)</f>
        <v>8</v>
      </c>
      <c r="F50" s="13">
        <f>IFERROR(__xludf.DUMMYFUNCTION("""COMPUTED_VALUE"""),78.0)</f>
        <v>78</v>
      </c>
      <c r="G50" s="13" t="str">
        <f t="shared" si="1"/>
        <v>June</v>
      </c>
    </row>
    <row r="51">
      <c r="A51" s="13" t="str">
        <f>IFERROR(__xludf.DUMMYFUNCTION("""COMPUTED_VALUE"""),"AJ06005")</f>
        <v>AJ06005</v>
      </c>
      <c r="B51" s="13" t="str">
        <f>IFERROR(__xludf.DUMMYFUNCTION("""COMPUTED_VALUE"""),"Ajmer")</f>
        <v>Ajmer</v>
      </c>
      <c r="C51" s="13" t="str">
        <f>IFERROR(__xludf.DUMMYFUNCTION("""COMPUTED_VALUE"""),"Besan")</f>
        <v>Besan</v>
      </c>
      <c r="D51" s="22">
        <f>IFERROR(__xludf.DUMMYFUNCTION("""COMPUTED_VALUE"""),45458.0)</f>
        <v>45458</v>
      </c>
      <c r="E51" s="13">
        <f>IFERROR(__xludf.DUMMYFUNCTION("""COMPUTED_VALUE"""),2.0)</f>
        <v>2</v>
      </c>
      <c r="F51" s="13">
        <f>IFERROR(__xludf.DUMMYFUNCTION("""COMPUTED_VALUE"""),170.0)</f>
        <v>170</v>
      </c>
      <c r="G51" s="13" t="str">
        <f t="shared" si="1"/>
        <v>June</v>
      </c>
    </row>
    <row r="52">
      <c r="A52" s="13" t="str">
        <f>IFERROR(__xludf.DUMMYFUNCTION("""COMPUTED_VALUE"""),"AJ06125")</f>
        <v>AJ06125</v>
      </c>
      <c r="B52" s="13" t="str">
        <f>IFERROR(__xludf.DUMMYFUNCTION("""COMPUTED_VALUE"""),"Ajmer")</f>
        <v>Ajmer</v>
      </c>
      <c r="C52" s="13" t="str">
        <f>IFERROR(__xludf.DUMMYFUNCTION("""COMPUTED_VALUE"""),"Ragi Flour")</f>
        <v>Ragi Flour</v>
      </c>
      <c r="D52" s="22">
        <f>IFERROR(__xludf.DUMMYFUNCTION("""COMPUTED_VALUE"""),45458.0)</f>
        <v>45458</v>
      </c>
      <c r="E52" s="13">
        <f>IFERROR(__xludf.DUMMYFUNCTION("""COMPUTED_VALUE"""),15.0)</f>
        <v>15</v>
      </c>
      <c r="F52" s="13">
        <f>IFERROR(__xludf.DUMMYFUNCTION("""COMPUTED_VALUE"""),90.0)</f>
        <v>90</v>
      </c>
      <c r="G52" s="13" t="str">
        <f t="shared" si="1"/>
        <v>June</v>
      </c>
    </row>
    <row r="53">
      <c r="A53" s="13" t="str">
        <f>IFERROR(__xludf.DUMMYFUNCTION("""COMPUTED_VALUE"""),"AJ06245")</f>
        <v>AJ06245</v>
      </c>
      <c r="B53" s="13" t="str">
        <f>IFERROR(__xludf.DUMMYFUNCTION("""COMPUTED_VALUE"""),"Ajmer")</f>
        <v>Ajmer</v>
      </c>
      <c r="C53" s="13" t="str">
        <f>IFERROR(__xludf.DUMMYFUNCTION("""COMPUTED_VALUE"""),"Jowar Flour")</f>
        <v>Jowar Flour</v>
      </c>
      <c r="D53" s="22">
        <f>IFERROR(__xludf.DUMMYFUNCTION("""COMPUTED_VALUE"""),45458.0)</f>
        <v>45458</v>
      </c>
      <c r="E53" s="13">
        <f>IFERROR(__xludf.DUMMYFUNCTION("""COMPUTED_VALUE"""),11.0)</f>
        <v>11</v>
      </c>
      <c r="F53" s="13">
        <f>IFERROR(__xludf.DUMMYFUNCTION("""COMPUTED_VALUE"""),80.0)</f>
        <v>80</v>
      </c>
      <c r="G53" s="13" t="str">
        <f t="shared" si="1"/>
        <v>June</v>
      </c>
    </row>
    <row r="54">
      <c r="A54" s="13" t="str">
        <f>IFERROR(__xludf.DUMMYFUNCTION("""COMPUTED_VALUE"""),"AJ06365")</f>
        <v>AJ06365</v>
      </c>
      <c r="B54" s="13" t="str">
        <f>IFERROR(__xludf.DUMMYFUNCTION("""COMPUTED_VALUE"""),"Ajmer")</f>
        <v>Ajmer</v>
      </c>
      <c r="C54" s="13" t="str">
        <f>IFERROR(__xludf.DUMMYFUNCTION("""COMPUTED_VALUE"""),"Corn Flour")</f>
        <v>Corn Flour</v>
      </c>
      <c r="D54" s="22">
        <f>IFERROR(__xludf.DUMMYFUNCTION("""COMPUTED_VALUE"""),45458.0)</f>
        <v>45458</v>
      </c>
      <c r="E54" s="13">
        <f>IFERROR(__xludf.DUMMYFUNCTION("""COMPUTED_VALUE"""),8.0)</f>
        <v>8</v>
      </c>
      <c r="F54" s="13">
        <f>IFERROR(__xludf.DUMMYFUNCTION("""COMPUTED_VALUE"""),82.0)</f>
        <v>82</v>
      </c>
      <c r="G54" s="13" t="str">
        <f t="shared" si="1"/>
        <v>June</v>
      </c>
    </row>
    <row r="55">
      <c r="A55" s="13" t="str">
        <f>IFERROR(__xludf.DUMMYFUNCTION("""COMPUTED_VALUE"""),"AJ06485")</f>
        <v>AJ06485</v>
      </c>
      <c r="B55" s="13" t="str">
        <f>IFERROR(__xludf.DUMMYFUNCTION("""COMPUTED_VALUE"""),"Ajmer")</f>
        <v>Ajmer</v>
      </c>
      <c r="C55" s="13" t="str">
        <f>IFERROR(__xludf.DUMMYFUNCTION("""COMPUTED_VALUE"""),"Wheat Flour")</f>
        <v>Wheat Flour</v>
      </c>
      <c r="D55" s="22">
        <f>IFERROR(__xludf.DUMMYFUNCTION("""COMPUTED_VALUE"""),45458.0)</f>
        <v>45458</v>
      </c>
      <c r="E55" s="13">
        <f>IFERROR(__xludf.DUMMYFUNCTION("""COMPUTED_VALUE"""),25.0)</f>
        <v>25</v>
      </c>
      <c r="F55" s="13">
        <f>IFERROR(__xludf.DUMMYFUNCTION("""COMPUTED_VALUE"""),65.0)</f>
        <v>65</v>
      </c>
      <c r="G55" s="13" t="str">
        <f t="shared" si="1"/>
        <v>June</v>
      </c>
    </row>
    <row r="56">
      <c r="A56" s="13" t="str">
        <f>IFERROR(__xludf.DUMMYFUNCTION("""COMPUTED_VALUE"""),"AJ06605")</f>
        <v>AJ06605</v>
      </c>
      <c r="B56" s="13" t="str">
        <f>IFERROR(__xludf.DUMMYFUNCTION("""COMPUTED_VALUE"""),"Ajmer")</f>
        <v>Ajmer</v>
      </c>
      <c r="C56" s="13" t="str">
        <f>IFERROR(__xludf.DUMMYFUNCTION("""COMPUTED_VALUE"""),"Rice Flour")</f>
        <v>Rice Flour</v>
      </c>
      <c r="D56" s="22">
        <f>IFERROR(__xludf.DUMMYFUNCTION("""COMPUTED_VALUE"""),45458.0)</f>
        <v>45458</v>
      </c>
      <c r="E56" s="13">
        <f>IFERROR(__xludf.DUMMYFUNCTION("""COMPUTED_VALUE"""),38.0)</f>
        <v>38</v>
      </c>
      <c r="F56" s="13">
        <f>IFERROR(__xludf.DUMMYFUNCTION("""COMPUTED_VALUE"""),78.0)</f>
        <v>78</v>
      </c>
      <c r="G56" s="13" t="str">
        <f t="shared" si="1"/>
        <v>June</v>
      </c>
    </row>
    <row r="57">
      <c r="A57" s="13" t="str">
        <f>IFERROR(__xludf.DUMMYFUNCTION("""COMPUTED_VALUE"""),"AJ06725")</f>
        <v>AJ06725</v>
      </c>
      <c r="B57" s="13" t="str">
        <f>IFERROR(__xludf.DUMMYFUNCTION("""COMPUTED_VALUE"""),"Ajmer")</f>
        <v>Ajmer</v>
      </c>
      <c r="C57" s="13" t="str">
        <f>IFERROR(__xludf.DUMMYFUNCTION("""COMPUTED_VALUE"""),"Besan")</f>
        <v>Besan</v>
      </c>
      <c r="D57" s="22">
        <f>IFERROR(__xludf.DUMMYFUNCTION("""COMPUTED_VALUE"""),45459.0)</f>
        <v>45459</v>
      </c>
      <c r="E57" s="13">
        <f>IFERROR(__xludf.DUMMYFUNCTION("""COMPUTED_VALUE"""),7.0)</f>
        <v>7</v>
      </c>
      <c r="F57" s="13">
        <f>IFERROR(__xludf.DUMMYFUNCTION("""COMPUTED_VALUE"""),170.0)</f>
        <v>170</v>
      </c>
      <c r="G57" s="13" t="str">
        <f t="shared" si="1"/>
        <v>June</v>
      </c>
    </row>
    <row r="58">
      <c r="A58" s="13" t="str">
        <f>IFERROR(__xludf.DUMMYFUNCTION("""COMPUTED_VALUE"""),"AJ06845")</f>
        <v>AJ06845</v>
      </c>
      <c r="B58" s="13" t="str">
        <f>IFERROR(__xludf.DUMMYFUNCTION("""COMPUTED_VALUE"""),"Ajmer")</f>
        <v>Ajmer</v>
      </c>
      <c r="C58" s="13" t="str">
        <f>IFERROR(__xludf.DUMMYFUNCTION("""COMPUTED_VALUE"""),"Ragi Flour")</f>
        <v>Ragi Flour</v>
      </c>
      <c r="D58" s="22">
        <f>IFERROR(__xludf.DUMMYFUNCTION("""COMPUTED_VALUE"""),45460.0)</f>
        <v>45460</v>
      </c>
      <c r="E58" s="13">
        <f>IFERROR(__xludf.DUMMYFUNCTION("""COMPUTED_VALUE"""),5.0)</f>
        <v>5</v>
      </c>
      <c r="F58" s="13">
        <f>IFERROR(__xludf.DUMMYFUNCTION("""COMPUTED_VALUE"""),90.0)</f>
        <v>90</v>
      </c>
      <c r="G58" s="13" t="str">
        <f t="shared" si="1"/>
        <v>June</v>
      </c>
    </row>
    <row r="59">
      <c r="A59" s="13" t="str">
        <f>IFERROR(__xludf.DUMMYFUNCTION("""COMPUTED_VALUE"""),"AJ06965")</f>
        <v>AJ06965</v>
      </c>
      <c r="B59" s="13" t="str">
        <f>IFERROR(__xludf.DUMMYFUNCTION("""COMPUTED_VALUE"""),"Ajmer")</f>
        <v>Ajmer</v>
      </c>
      <c r="C59" s="13" t="str">
        <f>IFERROR(__xludf.DUMMYFUNCTION("""COMPUTED_VALUE"""),"Wheat Flour")</f>
        <v>Wheat Flour</v>
      </c>
      <c r="D59" s="22">
        <f>IFERROR(__xludf.DUMMYFUNCTION("""COMPUTED_VALUE"""),45460.0)</f>
        <v>45460</v>
      </c>
      <c r="E59" s="13">
        <f>IFERROR(__xludf.DUMMYFUNCTION("""COMPUTED_VALUE"""),8.0)</f>
        <v>8</v>
      </c>
      <c r="F59" s="13">
        <f>IFERROR(__xludf.DUMMYFUNCTION("""COMPUTED_VALUE"""),65.0)</f>
        <v>65</v>
      </c>
      <c r="G59" s="13" t="str">
        <f t="shared" si="1"/>
        <v>June</v>
      </c>
    </row>
    <row r="60">
      <c r="A60" s="13" t="str">
        <f>IFERROR(__xludf.DUMMYFUNCTION("""COMPUTED_VALUE"""),"AJ07085")</f>
        <v>AJ07085</v>
      </c>
      <c r="B60" s="13" t="str">
        <f>IFERROR(__xludf.DUMMYFUNCTION("""COMPUTED_VALUE"""),"Ajmer")</f>
        <v>Ajmer</v>
      </c>
      <c r="C60" s="13" t="str">
        <f>IFERROR(__xludf.DUMMYFUNCTION("""COMPUTED_VALUE"""),"Rice Flour")</f>
        <v>Rice Flour</v>
      </c>
      <c r="D60" s="22">
        <f>IFERROR(__xludf.DUMMYFUNCTION("""COMPUTED_VALUE"""),45460.0)</f>
        <v>45460</v>
      </c>
      <c r="E60" s="13">
        <f>IFERROR(__xludf.DUMMYFUNCTION("""COMPUTED_VALUE"""),7.0)</f>
        <v>7</v>
      </c>
      <c r="F60" s="13">
        <f>IFERROR(__xludf.DUMMYFUNCTION("""COMPUTED_VALUE"""),78.0)</f>
        <v>78</v>
      </c>
      <c r="G60" s="13" t="str">
        <f t="shared" si="1"/>
        <v>June</v>
      </c>
    </row>
    <row r="61">
      <c r="A61" s="13" t="str">
        <f>IFERROR(__xludf.DUMMYFUNCTION("""COMPUTED_VALUE"""),"AJ07205")</f>
        <v>AJ07205</v>
      </c>
      <c r="B61" s="13" t="str">
        <f>IFERROR(__xludf.DUMMYFUNCTION("""COMPUTED_VALUE"""),"Ajmer")</f>
        <v>Ajmer</v>
      </c>
      <c r="C61" s="13" t="str">
        <f>IFERROR(__xludf.DUMMYFUNCTION("""COMPUTED_VALUE"""),"Wheat Flour")</f>
        <v>Wheat Flour</v>
      </c>
      <c r="D61" s="22">
        <f>IFERROR(__xludf.DUMMYFUNCTION("""COMPUTED_VALUE"""),45461.0)</f>
        <v>45461</v>
      </c>
      <c r="E61" s="13">
        <f>IFERROR(__xludf.DUMMYFUNCTION("""COMPUTED_VALUE"""),10.0)</f>
        <v>10</v>
      </c>
      <c r="F61" s="13">
        <f>IFERROR(__xludf.DUMMYFUNCTION("""COMPUTED_VALUE"""),65.0)</f>
        <v>65</v>
      </c>
      <c r="G61" s="13" t="str">
        <f t="shared" si="1"/>
        <v>June</v>
      </c>
    </row>
    <row r="62">
      <c r="A62" s="13" t="str">
        <f>IFERROR(__xludf.DUMMYFUNCTION("""COMPUTED_VALUE"""),"AJ07325")</f>
        <v>AJ07325</v>
      </c>
      <c r="B62" s="13" t="str">
        <f>IFERROR(__xludf.DUMMYFUNCTION("""COMPUTED_VALUE"""),"Ajmer")</f>
        <v>Ajmer</v>
      </c>
      <c r="C62" s="13" t="str">
        <f>IFERROR(__xludf.DUMMYFUNCTION("""COMPUTED_VALUE"""),"Rice Flour")</f>
        <v>Rice Flour</v>
      </c>
      <c r="D62" s="22">
        <f>IFERROR(__xludf.DUMMYFUNCTION("""COMPUTED_VALUE"""),45461.0)</f>
        <v>45461</v>
      </c>
      <c r="E62" s="13">
        <f>IFERROR(__xludf.DUMMYFUNCTION("""COMPUTED_VALUE"""),9.0)</f>
        <v>9</v>
      </c>
      <c r="F62" s="13">
        <f>IFERROR(__xludf.DUMMYFUNCTION("""COMPUTED_VALUE"""),78.0)</f>
        <v>78</v>
      </c>
      <c r="G62" s="13" t="str">
        <f t="shared" si="1"/>
        <v>June</v>
      </c>
    </row>
    <row r="63">
      <c r="A63" s="13" t="str">
        <f>IFERROR(__xludf.DUMMYFUNCTION("""COMPUTED_VALUE"""),"AJ07445")</f>
        <v>AJ07445</v>
      </c>
      <c r="B63" s="13" t="str">
        <f>IFERROR(__xludf.DUMMYFUNCTION("""COMPUTED_VALUE"""),"Ajmer")</f>
        <v>Ajmer</v>
      </c>
      <c r="C63" s="13" t="str">
        <f>IFERROR(__xludf.DUMMYFUNCTION("""COMPUTED_VALUE"""),"Besan")</f>
        <v>Besan</v>
      </c>
      <c r="D63" s="22">
        <f>IFERROR(__xludf.DUMMYFUNCTION("""COMPUTED_VALUE"""),45461.0)</f>
        <v>45461</v>
      </c>
      <c r="E63" s="13">
        <f>IFERROR(__xludf.DUMMYFUNCTION("""COMPUTED_VALUE"""),6.0)</f>
        <v>6</v>
      </c>
      <c r="F63" s="13">
        <f>IFERROR(__xludf.DUMMYFUNCTION("""COMPUTED_VALUE"""),170.0)</f>
        <v>170</v>
      </c>
      <c r="G63" s="13" t="str">
        <f t="shared" si="1"/>
        <v>June</v>
      </c>
    </row>
    <row r="64">
      <c r="A64" s="13" t="str">
        <f>IFERROR(__xludf.DUMMYFUNCTION("""COMPUTED_VALUE"""),"AJ07565")</f>
        <v>AJ07565</v>
      </c>
      <c r="B64" s="13" t="str">
        <f>IFERROR(__xludf.DUMMYFUNCTION("""COMPUTED_VALUE"""),"Ajmer")</f>
        <v>Ajmer</v>
      </c>
      <c r="C64" s="13" t="str">
        <f>IFERROR(__xludf.DUMMYFUNCTION("""COMPUTED_VALUE"""),"Ragi Flour")</f>
        <v>Ragi Flour</v>
      </c>
      <c r="D64" s="22">
        <f>IFERROR(__xludf.DUMMYFUNCTION("""COMPUTED_VALUE"""),45462.0)</f>
        <v>45462</v>
      </c>
      <c r="E64" s="13">
        <f>IFERROR(__xludf.DUMMYFUNCTION("""COMPUTED_VALUE"""),8.0)</f>
        <v>8</v>
      </c>
      <c r="F64" s="13">
        <f>IFERROR(__xludf.DUMMYFUNCTION("""COMPUTED_VALUE"""),90.0)</f>
        <v>90</v>
      </c>
      <c r="G64" s="13" t="str">
        <f t="shared" si="1"/>
        <v>June</v>
      </c>
    </row>
    <row r="65">
      <c r="A65" s="13" t="str">
        <f>IFERROR(__xludf.DUMMYFUNCTION("""COMPUTED_VALUE"""),"AJ07685")</f>
        <v>AJ07685</v>
      </c>
      <c r="B65" s="13" t="str">
        <f>IFERROR(__xludf.DUMMYFUNCTION("""COMPUTED_VALUE"""),"Ajmer")</f>
        <v>Ajmer</v>
      </c>
      <c r="C65" s="13" t="str">
        <f>IFERROR(__xludf.DUMMYFUNCTION("""COMPUTED_VALUE"""),"Wheat Flour")</f>
        <v>Wheat Flour</v>
      </c>
      <c r="D65" s="22">
        <f>IFERROR(__xludf.DUMMYFUNCTION("""COMPUTED_VALUE"""),45462.0)</f>
        <v>45462</v>
      </c>
      <c r="E65" s="13">
        <f>IFERROR(__xludf.DUMMYFUNCTION("""COMPUTED_VALUE"""),19.0)</f>
        <v>19</v>
      </c>
      <c r="F65" s="13">
        <f>IFERROR(__xludf.DUMMYFUNCTION("""COMPUTED_VALUE"""),65.0)</f>
        <v>65</v>
      </c>
      <c r="G65" s="13" t="str">
        <f t="shared" si="1"/>
        <v>June</v>
      </c>
    </row>
    <row r="66">
      <c r="A66" s="13" t="str">
        <f>IFERROR(__xludf.DUMMYFUNCTION("""COMPUTED_VALUE"""),"AJ07805")</f>
        <v>AJ07805</v>
      </c>
      <c r="B66" s="13" t="str">
        <f>IFERROR(__xludf.DUMMYFUNCTION("""COMPUTED_VALUE"""),"Ajmer")</f>
        <v>Ajmer</v>
      </c>
      <c r="C66" s="13" t="str">
        <f>IFERROR(__xludf.DUMMYFUNCTION("""COMPUTED_VALUE"""),"Rice Flour")</f>
        <v>Rice Flour</v>
      </c>
      <c r="D66" s="22">
        <f>IFERROR(__xludf.DUMMYFUNCTION("""COMPUTED_VALUE"""),45462.0)</f>
        <v>45462</v>
      </c>
      <c r="E66" s="13">
        <f>IFERROR(__xludf.DUMMYFUNCTION("""COMPUTED_VALUE"""),16.0)</f>
        <v>16</v>
      </c>
      <c r="F66" s="13">
        <f>IFERROR(__xludf.DUMMYFUNCTION("""COMPUTED_VALUE"""),78.0)</f>
        <v>78</v>
      </c>
      <c r="G66" s="13" t="str">
        <f t="shared" si="1"/>
        <v>June</v>
      </c>
    </row>
    <row r="67">
      <c r="A67" s="13" t="str">
        <f>IFERROR(__xludf.DUMMYFUNCTION("""COMPUTED_VALUE"""),"AJ07925")</f>
        <v>AJ07925</v>
      </c>
      <c r="B67" s="13" t="str">
        <f>IFERROR(__xludf.DUMMYFUNCTION("""COMPUTED_VALUE"""),"Ajmer")</f>
        <v>Ajmer</v>
      </c>
      <c r="C67" s="13" t="str">
        <f>IFERROR(__xludf.DUMMYFUNCTION("""COMPUTED_VALUE"""),"Wheat Flour")</f>
        <v>Wheat Flour</v>
      </c>
      <c r="D67" s="22">
        <f>IFERROR(__xludf.DUMMYFUNCTION("""COMPUTED_VALUE"""),45463.0)</f>
        <v>45463</v>
      </c>
      <c r="E67" s="13">
        <f>IFERROR(__xludf.DUMMYFUNCTION("""COMPUTED_VALUE"""),31.0)</f>
        <v>31</v>
      </c>
      <c r="F67" s="13">
        <f>IFERROR(__xludf.DUMMYFUNCTION("""COMPUTED_VALUE"""),65.0)</f>
        <v>65</v>
      </c>
      <c r="G67" s="13" t="str">
        <f t="shared" si="1"/>
        <v>June</v>
      </c>
    </row>
    <row r="68">
      <c r="A68" s="13" t="str">
        <f>IFERROR(__xludf.DUMMYFUNCTION("""COMPUTED_VALUE"""),"AJ08045")</f>
        <v>AJ08045</v>
      </c>
      <c r="B68" s="13" t="str">
        <f>IFERROR(__xludf.DUMMYFUNCTION("""COMPUTED_VALUE"""),"Ajmer")</f>
        <v>Ajmer</v>
      </c>
      <c r="C68" s="13" t="str">
        <f>IFERROR(__xludf.DUMMYFUNCTION("""COMPUTED_VALUE"""),"Rice Flour")</f>
        <v>Rice Flour</v>
      </c>
      <c r="D68" s="22">
        <f>IFERROR(__xludf.DUMMYFUNCTION("""COMPUTED_VALUE"""),45464.0)</f>
        <v>45464</v>
      </c>
      <c r="E68" s="13">
        <f>IFERROR(__xludf.DUMMYFUNCTION("""COMPUTED_VALUE"""),24.0)</f>
        <v>24</v>
      </c>
      <c r="F68" s="13">
        <f>IFERROR(__xludf.DUMMYFUNCTION("""COMPUTED_VALUE"""),78.0)</f>
        <v>78</v>
      </c>
      <c r="G68" s="13" t="str">
        <f t="shared" si="1"/>
        <v>June</v>
      </c>
    </row>
    <row r="69">
      <c r="A69" s="13" t="str">
        <f>IFERROR(__xludf.DUMMYFUNCTION("""COMPUTED_VALUE"""),"AJ08165")</f>
        <v>AJ08165</v>
      </c>
      <c r="B69" s="13" t="str">
        <f>IFERROR(__xludf.DUMMYFUNCTION("""COMPUTED_VALUE"""),"Ajmer")</f>
        <v>Ajmer</v>
      </c>
      <c r="C69" s="13" t="str">
        <f>IFERROR(__xludf.DUMMYFUNCTION("""COMPUTED_VALUE"""),"Besan")</f>
        <v>Besan</v>
      </c>
      <c r="D69" s="22">
        <f>IFERROR(__xludf.DUMMYFUNCTION("""COMPUTED_VALUE"""),45465.0)</f>
        <v>45465</v>
      </c>
      <c r="E69" s="13">
        <f>IFERROR(__xludf.DUMMYFUNCTION("""COMPUTED_VALUE"""),5.0)</f>
        <v>5</v>
      </c>
      <c r="F69" s="13">
        <f>IFERROR(__xludf.DUMMYFUNCTION("""COMPUTED_VALUE"""),170.0)</f>
        <v>170</v>
      </c>
      <c r="G69" s="13" t="str">
        <f t="shared" si="1"/>
        <v>June</v>
      </c>
    </row>
    <row r="70">
      <c r="A70" s="13" t="str">
        <f>IFERROR(__xludf.DUMMYFUNCTION("""COMPUTED_VALUE"""),"AJ08285")</f>
        <v>AJ08285</v>
      </c>
      <c r="B70" s="13" t="str">
        <f>IFERROR(__xludf.DUMMYFUNCTION("""COMPUTED_VALUE"""),"Ajmer")</f>
        <v>Ajmer</v>
      </c>
      <c r="C70" s="13" t="str">
        <f>IFERROR(__xludf.DUMMYFUNCTION("""COMPUTED_VALUE"""),"Ragi Flour")</f>
        <v>Ragi Flour</v>
      </c>
      <c r="D70" s="22">
        <f>IFERROR(__xludf.DUMMYFUNCTION("""COMPUTED_VALUE"""),45466.0)</f>
        <v>45466</v>
      </c>
      <c r="E70" s="13">
        <f>IFERROR(__xludf.DUMMYFUNCTION("""COMPUTED_VALUE"""),10.0)</f>
        <v>10</v>
      </c>
      <c r="F70" s="13">
        <f>IFERROR(__xludf.DUMMYFUNCTION("""COMPUTED_VALUE"""),90.0)</f>
        <v>90</v>
      </c>
      <c r="G70" s="13" t="str">
        <f t="shared" si="1"/>
        <v>June</v>
      </c>
    </row>
    <row r="71">
      <c r="A71" s="13" t="str">
        <f>IFERROR(__xludf.DUMMYFUNCTION("""COMPUTED_VALUE"""),"AJ08405")</f>
        <v>AJ08405</v>
      </c>
      <c r="B71" s="13" t="str">
        <f>IFERROR(__xludf.DUMMYFUNCTION("""COMPUTED_VALUE"""),"Ajmer")</f>
        <v>Ajmer</v>
      </c>
      <c r="C71" s="13" t="str">
        <f>IFERROR(__xludf.DUMMYFUNCTION("""COMPUTED_VALUE"""),"Jowar Flour")</f>
        <v>Jowar Flour</v>
      </c>
      <c r="D71" s="22">
        <f>IFERROR(__xludf.DUMMYFUNCTION("""COMPUTED_VALUE"""),45466.0)</f>
        <v>45466</v>
      </c>
      <c r="E71" s="13">
        <f>IFERROR(__xludf.DUMMYFUNCTION("""COMPUTED_VALUE"""),8.0)</f>
        <v>8</v>
      </c>
      <c r="F71" s="13">
        <f>IFERROR(__xludf.DUMMYFUNCTION("""COMPUTED_VALUE"""),80.0)</f>
        <v>80</v>
      </c>
      <c r="G71" s="13" t="str">
        <f t="shared" si="1"/>
        <v>June</v>
      </c>
    </row>
    <row r="72">
      <c r="A72" s="13" t="str">
        <f>IFERROR(__xludf.DUMMYFUNCTION("""COMPUTED_VALUE"""),"AJ08525")</f>
        <v>AJ08525</v>
      </c>
      <c r="B72" s="13" t="str">
        <f>IFERROR(__xludf.DUMMYFUNCTION("""COMPUTED_VALUE"""),"Ajmer")</f>
        <v>Ajmer</v>
      </c>
      <c r="C72" s="13" t="str">
        <f>IFERROR(__xludf.DUMMYFUNCTION("""COMPUTED_VALUE"""),"Corn Flour")</f>
        <v>Corn Flour</v>
      </c>
      <c r="D72" s="22">
        <f>IFERROR(__xludf.DUMMYFUNCTION("""COMPUTED_VALUE"""),45466.0)</f>
        <v>45466</v>
      </c>
      <c r="E72" s="13">
        <f>IFERROR(__xludf.DUMMYFUNCTION("""COMPUTED_VALUE"""),3.0)</f>
        <v>3</v>
      </c>
      <c r="F72" s="13">
        <f>IFERROR(__xludf.DUMMYFUNCTION("""COMPUTED_VALUE"""),82.0)</f>
        <v>82</v>
      </c>
      <c r="G72" s="13" t="str">
        <f t="shared" si="1"/>
        <v>June</v>
      </c>
    </row>
    <row r="73">
      <c r="A73" s="13" t="str">
        <f>IFERROR(__xludf.DUMMYFUNCTION("""COMPUTED_VALUE"""),"AJ08645")</f>
        <v>AJ08645</v>
      </c>
      <c r="B73" s="13" t="str">
        <f>IFERROR(__xludf.DUMMYFUNCTION("""COMPUTED_VALUE"""),"Ajmer")</f>
        <v>Ajmer</v>
      </c>
      <c r="C73" s="13" t="str">
        <f>IFERROR(__xludf.DUMMYFUNCTION("""COMPUTED_VALUE"""),"Wheat Flour")</f>
        <v>Wheat Flour</v>
      </c>
      <c r="D73" s="22">
        <f>IFERROR(__xludf.DUMMYFUNCTION("""COMPUTED_VALUE"""),45466.0)</f>
        <v>45466</v>
      </c>
      <c r="E73" s="13">
        <f>IFERROR(__xludf.DUMMYFUNCTION("""COMPUTED_VALUE"""),18.0)</f>
        <v>18</v>
      </c>
      <c r="F73" s="13">
        <f>IFERROR(__xludf.DUMMYFUNCTION("""COMPUTED_VALUE"""),65.0)</f>
        <v>65</v>
      </c>
      <c r="G73" s="13" t="str">
        <f t="shared" si="1"/>
        <v>June</v>
      </c>
    </row>
    <row r="74">
      <c r="A74" s="13" t="str">
        <f>IFERROR(__xludf.DUMMYFUNCTION("""COMPUTED_VALUE"""),"AJ08765")</f>
        <v>AJ08765</v>
      </c>
      <c r="B74" s="13" t="str">
        <f>IFERROR(__xludf.DUMMYFUNCTION("""COMPUTED_VALUE"""),"Ajmer")</f>
        <v>Ajmer</v>
      </c>
      <c r="C74" s="13" t="str">
        <f>IFERROR(__xludf.DUMMYFUNCTION("""COMPUTED_VALUE"""),"Rice Flour")</f>
        <v>Rice Flour</v>
      </c>
      <c r="D74" s="22">
        <f>IFERROR(__xludf.DUMMYFUNCTION("""COMPUTED_VALUE"""),45466.0)</f>
        <v>45466</v>
      </c>
      <c r="E74" s="13">
        <f>IFERROR(__xludf.DUMMYFUNCTION("""COMPUTED_VALUE"""),16.0)</f>
        <v>16</v>
      </c>
      <c r="F74" s="13">
        <f>IFERROR(__xludf.DUMMYFUNCTION("""COMPUTED_VALUE"""),78.0)</f>
        <v>78</v>
      </c>
      <c r="G74" s="13" t="str">
        <f t="shared" si="1"/>
        <v>June</v>
      </c>
    </row>
    <row r="75">
      <c r="A75" s="13" t="str">
        <f>IFERROR(__xludf.DUMMYFUNCTION("""COMPUTED_VALUE"""),"AJ08885")</f>
        <v>AJ08885</v>
      </c>
      <c r="B75" s="13" t="str">
        <f>IFERROR(__xludf.DUMMYFUNCTION("""COMPUTED_VALUE"""),"Ajmer")</f>
        <v>Ajmer</v>
      </c>
      <c r="C75" s="13" t="str">
        <f>IFERROR(__xludf.DUMMYFUNCTION("""COMPUTED_VALUE"""),"Besan")</f>
        <v>Besan</v>
      </c>
      <c r="D75" s="22">
        <f>IFERROR(__xludf.DUMMYFUNCTION("""COMPUTED_VALUE"""),45466.0)</f>
        <v>45466</v>
      </c>
      <c r="E75" s="13">
        <f>IFERROR(__xludf.DUMMYFUNCTION("""COMPUTED_VALUE"""),9.0)</f>
        <v>9</v>
      </c>
      <c r="F75" s="13">
        <f>IFERROR(__xludf.DUMMYFUNCTION("""COMPUTED_VALUE"""),170.0)</f>
        <v>170</v>
      </c>
      <c r="G75" s="13" t="str">
        <f t="shared" si="1"/>
        <v>June</v>
      </c>
    </row>
    <row r="76">
      <c r="A76" s="13" t="str">
        <f>IFERROR(__xludf.DUMMYFUNCTION("""COMPUTED_VALUE"""),"AJ09005")</f>
        <v>AJ09005</v>
      </c>
      <c r="B76" s="13" t="str">
        <f>IFERROR(__xludf.DUMMYFUNCTION("""COMPUTED_VALUE"""),"Ajmer")</f>
        <v>Ajmer</v>
      </c>
      <c r="C76" s="13" t="str">
        <f>IFERROR(__xludf.DUMMYFUNCTION("""COMPUTED_VALUE"""),"Corn Flour")</f>
        <v>Corn Flour</v>
      </c>
      <c r="D76" s="22">
        <f>IFERROR(__xludf.DUMMYFUNCTION("""COMPUTED_VALUE"""),45467.0)</f>
        <v>45467</v>
      </c>
      <c r="E76" s="13">
        <f>IFERROR(__xludf.DUMMYFUNCTION("""COMPUTED_VALUE"""),2.0)</f>
        <v>2</v>
      </c>
      <c r="F76" s="13">
        <f>IFERROR(__xludf.DUMMYFUNCTION("""COMPUTED_VALUE"""),82.0)</f>
        <v>82</v>
      </c>
      <c r="G76" s="13" t="str">
        <f t="shared" si="1"/>
        <v>June</v>
      </c>
    </row>
    <row r="77">
      <c r="A77" s="13" t="str">
        <f>IFERROR(__xludf.DUMMYFUNCTION("""COMPUTED_VALUE"""),"AJ09125")</f>
        <v>AJ09125</v>
      </c>
      <c r="B77" s="13" t="str">
        <f>IFERROR(__xludf.DUMMYFUNCTION("""COMPUTED_VALUE"""),"Ajmer")</f>
        <v>Ajmer</v>
      </c>
      <c r="C77" s="13" t="str">
        <f>IFERROR(__xludf.DUMMYFUNCTION("""COMPUTED_VALUE"""),"Wheat Flour")</f>
        <v>Wheat Flour</v>
      </c>
      <c r="D77" s="22">
        <f>IFERROR(__xludf.DUMMYFUNCTION("""COMPUTED_VALUE"""),45467.0)</f>
        <v>45467</v>
      </c>
      <c r="E77" s="13">
        <f>IFERROR(__xludf.DUMMYFUNCTION("""COMPUTED_VALUE"""),28.0)</f>
        <v>28</v>
      </c>
      <c r="F77" s="13">
        <f>IFERROR(__xludf.DUMMYFUNCTION("""COMPUTED_VALUE"""),65.0)</f>
        <v>65</v>
      </c>
      <c r="G77" s="13" t="str">
        <f t="shared" si="1"/>
        <v>June</v>
      </c>
    </row>
    <row r="78">
      <c r="A78" s="13" t="str">
        <f>IFERROR(__xludf.DUMMYFUNCTION("""COMPUTED_VALUE"""),"AJ09245")</f>
        <v>AJ09245</v>
      </c>
      <c r="B78" s="13" t="str">
        <f>IFERROR(__xludf.DUMMYFUNCTION("""COMPUTED_VALUE"""),"Ajmer")</f>
        <v>Ajmer</v>
      </c>
      <c r="C78" s="13" t="str">
        <f>IFERROR(__xludf.DUMMYFUNCTION("""COMPUTED_VALUE"""),"Rice Flour")</f>
        <v>Rice Flour</v>
      </c>
      <c r="D78" s="22">
        <f>IFERROR(__xludf.DUMMYFUNCTION("""COMPUTED_VALUE"""),45467.0)</f>
        <v>45467</v>
      </c>
      <c r="E78" s="13">
        <f>IFERROR(__xludf.DUMMYFUNCTION("""COMPUTED_VALUE"""),30.0)</f>
        <v>30</v>
      </c>
      <c r="F78" s="13">
        <f>IFERROR(__xludf.DUMMYFUNCTION("""COMPUTED_VALUE"""),78.0)</f>
        <v>78</v>
      </c>
      <c r="G78" s="13" t="str">
        <f t="shared" si="1"/>
        <v>June</v>
      </c>
    </row>
    <row r="79">
      <c r="A79" s="13" t="str">
        <f>IFERROR(__xludf.DUMMYFUNCTION("""COMPUTED_VALUE"""),"AJ09365")</f>
        <v>AJ09365</v>
      </c>
      <c r="B79" s="13" t="str">
        <f>IFERROR(__xludf.DUMMYFUNCTION("""COMPUTED_VALUE"""),"Ajmer")</f>
        <v>Ajmer</v>
      </c>
      <c r="C79" s="13" t="str">
        <f>IFERROR(__xludf.DUMMYFUNCTION("""COMPUTED_VALUE"""),"Besan")</f>
        <v>Besan</v>
      </c>
      <c r="D79" s="22">
        <f>IFERROR(__xludf.DUMMYFUNCTION("""COMPUTED_VALUE"""),45468.0)</f>
        <v>45468</v>
      </c>
      <c r="E79" s="13">
        <f>IFERROR(__xludf.DUMMYFUNCTION("""COMPUTED_VALUE"""),9.0)</f>
        <v>9</v>
      </c>
      <c r="F79" s="13">
        <f>IFERROR(__xludf.DUMMYFUNCTION("""COMPUTED_VALUE"""),170.0)</f>
        <v>170</v>
      </c>
      <c r="G79" s="13" t="str">
        <f t="shared" si="1"/>
        <v>June</v>
      </c>
    </row>
    <row r="80">
      <c r="A80" s="13" t="str">
        <f>IFERROR(__xludf.DUMMYFUNCTION("""COMPUTED_VALUE"""),"AJ09485")</f>
        <v>AJ09485</v>
      </c>
      <c r="B80" s="13" t="str">
        <f>IFERROR(__xludf.DUMMYFUNCTION("""COMPUTED_VALUE"""),"Ajmer")</f>
        <v>Ajmer</v>
      </c>
      <c r="C80" s="13" t="str">
        <f>IFERROR(__xludf.DUMMYFUNCTION("""COMPUTED_VALUE"""),"Ragi Flour")</f>
        <v>Ragi Flour</v>
      </c>
      <c r="D80" s="22">
        <f>IFERROR(__xludf.DUMMYFUNCTION("""COMPUTED_VALUE"""),45468.0)</f>
        <v>45468</v>
      </c>
      <c r="E80" s="13">
        <f>IFERROR(__xludf.DUMMYFUNCTION("""COMPUTED_VALUE"""),5.0)</f>
        <v>5</v>
      </c>
      <c r="F80" s="13">
        <f>IFERROR(__xludf.DUMMYFUNCTION("""COMPUTED_VALUE"""),90.0)</f>
        <v>90</v>
      </c>
      <c r="G80" s="13" t="str">
        <f t="shared" si="1"/>
        <v>June</v>
      </c>
    </row>
    <row r="81">
      <c r="A81" s="13" t="str">
        <f>IFERROR(__xludf.DUMMYFUNCTION("""COMPUTED_VALUE"""),"AJ09605")</f>
        <v>AJ09605</v>
      </c>
      <c r="B81" s="13" t="str">
        <f>IFERROR(__xludf.DUMMYFUNCTION("""COMPUTED_VALUE"""),"Ajmer")</f>
        <v>Ajmer</v>
      </c>
      <c r="C81" s="13" t="str">
        <f>IFERROR(__xludf.DUMMYFUNCTION("""COMPUTED_VALUE"""),"Wheat Flour")</f>
        <v>Wheat Flour</v>
      </c>
      <c r="D81" s="22">
        <f>IFERROR(__xludf.DUMMYFUNCTION("""COMPUTED_VALUE"""),45468.0)</f>
        <v>45468</v>
      </c>
      <c r="E81" s="13">
        <f>IFERROR(__xludf.DUMMYFUNCTION("""COMPUTED_VALUE"""),17.0)</f>
        <v>17</v>
      </c>
      <c r="F81" s="13">
        <f>IFERROR(__xludf.DUMMYFUNCTION("""COMPUTED_VALUE"""),65.0)</f>
        <v>65</v>
      </c>
      <c r="G81" s="13" t="str">
        <f t="shared" si="1"/>
        <v>June</v>
      </c>
    </row>
    <row r="82">
      <c r="A82" s="13" t="str">
        <f>IFERROR(__xludf.DUMMYFUNCTION("""COMPUTED_VALUE"""),"AJ09725")</f>
        <v>AJ09725</v>
      </c>
      <c r="B82" s="13" t="str">
        <f>IFERROR(__xludf.DUMMYFUNCTION("""COMPUTED_VALUE"""),"Ajmer")</f>
        <v>Ajmer</v>
      </c>
      <c r="C82" s="13" t="str">
        <f>IFERROR(__xludf.DUMMYFUNCTION("""COMPUTED_VALUE"""),"Corn Flour")</f>
        <v>Corn Flour</v>
      </c>
      <c r="D82" s="22">
        <f>IFERROR(__xludf.DUMMYFUNCTION("""COMPUTED_VALUE"""),45469.0)</f>
        <v>45469</v>
      </c>
      <c r="E82" s="13">
        <f>IFERROR(__xludf.DUMMYFUNCTION("""COMPUTED_VALUE"""),9.0)</f>
        <v>9</v>
      </c>
      <c r="F82" s="13">
        <f>IFERROR(__xludf.DUMMYFUNCTION("""COMPUTED_VALUE"""),82.0)</f>
        <v>82</v>
      </c>
      <c r="G82" s="13" t="str">
        <f t="shared" si="1"/>
        <v>June</v>
      </c>
    </row>
    <row r="83">
      <c r="A83" s="13" t="str">
        <f>IFERROR(__xludf.DUMMYFUNCTION("""COMPUTED_VALUE"""),"AJ09845")</f>
        <v>AJ09845</v>
      </c>
      <c r="B83" s="13" t="str">
        <f>IFERROR(__xludf.DUMMYFUNCTION("""COMPUTED_VALUE"""),"Ajmer")</f>
        <v>Ajmer</v>
      </c>
      <c r="C83" s="13" t="str">
        <f>IFERROR(__xludf.DUMMYFUNCTION("""COMPUTED_VALUE"""),"Wheat Flour")</f>
        <v>Wheat Flour</v>
      </c>
      <c r="D83" s="22">
        <f>IFERROR(__xludf.DUMMYFUNCTION("""COMPUTED_VALUE"""),45470.0)</f>
        <v>45470</v>
      </c>
      <c r="E83" s="13">
        <f>IFERROR(__xludf.DUMMYFUNCTION("""COMPUTED_VALUE"""),15.0)</f>
        <v>15</v>
      </c>
      <c r="F83" s="13">
        <f>IFERROR(__xludf.DUMMYFUNCTION("""COMPUTED_VALUE"""),65.0)</f>
        <v>65</v>
      </c>
      <c r="G83" s="13" t="str">
        <f t="shared" si="1"/>
        <v>June</v>
      </c>
    </row>
    <row r="84">
      <c r="A84" s="13" t="str">
        <f>IFERROR(__xludf.DUMMYFUNCTION("""COMPUTED_VALUE"""),"AJ09965")</f>
        <v>AJ09965</v>
      </c>
      <c r="B84" s="13" t="str">
        <f>IFERROR(__xludf.DUMMYFUNCTION("""COMPUTED_VALUE"""),"Ajmer")</f>
        <v>Ajmer</v>
      </c>
      <c r="C84" s="13" t="str">
        <f>IFERROR(__xludf.DUMMYFUNCTION("""COMPUTED_VALUE"""),"Rice Flour")</f>
        <v>Rice Flour</v>
      </c>
      <c r="D84" s="22">
        <f>IFERROR(__xludf.DUMMYFUNCTION("""COMPUTED_VALUE"""),45471.0)</f>
        <v>45471</v>
      </c>
      <c r="E84" s="13">
        <f>IFERROR(__xludf.DUMMYFUNCTION("""COMPUTED_VALUE"""),3.0)</f>
        <v>3</v>
      </c>
      <c r="F84" s="13">
        <f>IFERROR(__xludf.DUMMYFUNCTION("""COMPUTED_VALUE"""),78.0)</f>
        <v>78</v>
      </c>
      <c r="G84" s="13" t="str">
        <f t="shared" si="1"/>
        <v>June</v>
      </c>
    </row>
    <row r="85">
      <c r="A85" s="13" t="str">
        <f>IFERROR(__xludf.DUMMYFUNCTION("""COMPUTED_VALUE"""),"AJ10085")</f>
        <v>AJ10085</v>
      </c>
      <c r="B85" s="13" t="str">
        <f>IFERROR(__xludf.DUMMYFUNCTION("""COMPUTED_VALUE"""),"Ajmer")</f>
        <v>Ajmer</v>
      </c>
      <c r="C85" s="13" t="str">
        <f>IFERROR(__xludf.DUMMYFUNCTION("""COMPUTED_VALUE"""),"Besan")</f>
        <v>Besan</v>
      </c>
      <c r="D85" s="22">
        <f>IFERROR(__xludf.DUMMYFUNCTION("""COMPUTED_VALUE"""),45471.0)</f>
        <v>45471</v>
      </c>
      <c r="E85" s="13">
        <f>IFERROR(__xludf.DUMMYFUNCTION("""COMPUTED_VALUE"""),4.0)</f>
        <v>4</v>
      </c>
      <c r="F85" s="13">
        <f>IFERROR(__xludf.DUMMYFUNCTION("""COMPUTED_VALUE"""),170.0)</f>
        <v>170</v>
      </c>
      <c r="G85" s="13" t="str">
        <f t="shared" si="1"/>
        <v>June</v>
      </c>
    </row>
    <row r="86">
      <c r="A86" s="13" t="str">
        <f>IFERROR(__xludf.DUMMYFUNCTION("""COMPUTED_VALUE"""),"AJ10205")</f>
        <v>AJ10205</v>
      </c>
      <c r="B86" s="13" t="str">
        <f>IFERROR(__xludf.DUMMYFUNCTION("""COMPUTED_VALUE"""),"Ajmer")</f>
        <v>Ajmer</v>
      </c>
      <c r="C86" s="13" t="str">
        <f>IFERROR(__xludf.DUMMYFUNCTION("""COMPUTED_VALUE"""),"Ragi Flour")</f>
        <v>Ragi Flour</v>
      </c>
      <c r="D86" s="22">
        <f>IFERROR(__xludf.DUMMYFUNCTION("""COMPUTED_VALUE"""),45472.0)</f>
        <v>45472</v>
      </c>
      <c r="E86" s="13">
        <f>IFERROR(__xludf.DUMMYFUNCTION("""COMPUTED_VALUE"""),6.0)</f>
        <v>6</v>
      </c>
      <c r="F86" s="13">
        <f>IFERROR(__xludf.DUMMYFUNCTION("""COMPUTED_VALUE"""),90.0)</f>
        <v>90</v>
      </c>
      <c r="G86" s="13" t="str">
        <f t="shared" si="1"/>
        <v>June</v>
      </c>
    </row>
    <row r="87">
      <c r="A87" s="13" t="str">
        <f>IFERROR(__xludf.DUMMYFUNCTION("""COMPUTED_VALUE"""),"AJ10325")</f>
        <v>AJ10325</v>
      </c>
      <c r="B87" s="13" t="str">
        <f>IFERROR(__xludf.DUMMYFUNCTION("""COMPUTED_VALUE"""),"Ajmer")</f>
        <v>Ajmer</v>
      </c>
      <c r="C87" s="13" t="str">
        <f>IFERROR(__xludf.DUMMYFUNCTION("""COMPUTED_VALUE"""),"Jowar Flour")</f>
        <v>Jowar Flour</v>
      </c>
      <c r="D87" s="22">
        <f>IFERROR(__xludf.DUMMYFUNCTION("""COMPUTED_VALUE"""),45472.0)</f>
        <v>45472</v>
      </c>
      <c r="E87" s="13">
        <f>IFERROR(__xludf.DUMMYFUNCTION("""COMPUTED_VALUE"""),10.0)</f>
        <v>10</v>
      </c>
      <c r="F87" s="13">
        <f>IFERROR(__xludf.DUMMYFUNCTION("""COMPUTED_VALUE"""),80.0)</f>
        <v>80</v>
      </c>
      <c r="G87" s="13" t="str">
        <f t="shared" si="1"/>
        <v>June</v>
      </c>
    </row>
    <row r="88">
      <c r="A88" s="13" t="str">
        <f>IFERROR(__xludf.DUMMYFUNCTION("""COMPUTED_VALUE"""),"AJ10445")</f>
        <v>AJ10445</v>
      </c>
      <c r="B88" s="13" t="str">
        <f>IFERROR(__xludf.DUMMYFUNCTION("""COMPUTED_VALUE"""),"Ajmer")</f>
        <v>Ajmer</v>
      </c>
      <c r="C88" s="13" t="str">
        <f>IFERROR(__xludf.DUMMYFUNCTION("""COMPUTED_VALUE"""),"Corn Flour")</f>
        <v>Corn Flour</v>
      </c>
      <c r="D88" s="22">
        <f>IFERROR(__xludf.DUMMYFUNCTION("""COMPUTED_VALUE"""),45472.0)</f>
        <v>45472</v>
      </c>
      <c r="E88" s="13">
        <f>IFERROR(__xludf.DUMMYFUNCTION("""COMPUTED_VALUE"""),17.0)</f>
        <v>17</v>
      </c>
      <c r="F88" s="13">
        <f>IFERROR(__xludf.DUMMYFUNCTION("""COMPUTED_VALUE"""),82.0)</f>
        <v>82</v>
      </c>
      <c r="G88" s="13" t="str">
        <f t="shared" si="1"/>
        <v>June</v>
      </c>
    </row>
    <row r="89">
      <c r="A89" s="13" t="str">
        <f>IFERROR(__xludf.DUMMYFUNCTION("""COMPUTED_VALUE"""),"AJ10565")</f>
        <v>AJ10565</v>
      </c>
      <c r="B89" s="13" t="str">
        <f>IFERROR(__xludf.DUMMYFUNCTION("""COMPUTED_VALUE"""),"Ajmer")</f>
        <v>Ajmer</v>
      </c>
      <c r="C89" s="13" t="str">
        <f>IFERROR(__xludf.DUMMYFUNCTION("""COMPUTED_VALUE"""),"Wheat Flour")</f>
        <v>Wheat Flour</v>
      </c>
      <c r="D89" s="22">
        <f>IFERROR(__xludf.DUMMYFUNCTION("""COMPUTED_VALUE"""),45472.0)</f>
        <v>45472</v>
      </c>
      <c r="E89" s="13">
        <f>IFERROR(__xludf.DUMMYFUNCTION("""COMPUTED_VALUE"""),33.0)</f>
        <v>33</v>
      </c>
      <c r="F89" s="13">
        <f>IFERROR(__xludf.DUMMYFUNCTION("""COMPUTED_VALUE"""),65.0)</f>
        <v>65</v>
      </c>
      <c r="G89" s="13" t="str">
        <f t="shared" si="1"/>
        <v>June</v>
      </c>
    </row>
    <row r="90">
      <c r="A90" s="13" t="str">
        <f>IFERROR(__xludf.DUMMYFUNCTION("""COMPUTED_VALUE"""),"AJ10685")</f>
        <v>AJ10685</v>
      </c>
      <c r="B90" s="13" t="str">
        <f>IFERROR(__xludf.DUMMYFUNCTION("""COMPUTED_VALUE"""),"Ajmer")</f>
        <v>Ajmer</v>
      </c>
      <c r="C90" s="13" t="str">
        <f>IFERROR(__xludf.DUMMYFUNCTION("""COMPUTED_VALUE"""),"Rice Flour")</f>
        <v>Rice Flour</v>
      </c>
      <c r="D90" s="22">
        <f>IFERROR(__xludf.DUMMYFUNCTION("""COMPUTED_VALUE"""),45473.0)</f>
        <v>45473</v>
      </c>
      <c r="E90" s="13">
        <f>IFERROR(__xludf.DUMMYFUNCTION("""COMPUTED_VALUE"""),24.0)</f>
        <v>24</v>
      </c>
      <c r="F90" s="13">
        <f>IFERROR(__xludf.DUMMYFUNCTION("""COMPUTED_VALUE"""),78.0)</f>
        <v>78</v>
      </c>
      <c r="G90" s="13" t="str">
        <f t="shared" si="1"/>
        <v>June</v>
      </c>
    </row>
    <row r="91">
      <c r="A91" s="13" t="str">
        <f>IFERROR(__xludf.DUMMYFUNCTION("""COMPUTED_VALUE"""),"AJ10805")</f>
        <v>AJ10805</v>
      </c>
      <c r="B91" s="13" t="str">
        <f>IFERROR(__xludf.DUMMYFUNCTION("""COMPUTED_VALUE"""),"Ajmer")</f>
        <v>Ajmer</v>
      </c>
      <c r="C91" s="13" t="str">
        <f>IFERROR(__xludf.DUMMYFUNCTION("""COMPUTED_VALUE"""),"Besan")</f>
        <v>Besan</v>
      </c>
      <c r="D91" s="22">
        <f>IFERROR(__xludf.DUMMYFUNCTION("""COMPUTED_VALUE"""),45473.0)</f>
        <v>45473</v>
      </c>
      <c r="E91" s="13">
        <f>IFERROR(__xludf.DUMMYFUNCTION("""COMPUTED_VALUE"""),7.0)</f>
        <v>7</v>
      </c>
      <c r="F91" s="13">
        <f>IFERROR(__xludf.DUMMYFUNCTION("""COMPUTED_VALUE"""),170.0)</f>
        <v>170</v>
      </c>
      <c r="G91" s="13" t="str">
        <f t="shared" si="1"/>
        <v>June</v>
      </c>
    </row>
    <row r="92">
      <c r="A92" s="13" t="str">
        <f>IFERROR(__xludf.DUMMYFUNCTION("""COMPUTED_VALUE"""),"AJ10925")</f>
        <v>AJ10925</v>
      </c>
      <c r="B92" s="13" t="str">
        <f>IFERROR(__xludf.DUMMYFUNCTION("""COMPUTED_VALUE"""),"Ajmer")</f>
        <v>Ajmer</v>
      </c>
      <c r="C92" s="13" t="str">
        <f>IFERROR(__xludf.DUMMYFUNCTION("""COMPUTED_VALUE"""),"Ragi Flour")</f>
        <v>Ragi Flour</v>
      </c>
      <c r="D92" s="22">
        <f>IFERROR(__xludf.DUMMYFUNCTION("""COMPUTED_VALUE"""),45473.0)</f>
        <v>45473</v>
      </c>
      <c r="E92" s="13">
        <f>IFERROR(__xludf.DUMMYFUNCTION("""COMPUTED_VALUE"""),2.0)</f>
        <v>2</v>
      </c>
      <c r="F92" s="13">
        <f>IFERROR(__xludf.DUMMYFUNCTION("""COMPUTED_VALUE"""),90.0)</f>
        <v>90</v>
      </c>
      <c r="G92" s="13" t="str">
        <f t="shared" si="1"/>
        <v>June</v>
      </c>
    </row>
    <row r="93">
      <c r="A93" s="13" t="str">
        <f>IFERROR(__xludf.DUMMYFUNCTION("""COMPUTED_VALUE"""),"AJ11045")</f>
        <v>AJ11045</v>
      </c>
      <c r="B93" s="13" t="str">
        <f>IFERROR(__xludf.DUMMYFUNCTION("""COMPUTED_VALUE"""),"Ajmer")</f>
        <v>Ajmer</v>
      </c>
      <c r="C93" s="13" t="str">
        <f>IFERROR(__xludf.DUMMYFUNCTION("""COMPUTED_VALUE"""),"Jowar Flour")</f>
        <v>Jowar Flour</v>
      </c>
      <c r="D93" s="22">
        <f>IFERROR(__xludf.DUMMYFUNCTION("""COMPUTED_VALUE"""),45474.0)</f>
        <v>45474</v>
      </c>
      <c r="E93" s="13">
        <f>IFERROR(__xludf.DUMMYFUNCTION("""COMPUTED_VALUE"""),7.0)</f>
        <v>7</v>
      </c>
      <c r="F93" s="13">
        <f>IFERROR(__xludf.DUMMYFUNCTION("""COMPUTED_VALUE"""),80.0)</f>
        <v>80</v>
      </c>
      <c r="G93" s="13" t="str">
        <f t="shared" si="1"/>
        <v>July</v>
      </c>
    </row>
    <row r="94">
      <c r="A94" s="13" t="str">
        <f>IFERROR(__xludf.DUMMYFUNCTION("""COMPUTED_VALUE"""),"AJ11165")</f>
        <v>AJ11165</v>
      </c>
      <c r="B94" s="13" t="str">
        <f>IFERROR(__xludf.DUMMYFUNCTION("""COMPUTED_VALUE"""),"Ajmer")</f>
        <v>Ajmer</v>
      </c>
      <c r="C94" s="13" t="str">
        <f>IFERROR(__xludf.DUMMYFUNCTION("""COMPUTED_VALUE"""),"Corn Flour")</f>
        <v>Corn Flour</v>
      </c>
      <c r="D94" s="22">
        <f>IFERROR(__xludf.DUMMYFUNCTION("""COMPUTED_VALUE"""),45474.0)</f>
        <v>45474</v>
      </c>
      <c r="E94" s="13">
        <f>IFERROR(__xludf.DUMMYFUNCTION("""COMPUTED_VALUE"""),11.0)</f>
        <v>11</v>
      </c>
      <c r="F94" s="13">
        <f>IFERROR(__xludf.DUMMYFUNCTION("""COMPUTED_VALUE"""),82.0)</f>
        <v>82</v>
      </c>
      <c r="G94" s="13" t="str">
        <f t="shared" si="1"/>
        <v>July</v>
      </c>
    </row>
    <row r="95">
      <c r="A95" s="13" t="str">
        <f>IFERROR(__xludf.DUMMYFUNCTION("""COMPUTED_VALUE"""),"AJ11285")</f>
        <v>AJ11285</v>
      </c>
      <c r="B95" s="13" t="str">
        <f>IFERROR(__xludf.DUMMYFUNCTION("""COMPUTED_VALUE"""),"Ajmer")</f>
        <v>Ajmer</v>
      </c>
      <c r="C95" s="13" t="str">
        <f>IFERROR(__xludf.DUMMYFUNCTION("""COMPUTED_VALUE"""),"Wheat Flour")</f>
        <v>Wheat Flour</v>
      </c>
      <c r="D95" s="22">
        <f>IFERROR(__xludf.DUMMYFUNCTION("""COMPUTED_VALUE"""),45474.0)</f>
        <v>45474</v>
      </c>
      <c r="E95" s="13">
        <f>IFERROR(__xludf.DUMMYFUNCTION("""COMPUTED_VALUE"""),42.0)</f>
        <v>42</v>
      </c>
      <c r="F95" s="13">
        <f>IFERROR(__xludf.DUMMYFUNCTION("""COMPUTED_VALUE"""),65.0)</f>
        <v>65</v>
      </c>
      <c r="G95" s="13" t="str">
        <f t="shared" si="1"/>
        <v>July</v>
      </c>
    </row>
    <row r="96">
      <c r="A96" s="13" t="str">
        <f>IFERROR(__xludf.DUMMYFUNCTION("""COMPUTED_VALUE"""),"AJ11405")</f>
        <v>AJ11405</v>
      </c>
      <c r="B96" s="13" t="str">
        <f>IFERROR(__xludf.DUMMYFUNCTION("""COMPUTED_VALUE"""),"Ajmer")</f>
        <v>Ajmer</v>
      </c>
      <c r="C96" s="13" t="str">
        <f>IFERROR(__xludf.DUMMYFUNCTION("""COMPUTED_VALUE"""),"Rice Flour")</f>
        <v>Rice Flour</v>
      </c>
      <c r="D96" s="22">
        <f>IFERROR(__xludf.DUMMYFUNCTION("""COMPUTED_VALUE"""),45474.0)</f>
        <v>45474</v>
      </c>
      <c r="E96" s="13">
        <f>IFERROR(__xludf.DUMMYFUNCTION("""COMPUTED_VALUE"""),33.0)</f>
        <v>33</v>
      </c>
      <c r="F96" s="13">
        <f>IFERROR(__xludf.DUMMYFUNCTION("""COMPUTED_VALUE"""),78.0)</f>
        <v>78</v>
      </c>
      <c r="G96" s="13" t="str">
        <f t="shared" si="1"/>
        <v>July</v>
      </c>
    </row>
    <row r="97">
      <c r="A97" s="13" t="str">
        <f>IFERROR(__xludf.DUMMYFUNCTION("""COMPUTED_VALUE"""),"AJ11525")</f>
        <v>AJ11525</v>
      </c>
      <c r="B97" s="13" t="str">
        <f>IFERROR(__xludf.DUMMYFUNCTION("""COMPUTED_VALUE"""),"Ajmer")</f>
        <v>Ajmer</v>
      </c>
      <c r="C97" s="13" t="str">
        <f>IFERROR(__xludf.DUMMYFUNCTION("""COMPUTED_VALUE"""),"Besan")</f>
        <v>Besan</v>
      </c>
      <c r="D97" s="22">
        <f>IFERROR(__xludf.DUMMYFUNCTION("""COMPUTED_VALUE"""),45474.0)</f>
        <v>45474</v>
      </c>
      <c r="E97" s="13">
        <f>IFERROR(__xludf.DUMMYFUNCTION("""COMPUTED_VALUE"""),17.0)</f>
        <v>17</v>
      </c>
      <c r="F97" s="13">
        <f>IFERROR(__xludf.DUMMYFUNCTION("""COMPUTED_VALUE"""),170.0)</f>
        <v>170</v>
      </c>
      <c r="G97" s="13" t="str">
        <f t="shared" si="1"/>
        <v>July</v>
      </c>
    </row>
    <row r="98">
      <c r="A98" s="13" t="str">
        <f>IFERROR(__xludf.DUMMYFUNCTION("""COMPUTED_VALUE"""),"AJ11645")</f>
        <v>AJ11645</v>
      </c>
      <c r="B98" s="13" t="str">
        <f>IFERROR(__xludf.DUMMYFUNCTION("""COMPUTED_VALUE"""),"Ajmer")</f>
        <v>Ajmer</v>
      </c>
      <c r="C98" s="13" t="str">
        <f>IFERROR(__xludf.DUMMYFUNCTION("""COMPUTED_VALUE"""),"Ragi Flour")</f>
        <v>Ragi Flour</v>
      </c>
      <c r="D98" s="22">
        <f>IFERROR(__xludf.DUMMYFUNCTION("""COMPUTED_VALUE"""),45474.0)</f>
        <v>45474</v>
      </c>
      <c r="E98" s="13">
        <f>IFERROR(__xludf.DUMMYFUNCTION("""COMPUTED_VALUE"""),9.0)</f>
        <v>9</v>
      </c>
      <c r="F98" s="13">
        <f>IFERROR(__xludf.DUMMYFUNCTION("""COMPUTED_VALUE"""),90.0)</f>
        <v>90</v>
      </c>
      <c r="G98" s="13" t="str">
        <f t="shared" si="1"/>
        <v>July</v>
      </c>
    </row>
    <row r="99">
      <c r="A99" s="13" t="str">
        <f>IFERROR(__xludf.DUMMYFUNCTION("""COMPUTED_VALUE"""),"AJ11765")</f>
        <v>AJ11765</v>
      </c>
      <c r="B99" s="13" t="str">
        <f>IFERROR(__xludf.DUMMYFUNCTION("""COMPUTED_VALUE"""),"Ajmer")</f>
        <v>Ajmer</v>
      </c>
      <c r="C99" s="13" t="str">
        <f>IFERROR(__xludf.DUMMYFUNCTION("""COMPUTED_VALUE"""),"Besan")</f>
        <v>Besan</v>
      </c>
      <c r="D99" s="22">
        <f>IFERROR(__xludf.DUMMYFUNCTION("""COMPUTED_VALUE"""),45475.0)</f>
        <v>45475</v>
      </c>
      <c r="E99" s="13">
        <f>IFERROR(__xludf.DUMMYFUNCTION("""COMPUTED_VALUE"""),10.0)</f>
        <v>10</v>
      </c>
      <c r="F99" s="13">
        <f>IFERROR(__xludf.DUMMYFUNCTION("""COMPUTED_VALUE"""),170.0)</f>
        <v>170</v>
      </c>
      <c r="G99" s="13" t="str">
        <f t="shared" si="1"/>
        <v>July</v>
      </c>
    </row>
    <row r="100">
      <c r="A100" s="13" t="str">
        <f>IFERROR(__xludf.DUMMYFUNCTION("""COMPUTED_VALUE"""),"AJ11885")</f>
        <v>AJ11885</v>
      </c>
      <c r="B100" s="13" t="str">
        <f>IFERROR(__xludf.DUMMYFUNCTION("""COMPUTED_VALUE"""),"Ajmer")</f>
        <v>Ajmer</v>
      </c>
      <c r="C100" s="13" t="str">
        <f>IFERROR(__xludf.DUMMYFUNCTION("""COMPUTED_VALUE"""),"Ragi Flour")</f>
        <v>Ragi Flour</v>
      </c>
      <c r="D100" s="22">
        <f>IFERROR(__xludf.DUMMYFUNCTION("""COMPUTED_VALUE"""),45475.0)</f>
        <v>45475</v>
      </c>
      <c r="E100" s="13">
        <f>IFERROR(__xludf.DUMMYFUNCTION("""COMPUTED_VALUE"""),7.0)</f>
        <v>7</v>
      </c>
      <c r="F100" s="13">
        <f>IFERROR(__xludf.DUMMYFUNCTION("""COMPUTED_VALUE"""),90.0)</f>
        <v>90</v>
      </c>
      <c r="G100" s="13" t="str">
        <f t="shared" si="1"/>
        <v>July</v>
      </c>
    </row>
    <row r="101">
      <c r="A101" s="13" t="str">
        <f>IFERROR(__xludf.DUMMYFUNCTION("""COMPUTED_VALUE"""),"AJ12005")</f>
        <v>AJ12005</v>
      </c>
      <c r="B101" s="13" t="str">
        <f>IFERROR(__xludf.DUMMYFUNCTION("""COMPUTED_VALUE"""),"Ajmer")</f>
        <v>Ajmer</v>
      </c>
      <c r="C101" s="13" t="str">
        <f>IFERROR(__xludf.DUMMYFUNCTION("""COMPUTED_VALUE"""),"Wheat Flour")</f>
        <v>Wheat Flour</v>
      </c>
      <c r="D101" s="22">
        <f>IFERROR(__xludf.DUMMYFUNCTION("""COMPUTED_VALUE"""),45475.0)</f>
        <v>45475</v>
      </c>
      <c r="E101" s="13">
        <f>IFERROR(__xludf.DUMMYFUNCTION("""COMPUTED_VALUE"""),42.0)</f>
        <v>42</v>
      </c>
      <c r="F101" s="13">
        <f>IFERROR(__xludf.DUMMYFUNCTION("""COMPUTED_VALUE"""),65.0)</f>
        <v>65</v>
      </c>
      <c r="G101" s="13" t="str">
        <f t="shared" si="1"/>
        <v>July</v>
      </c>
    </row>
    <row r="102">
      <c r="A102" s="13" t="str">
        <f>IFERROR(__xludf.DUMMYFUNCTION("""COMPUTED_VALUE"""),"AJ12125")</f>
        <v>AJ12125</v>
      </c>
      <c r="B102" s="13" t="str">
        <f>IFERROR(__xludf.DUMMYFUNCTION("""COMPUTED_VALUE"""),"Ajmer")</f>
        <v>Ajmer</v>
      </c>
      <c r="C102" s="13" t="str">
        <f>IFERROR(__xludf.DUMMYFUNCTION("""COMPUTED_VALUE"""),"Rice Flour")</f>
        <v>Rice Flour</v>
      </c>
      <c r="D102" s="22">
        <f>IFERROR(__xludf.DUMMYFUNCTION("""COMPUTED_VALUE"""),45475.0)</f>
        <v>45475</v>
      </c>
      <c r="E102" s="13">
        <f>IFERROR(__xludf.DUMMYFUNCTION("""COMPUTED_VALUE"""),32.0)</f>
        <v>32</v>
      </c>
      <c r="F102" s="13">
        <f>IFERROR(__xludf.DUMMYFUNCTION("""COMPUTED_VALUE"""),78.0)</f>
        <v>78</v>
      </c>
      <c r="G102" s="13" t="str">
        <f t="shared" si="1"/>
        <v>July</v>
      </c>
    </row>
    <row r="103">
      <c r="A103" s="13" t="str">
        <f>IFERROR(__xludf.DUMMYFUNCTION("""COMPUTED_VALUE"""),"AJ12245")</f>
        <v>AJ12245</v>
      </c>
      <c r="B103" s="13" t="str">
        <f>IFERROR(__xludf.DUMMYFUNCTION("""COMPUTED_VALUE"""),"Ajmer")</f>
        <v>Ajmer</v>
      </c>
      <c r="C103" s="13" t="str">
        <f>IFERROR(__xludf.DUMMYFUNCTION("""COMPUTED_VALUE"""),"Besan")</f>
        <v>Besan</v>
      </c>
      <c r="D103" s="22">
        <f>IFERROR(__xludf.DUMMYFUNCTION("""COMPUTED_VALUE"""),45476.0)</f>
        <v>45476</v>
      </c>
      <c r="E103" s="13">
        <f>IFERROR(__xludf.DUMMYFUNCTION("""COMPUTED_VALUE"""),12.0)</f>
        <v>12</v>
      </c>
      <c r="F103" s="13">
        <f>IFERROR(__xludf.DUMMYFUNCTION("""COMPUTED_VALUE"""),170.0)</f>
        <v>170</v>
      </c>
      <c r="G103" s="13" t="str">
        <f t="shared" si="1"/>
        <v>July</v>
      </c>
    </row>
    <row r="104">
      <c r="A104" s="13" t="str">
        <f>IFERROR(__xludf.DUMMYFUNCTION("""COMPUTED_VALUE"""),"AJ12365")</f>
        <v>AJ12365</v>
      </c>
      <c r="B104" s="13" t="str">
        <f>IFERROR(__xludf.DUMMYFUNCTION("""COMPUTED_VALUE"""),"Ajmer")</f>
        <v>Ajmer</v>
      </c>
      <c r="C104" s="13" t="str">
        <f>IFERROR(__xludf.DUMMYFUNCTION("""COMPUTED_VALUE"""),"Ragi Flour")</f>
        <v>Ragi Flour</v>
      </c>
      <c r="D104" s="22">
        <f>IFERROR(__xludf.DUMMYFUNCTION("""COMPUTED_VALUE"""),45476.0)</f>
        <v>45476</v>
      </c>
      <c r="E104" s="13">
        <f>IFERROR(__xludf.DUMMYFUNCTION("""COMPUTED_VALUE"""),11.0)</f>
        <v>11</v>
      </c>
      <c r="F104" s="13">
        <f>IFERROR(__xludf.DUMMYFUNCTION("""COMPUTED_VALUE"""),90.0)</f>
        <v>90</v>
      </c>
      <c r="G104" s="13" t="str">
        <f t="shared" si="1"/>
        <v>July</v>
      </c>
    </row>
    <row r="105">
      <c r="A105" s="13" t="str">
        <f>IFERROR(__xludf.DUMMYFUNCTION("""COMPUTED_VALUE"""),"AJ12485")</f>
        <v>AJ12485</v>
      </c>
      <c r="B105" s="13" t="str">
        <f>IFERROR(__xludf.DUMMYFUNCTION("""COMPUTED_VALUE"""),"Ajmer")</f>
        <v>Ajmer</v>
      </c>
      <c r="C105" s="13" t="str">
        <f>IFERROR(__xludf.DUMMYFUNCTION("""COMPUTED_VALUE"""),"Jowar Flour")</f>
        <v>Jowar Flour</v>
      </c>
      <c r="D105" s="22">
        <f>IFERROR(__xludf.DUMMYFUNCTION("""COMPUTED_VALUE"""),45476.0)</f>
        <v>45476</v>
      </c>
      <c r="E105" s="13">
        <f>IFERROR(__xludf.DUMMYFUNCTION("""COMPUTED_VALUE"""),4.0)</f>
        <v>4</v>
      </c>
      <c r="F105" s="13">
        <f>IFERROR(__xludf.DUMMYFUNCTION("""COMPUTED_VALUE"""),80.0)</f>
        <v>80</v>
      </c>
      <c r="G105" s="13" t="str">
        <f t="shared" si="1"/>
        <v>July</v>
      </c>
    </row>
    <row r="106">
      <c r="A106" s="13" t="str">
        <f>IFERROR(__xludf.DUMMYFUNCTION("""COMPUTED_VALUE"""),"AJ12605")</f>
        <v>AJ12605</v>
      </c>
      <c r="B106" s="13" t="str">
        <f>IFERROR(__xludf.DUMMYFUNCTION("""COMPUTED_VALUE"""),"Ajmer")</f>
        <v>Ajmer</v>
      </c>
      <c r="C106" s="13" t="str">
        <f>IFERROR(__xludf.DUMMYFUNCTION("""COMPUTED_VALUE"""),"Corn Flour")</f>
        <v>Corn Flour</v>
      </c>
      <c r="D106" s="22">
        <f>IFERROR(__xludf.DUMMYFUNCTION("""COMPUTED_VALUE"""),45476.0)</f>
        <v>45476</v>
      </c>
      <c r="E106" s="13">
        <f>IFERROR(__xludf.DUMMYFUNCTION("""COMPUTED_VALUE"""),6.0)</f>
        <v>6</v>
      </c>
      <c r="F106" s="13">
        <f>IFERROR(__xludf.DUMMYFUNCTION("""COMPUTED_VALUE"""),82.0)</f>
        <v>82</v>
      </c>
      <c r="G106" s="13" t="str">
        <f t="shared" si="1"/>
        <v>July</v>
      </c>
    </row>
    <row r="107">
      <c r="A107" s="13" t="str">
        <f>IFERROR(__xludf.DUMMYFUNCTION("""COMPUTED_VALUE"""),"AJ12725")</f>
        <v>AJ12725</v>
      </c>
      <c r="B107" s="13" t="str">
        <f>IFERROR(__xludf.DUMMYFUNCTION("""COMPUTED_VALUE"""),"Ajmer")</f>
        <v>Ajmer</v>
      </c>
      <c r="C107" s="13" t="str">
        <f>IFERROR(__xludf.DUMMYFUNCTION("""COMPUTED_VALUE"""),"Wheat Flour")</f>
        <v>Wheat Flour</v>
      </c>
      <c r="D107" s="22">
        <f>IFERROR(__xludf.DUMMYFUNCTION("""COMPUTED_VALUE"""),45476.0)</f>
        <v>45476</v>
      </c>
      <c r="E107" s="13">
        <f>IFERROR(__xludf.DUMMYFUNCTION("""COMPUTED_VALUE"""),26.0)</f>
        <v>26</v>
      </c>
      <c r="F107" s="13">
        <f>IFERROR(__xludf.DUMMYFUNCTION("""COMPUTED_VALUE"""),65.0)</f>
        <v>65</v>
      </c>
      <c r="G107" s="13" t="str">
        <f t="shared" si="1"/>
        <v>July</v>
      </c>
    </row>
    <row r="108">
      <c r="A108" s="13" t="str">
        <f>IFERROR(__xludf.DUMMYFUNCTION("""COMPUTED_VALUE"""),"AJ12845")</f>
        <v>AJ12845</v>
      </c>
      <c r="B108" s="13" t="str">
        <f>IFERROR(__xludf.DUMMYFUNCTION("""COMPUTED_VALUE"""),"Ajmer")</f>
        <v>Ajmer</v>
      </c>
      <c r="C108" s="13" t="str">
        <f>IFERROR(__xludf.DUMMYFUNCTION("""COMPUTED_VALUE"""),"Rice Flour")</f>
        <v>Rice Flour</v>
      </c>
      <c r="D108" s="22">
        <f>IFERROR(__xludf.DUMMYFUNCTION("""COMPUTED_VALUE"""),45476.0)</f>
        <v>45476</v>
      </c>
      <c r="E108" s="13">
        <f>IFERROR(__xludf.DUMMYFUNCTION("""COMPUTED_VALUE"""),22.0)</f>
        <v>22</v>
      </c>
      <c r="F108" s="13">
        <f>IFERROR(__xludf.DUMMYFUNCTION("""COMPUTED_VALUE"""),78.0)</f>
        <v>78</v>
      </c>
      <c r="G108" s="13" t="str">
        <f t="shared" si="1"/>
        <v>July</v>
      </c>
    </row>
    <row r="109">
      <c r="A109" s="13" t="str">
        <f>IFERROR(__xludf.DUMMYFUNCTION("""COMPUTED_VALUE"""),"AJ12965")</f>
        <v>AJ12965</v>
      </c>
      <c r="B109" s="13" t="str">
        <f>IFERROR(__xludf.DUMMYFUNCTION("""COMPUTED_VALUE"""),"Ajmer")</f>
        <v>Ajmer</v>
      </c>
      <c r="C109" s="13" t="str">
        <f>IFERROR(__xludf.DUMMYFUNCTION("""COMPUTED_VALUE"""),"Besan")</f>
        <v>Besan</v>
      </c>
      <c r="D109" s="22">
        <f>IFERROR(__xludf.DUMMYFUNCTION("""COMPUTED_VALUE"""),45477.0)</f>
        <v>45477</v>
      </c>
      <c r="E109" s="13">
        <f>IFERROR(__xludf.DUMMYFUNCTION("""COMPUTED_VALUE"""),7.0)</f>
        <v>7</v>
      </c>
      <c r="F109" s="13">
        <f>IFERROR(__xludf.DUMMYFUNCTION("""COMPUTED_VALUE"""),170.0)</f>
        <v>170</v>
      </c>
      <c r="G109" s="13" t="str">
        <f t="shared" si="1"/>
        <v>July</v>
      </c>
    </row>
    <row r="110">
      <c r="A110" s="13" t="str">
        <f>IFERROR(__xludf.DUMMYFUNCTION("""COMPUTED_VALUE"""),"AJ13085")</f>
        <v>AJ13085</v>
      </c>
      <c r="B110" s="13" t="str">
        <f>IFERROR(__xludf.DUMMYFUNCTION("""COMPUTED_VALUE"""),"Ajmer")</f>
        <v>Ajmer</v>
      </c>
      <c r="C110" s="13" t="str">
        <f>IFERROR(__xludf.DUMMYFUNCTION("""COMPUTED_VALUE"""),"Ragi Flour")</f>
        <v>Ragi Flour</v>
      </c>
      <c r="D110" s="22">
        <f>IFERROR(__xludf.DUMMYFUNCTION("""COMPUTED_VALUE"""),45477.0)</f>
        <v>45477</v>
      </c>
      <c r="E110" s="13">
        <f>IFERROR(__xludf.DUMMYFUNCTION("""COMPUTED_VALUE"""),5.0)</f>
        <v>5</v>
      </c>
      <c r="F110" s="13">
        <f>IFERROR(__xludf.DUMMYFUNCTION("""COMPUTED_VALUE"""),90.0)</f>
        <v>90</v>
      </c>
      <c r="G110" s="13" t="str">
        <f t="shared" si="1"/>
        <v>July</v>
      </c>
    </row>
    <row r="111">
      <c r="A111" s="13" t="str">
        <f>IFERROR(__xludf.DUMMYFUNCTION("""COMPUTED_VALUE"""),"AJ13205")</f>
        <v>AJ13205</v>
      </c>
      <c r="B111" s="13" t="str">
        <f>IFERROR(__xludf.DUMMYFUNCTION("""COMPUTED_VALUE"""),"Ajmer")</f>
        <v>Ajmer</v>
      </c>
      <c r="C111" s="13" t="str">
        <f>IFERROR(__xludf.DUMMYFUNCTION("""COMPUTED_VALUE"""),"Wheat Flour")</f>
        <v>Wheat Flour</v>
      </c>
      <c r="D111" s="22">
        <f>IFERROR(__xludf.DUMMYFUNCTION("""COMPUTED_VALUE"""),45477.0)</f>
        <v>45477</v>
      </c>
      <c r="E111" s="13">
        <f>IFERROR(__xludf.DUMMYFUNCTION("""COMPUTED_VALUE"""),12.0)</f>
        <v>12</v>
      </c>
      <c r="F111" s="13">
        <f>IFERROR(__xludf.DUMMYFUNCTION("""COMPUTED_VALUE"""),65.0)</f>
        <v>65</v>
      </c>
      <c r="G111" s="13" t="str">
        <f t="shared" si="1"/>
        <v>July</v>
      </c>
    </row>
    <row r="112">
      <c r="A112" s="13" t="str">
        <f>IFERROR(__xludf.DUMMYFUNCTION("""COMPUTED_VALUE"""),"AJ13325")</f>
        <v>AJ13325</v>
      </c>
      <c r="B112" s="13" t="str">
        <f>IFERROR(__xludf.DUMMYFUNCTION("""COMPUTED_VALUE"""),"Ajmer")</f>
        <v>Ajmer</v>
      </c>
      <c r="C112" s="13" t="str">
        <f>IFERROR(__xludf.DUMMYFUNCTION("""COMPUTED_VALUE"""),"Corn Flour")</f>
        <v>Corn Flour</v>
      </c>
      <c r="D112" s="22">
        <f>IFERROR(__xludf.DUMMYFUNCTION("""COMPUTED_VALUE"""),45478.0)</f>
        <v>45478</v>
      </c>
      <c r="E112" s="13">
        <f>IFERROR(__xludf.DUMMYFUNCTION("""COMPUTED_VALUE"""),9.0)</f>
        <v>9</v>
      </c>
      <c r="F112" s="13">
        <f>IFERROR(__xludf.DUMMYFUNCTION("""COMPUTED_VALUE"""),82.0)</f>
        <v>82</v>
      </c>
      <c r="G112" s="13" t="str">
        <f t="shared" si="1"/>
        <v>July</v>
      </c>
    </row>
    <row r="113">
      <c r="A113" s="13" t="str">
        <f>IFERROR(__xludf.DUMMYFUNCTION("""COMPUTED_VALUE"""),"AJ13445")</f>
        <v>AJ13445</v>
      </c>
      <c r="B113" s="13" t="str">
        <f>IFERROR(__xludf.DUMMYFUNCTION("""COMPUTED_VALUE"""),"Ajmer")</f>
        <v>Ajmer</v>
      </c>
      <c r="C113" s="13" t="str">
        <f>IFERROR(__xludf.DUMMYFUNCTION("""COMPUTED_VALUE"""),"Wheat Flour")</f>
        <v>Wheat Flour</v>
      </c>
      <c r="D113" s="22">
        <f>IFERROR(__xludf.DUMMYFUNCTION("""COMPUTED_VALUE"""),45479.0)</f>
        <v>45479</v>
      </c>
      <c r="E113" s="13">
        <f>IFERROR(__xludf.DUMMYFUNCTION("""COMPUTED_VALUE"""),35.0)</f>
        <v>35</v>
      </c>
      <c r="F113" s="13">
        <f>IFERROR(__xludf.DUMMYFUNCTION("""COMPUTED_VALUE"""),65.0)</f>
        <v>65</v>
      </c>
      <c r="G113" s="13" t="str">
        <f t="shared" si="1"/>
        <v>July</v>
      </c>
    </row>
    <row r="114">
      <c r="A114" s="13" t="str">
        <f>IFERROR(__xludf.DUMMYFUNCTION("""COMPUTED_VALUE"""),"AJ13565")</f>
        <v>AJ13565</v>
      </c>
      <c r="B114" s="13" t="str">
        <f>IFERROR(__xludf.DUMMYFUNCTION("""COMPUTED_VALUE"""),"Ajmer")</f>
        <v>Ajmer</v>
      </c>
      <c r="C114" s="13" t="str">
        <f>IFERROR(__xludf.DUMMYFUNCTION("""COMPUTED_VALUE"""),"Rice Flour")</f>
        <v>Rice Flour</v>
      </c>
      <c r="D114" s="22">
        <f>IFERROR(__xludf.DUMMYFUNCTION("""COMPUTED_VALUE"""),45479.0)</f>
        <v>45479</v>
      </c>
      <c r="E114" s="13">
        <f>IFERROR(__xludf.DUMMYFUNCTION("""COMPUTED_VALUE"""),24.0)</f>
        <v>24</v>
      </c>
      <c r="F114" s="13">
        <f>IFERROR(__xludf.DUMMYFUNCTION("""COMPUTED_VALUE"""),78.0)</f>
        <v>78</v>
      </c>
      <c r="G114" s="13" t="str">
        <f t="shared" si="1"/>
        <v>July</v>
      </c>
    </row>
    <row r="115">
      <c r="A115" s="13" t="str">
        <f>IFERROR(__xludf.DUMMYFUNCTION("""COMPUTED_VALUE"""),"AJ13685")</f>
        <v>AJ13685</v>
      </c>
      <c r="B115" s="13" t="str">
        <f>IFERROR(__xludf.DUMMYFUNCTION("""COMPUTED_VALUE"""),"Ajmer")</f>
        <v>Ajmer</v>
      </c>
      <c r="C115" s="13" t="str">
        <f>IFERROR(__xludf.DUMMYFUNCTION("""COMPUTED_VALUE"""),"Besan")</f>
        <v>Besan</v>
      </c>
      <c r="D115" s="22">
        <f>IFERROR(__xludf.DUMMYFUNCTION("""COMPUTED_VALUE"""),45479.0)</f>
        <v>45479</v>
      </c>
      <c r="E115" s="13">
        <f>IFERROR(__xludf.DUMMYFUNCTION("""COMPUTED_VALUE"""),8.0)</f>
        <v>8</v>
      </c>
      <c r="F115" s="13">
        <f>IFERROR(__xludf.DUMMYFUNCTION("""COMPUTED_VALUE"""),170.0)</f>
        <v>170</v>
      </c>
      <c r="G115" s="13" t="str">
        <f t="shared" si="1"/>
        <v>July</v>
      </c>
    </row>
    <row r="116">
      <c r="A116" s="13" t="str">
        <f>IFERROR(__xludf.DUMMYFUNCTION("""COMPUTED_VALUE"""),"AJ13805")</f>
        <v>AJ13805</v>
      </c>
      <c r="B116" s="13" t="str">
        <f>IFERROR(__xludf.DUMMYFUNCTION("""COMPUTED_VALUE"""),"Ajmer")</f>
        <v>Ajmer</v>
      </c>
      <c r="C116" s="13" t="str">
        <f>IFERROR(__xludf.DUMMYFUNCTION("""COMPUTED_VALUE"""),"Ragi Flour")</f>
        <v>Ragi Flour</v>
      </c>
      <c r="D116" s="22">
        <f>IFERROR(__xludf.DUMMYFUNCTION("""COMPUTED_VALUE"""),45480.0)</f>
        <v>45480</v>
      </c>
      <c r="E116" s="13">
        <f>IFERROR(__xludf.DUMMYFUNCTION("""COMPUTED_VALUE"""),6.0)</f>
        <v>6</v>
      </c>
      <c r="F116" s="13">
        <f>IFERROR(__xludf.DUMMYFUNCTION("""COMPUTED_VALUE"""),90.0)</f>
        <v>90</v>
      </c>
      <c r="G116" s="13" t="str">
        <f t="shared" si="1"/>
        <v>July</v>
      </c>
    </row>
    <row r="117">
      <c r="A117" s="13" t="str">
        <f>IFERROR(__xludf.DUMMYFUNCTION("""COMPUTED_VALUE"""),"AJ13925")</f>
        <v>AJ13925</v>
      </c>
      <c r="B117" s="13" t="str">
        <f>IFERROR(__xludf.DUMMYFUNCTION("""COMPUTED_VALUE"""),"Ajmer")</f>
        <v>Ajmer</v>
      </c>
      <c r="C117" s="13" t="str">
        <f>IFERROR(__xludf.DUMMYFUNCTION("""COMPUTED_VALUE"""),"Jowar Flour")</f>
        <v>Jowar Flour</v>
      </c>
      <c r="D117" s="22">
        <f>IFERROR(__xludf.DUMMYFUNCTION("""COMPUTED_VALUE"""),45480.0)</f>
        <v>45480</v>
      </c>
      <c r="E117" s="13">
        <f>IFERROR(__xludf.DUMMYFUNCTION("""COMPUTED_VALUE"""),9.0)</f>
        <v>9</v>
      </c>
      <c r="F117" s="13">
        <f>IFERROR(__xludf.DUMMYFUNCTION("""COMPUTED_VALUE"""),80.0)</f>
        <v>80</v>
      </c>
      <c r="G117" s="13" t="str">
        <f t="shared" si="1"/>
        <v>July</v>
      </c>
    </row>
    <row r="118">
      <c r="A118" s="13" t="str">
        <f>IFERROR(__xludf.DUMMYFUNCTION("""COMPUTED_VALUE"""),"AJ14045")</f>
        <v>AJ14045</v>
      </c>
      <c r="B118" s="13" t="str">
        <f>IFERROR(__xludf.DUMMYFUNCTION("""COMPUTED_VALUE"""),"Ajmer")</f>
        <v>Ajmer</v>
      </c>
      <c r="C118" s="13" t="str">
        <f>IFERROR(__xludf.DUMMYFUNCTION("""COMPUTED_VALUE"""),"Corn Flour")</f>
        <v>Corn Flour</v>
      </c>
      <c r="D118" s="22">
        <f>IFERROR(__xludf.DUMMYFUNCTION("""COMPUTED_VALUE"""),45480.0)</f>
        <v>45480</v>
      </c>
      <c r="E118" s="13">
        <f>IFERROR(__xludf.DUMMYFUNCTION("""COMPUTED_VALUE"""),7.0)</f>
        <v>7</v>
      </c>
      <c r="F118" s="13">
        <f>IFERROR(__xludf.DUMMYFUNCTION("""COMPUTED_VALUE"""),82.0)</f>
        <v>82</v>
      </c>
      <c r="G118" s="13" t="str">
        <f t="shared" si="1"/>
        <v>July</v>
      </c>
    </row>
    <row r="119">
      <c r="A119" s="13" t="str">
        <f>IFERROR(__xludf.DUMMYFUNCTION("""COMPUTED_VALUE"""),"AJ14165")</f>
        <v>AJ14165</v>
      </c>
      <c r="B119" s="13" t="str">
        <f>IFERROR(__xludf.DUMMYFUNCTION("""COMPUTED_VALUE"""),"Ajmer")</f>
        <v>Ajmer</v>
      </c>
      <c r="C119" s="13" t="str">
        <f>IFERROR(__xludf.DUMMYFUNCTION("""COMPUTED_VALUE"""),"Wheat Flour")</f>
        <v>Wheat Flour</v>
      </c>
      <c r="D119" s="22">
        <f>IFERROR(__xludf.DUMMYFUNCTION("""COMPUTED_VALUE"""),45481.0)</f>
        <v>45481</v>
      </c>
      <c r="E119" s="13">
        <f>IFERROR(__xludf.DUMMYFUNCTION("""COMPUTED_VALUE"""),16.0)</f>
        <v>16</v>
      </c>
      <c r="F119" s="13">
        <f>IFERROR(__xludf.DUMMYFUNCTION("""COMPUTED_VALUE"""),65.0)</f>
        <v>65</v>
      </c>
      <c r="G119" s="13" t="str">
        <f t="shared" si="1"/>
        <v>July</v>
      </c>
    </row>
    <row r="120">
      <c r="A120" s="13" t="str">
        <f>IFERROR(__xludf.DUMMYFUNCTION("""COMPUTED_VALUE"""),"AJ14285")</f>
        <v>AJ14285</v>
      </c>
      <c r="B120" s="13" t="str">
        <f>IFERROR(__xludf.DUMMYFUNCTION("""COMPUTED_VALUE"""),"Ajmer")</f>
        <v>Ajmer</v>
      </c>
      <c r="C120" s="13" t="str">
        <f>IFERROR(__xludf.DUMMYFUNCTION("""COMPUTED_VALUE"""),"Rice Flour")</f>
        <v>Rice Flour</v>
      </c>
      <c r="D120" s="22">
        <f>IFERROR(__xludf.DUMMYFUNCTION("""COMPUTED_VALUE"""),45481.0)</f>
        <v>45481</v>
      </c>
      <c r="E120" s="13">
        <f>IFERROR(__xludf.DUMMYFUNCTION("""COMPUTED_VALUE"""),15.0)</f>
        <v>15</v>
      </c>
      <c r="F120" s="13">
        <f>IFERROR(__xludf.DUMMYFUNCTION("""COMPUTED_VALUE"""),78.0)</f>
        <v>78</v>
      </c>
      <c r="G120" s="13" t="str">
        <f t="shared" si="1"/>
        <v>July</v>
      </c>
    </row>
    <row r="121">
      <c r="A121" s="13" t="str">
        <f>IFERROR(__xludf.DUMMYFUNCTION("""COMPUTED_VALUE"""),"AJ14405")</f>
        <v>AJ14405</v>
      </c>
      <c r="B121" s="13" t="str">
        <f>IFERROR(__xludf.DUMMYFUNCTION("""COMPUTED_VALUE"""),"Ajmer")</f>
        <v>Ajmer</v>
      </c>
      <c r="C121" s="13" t="str">
        <f>IFERROR(__xludf.DUMMYFUNCTION("""COMPUTED_VALUE"""),"Besan")</f>
        <v>Besan</v>
      </c>
      <c r="D121" s="22">
        <f>IFERROR(__xludf.DUMMYFUNCTION("""COMPUTED_VALUE"""),45481.0)</f>
        <v>45481</v>
      </c>
      <c r="E121" s="13">
        <f>IFERROR(__xludf.DUMMYFUNCTION("""COMPUTED_VALUE"""),9.0)</f>
        <v>9</v>
      </c>
      <c r="F121" s="13">
        <f>IFERROR(__xludf.DUMMYFUNCTION("""COMPUTED_VALUE"""),170.0)</f>
        <v>170</v>
      </c>
      <c r="G121" s="13" t="str">
        <f t="shared" si="1"/>
        <v>July</v>
      </c>
    </row>
    <row r="122">
      <c r="A122" s="13" t="str">
        <f>IFERROR(__xludf.DUMMYFUNCTION("""COMPUTED_VALUE"""),"AJ14525")</f>
        <v>AJ14525</v>
      </c>
      <c r="B122" s="13" t="str">
        <f>IFERROR(__xludf.DUMMYFUNCTION("""COMPUTED_VALUE"""),"Ajmer")</f>
        <v>Ajmer</v>
      </c>
      <c r="C122" s="13" t="str">
        <f>IFERROR(__xludf.DUMMYFUNCTION("""COMPUTED_VALUE"""),"Ragi Flour")</f>
        <v>Ragi Flour</v>
      </c>
      <c r="D122" s="22">
        <f>IFERROR(__xludf.DUMMYFUNCTION("""COMPUTED_VALUE"""),45481.0)</f>
        <v>45481</v>
      </c>
      <c r="E122" s="13">
        <f>IFERROR(__xludf.DUMMYFUNCTION("""COMPUTED_VALUE"""),6.0)</f>
        <v>6</v>
      </c>
      <c r="F122" s="13">
        <f>IFERROR(__xludf.DUMMYFUNCTION("""COMPUTED_VALUE"""),90.0)</f>
        <v>90</v>
      </c>
      <c r="G122" s="13" t="str">
        <f t="shared" si="1"/>
        <v>July</v>
      </c>
    </row>
    <row r="123">
      <c r="A123" s="13" t="str">
        <f>IFERROR(__xludf.DUMMYFUNCTION("""COMPUTED_VALUE"""),"AJ14645")</f>
        <v>AJ14645</v>
      </c>
      <c r="B123" s="13" t="str">
        <f>IFERROR(__xludf.DUMMYFUNCTION("""COMPUTED_VALUE"""),"Ajmer")</f>
        <v>Ajmer</v>
      </c>
      <c r="C123" s="13" t="str">
        <f>IFERROR(__xludf.DUMMYFUNCTION("""COMPUTED_VALUE"""),"Jowar Flour")</f>
        <v>Jowar Flour</v>
      </c>
      <c r="D123" s="22">
        <f>IFERROR(__xludf.DUMMYFUNCTION("""COMPUTED_VALUE"""),45481.0)</f>
        <v>45481</v>
      </c>
      <c r="E123" s="13">
        <f>IFERROR(__xludf.DUMMYFUNCTION("""COMPUTED_VALUE"""),3.0)</f>
        <v>3</v>
      </c>
      <c r="F123" s="13">
        <f>IFERROR(__xludf.DUMMYFUNCTION("""COMPUTED_VALUE"""),80.0)</f>
        <v>80</v>
      </c>
      <c r="G123" s="13" t="str">
        <f t="shared" si="1"/>
        <v>July</v>
      </c>
    </row>
    <row r="124">
      <c r="A124" s="13" t="str">
        <f>IFERROR(__xludf.DUMMYFUNCTION("""COMPUTED_VALUE"""),"AJ14765")</f>
        <v>AJ14765</v>
      </c>
      <c r="B124" s="13" t="str">
        <f>IFERROR(__xludf.DUMMYFUNCTION("""COMPUTED_VALUE"""),"Ajmer")</f>
        <v>Ajmer</v>
      </c>
      <c r="C124" s="13" t="str">
        <f>IFERROR(__xludf.DUMMYFUNCTION("""COMPUTED_VALUE"""),"Corn Flour")</f>
        <v>Corn Flour</v>
      </c>
      <c r="D124" s="22">
        <f>IFERROR(__xludf.DUMMYFUNCTION("""COMPUTED_VALUE"""),45481.0)</f>
        <v>45481</v>
      </c>
      <c r="E124" s="13">
        <f>IFERROR(__xludf.DUMMYFUNCTION("""COMPUTED_VALUE"""),2.0)</f>
        <v>2</v>
      </c>
      <c r="F124" s="13">
        <f>IFERROR(__xludf.DUMMYFUNCTION("""COMPUTED_VALUE"""),82.0)</f>
        <v>82</v>
      </c>
      <c r="G124" s="13" t="str">
        <f t="shared" si="1"/>
        <v>July</v>
      </c>
    </row>
    <row r="125">
      <c r="A125" s="13" t="str">
        <f>IFERROR(__xludf.DUMMYFUNCTION("""COMPUTED_VALUE"""),"AJ14885")</f>
        <v>AJ14885</v>
      </c>
      <c r="B125" s="13" t="str">
        <f>IFERROR(__xludf.DUMMYFUNCTION("""COMPUTED_VALUE"""),"Ajmer")</f>
        <v>Ajmer</v>
      </c>
      <c r="C125" s="13" t="str">
        <f>IFERROR(__xludf.DUMMYFUNCTION("""COMPUTED_VALUE"""),"Wheat Flour")</f>
        <v>Wheat Flour</v>
      </c>
      <c r="D125" s="22">
        <f>IFERROR(__xludf.DUMMYFUNCTION("""COMPUTED_VALUE"""),45482.0)</f>
        <v>45482</v>
      </c>
      <c r="E125" s="13">
        <f>IFERROR(__xludf.DUMMYFUNCTION("""COMPUTED_VALUE"""),22.0)</f>
        <v>22</v>
      </c>
      <c r="F125" s="13">
        <f>IFERROR(__xludf.DUMMYFUNCTION("""COMPUTED_VALUE"""),65.0)</f>
        <v>65</v>
      </c>
      <c r="G125" s="13" t="str">
        <f t="shared" si="1"/>
        <v>July</v>
      </c>
    </row>
    <row r="126">
      <c r="A126" s="13" t="str">
        <f>IFERROR(__xludf.DUMMYFUNCTION("""COMPUTED_VALUE"""),"AJ15005")</f>
        <v>AJ15005</v>
      </c>
      <c r="B126" s="13" t="str">
        <f>IFERROR(__xludf.DUMMYFUNCTION("""COMPUTED_VALUE"""),"Ajmer")</f>
        <v>Ajmer</v>
      </c>
      <c r="C126" s="13" t="str">
        <f>IFERROR(__xludf.DUMMYFUNCTION("""COMPUTED_VALUE"""),"Rice Flour")</f>
        <v>Rice Flour</v>
      </c>
      <c r="D126" s="22">
        <f>IFERROR(__xludf.DUMMYFUNCTION("""COMPUTED_VALUE"""),45483.0)</f>
        <v>45483</v>
      </c>
      <c r="E126" s="13">
        <f>IFERROR(__xludf.DUMMYFUNCTION("""COMPUTED_VALUE"""),33.0)</f>
        <v>33</v>
      </c>
      <c r="F126" s="13">
        <f>IFERROR(__xludf.DUMMYFUNCTION("""COMPUTED_VALUE"""),78.0)</f>
        <v>78</v>
      </c>
      <c r="G126" s="13" t="str">
        <f t="shared" si="1"/>
        <v>July</v>
      </c>
    </row>
    <row r="127">
      <c r="A127" s="13" t="str">
        <f>IFERROR(__xludf.DUMMYFUNCTION("""COMPUTED_VALUE"""),"AJ15125")</f>
        <v>AJ15125</v>
      </c>
      <c r="B127" s="13" t="str">
        <f>IFERROR(__xludf.DUMMYFUNCTION("""COMPUTED_VALUE"""),"Ajmer")</f>
        <v>Ajmer</v>
      </c>
      <c r="C127" s="13" t="str">
        <f>IFERROR(__xludf.DUMMYFUNCTION("""COMPUTED_VALUE"""),"Besan")</f>
        <v>Besan</v>
      </c>
      <c r="D127" s="22">
        <f>IFERROR(__xludf.DUMMYFUNCTION("""COMPUTED_VALUE"""),45484.0)</f>
        <v>45484</v>
      </c>
      <c r="E127" s="13">
        <f>IFERROR(__xludf.DUMMYFUNCTION("""COMPUTED_VALUE"""),6.0)</f>
        <v>6</v>
      </c>
      <c r="F127" s="13">
        <f>IFERROR(__xludf.DUMMYFUNCTION("""COMPUTED_VALUE"""),170.0)</f>
        <v>170</v>
      </c>
      <c r="G127" s="13" t="str">
        <f t="shared" si="1"/>
        <v>July</v>
      </c>
    </row>
    <row r="128">
      <c r="A128" s="13" t="str">
        <f>IFERROR(__xludf.DUMMYFUNCTION("""COMPUTED_VALUE"""),"AJ15245")</f>
        <v>AJ15245</v>
      </c>
      <c r="B128" s="13" t="str">
        <f>IFERROR(__xludf.DUMMYFUNCTION("""COMPUTED_VALUE"""),"Ajmer")</f>
        <v>Ajmer</v>
      </c>
      <c r="C128" s="13" t="str">
        <f>IFERROR(__xludf.DUMMYFUNCTION("""COMPUTED_VALUE"""),"Wheat Flour")</f>
        <v>Wheat Flour</v>
      </c>
      <c r="D128" s="22">
        <f>IFERROR(__xludf.DUMMYFUNCTION("""COMPUTED_VALUE"""),45484.0)</f>
        <v>45484</v>
      </c>
      <c r="E128" s="13">
        <f>IFERROR(__xludf.DUMMYFUNCTION("""COMPUTED_VALUE"""),22.0)</f>
        <v>22</v>
      </c>
      <c r="F128" s="13">
        <f>IFERROR(__xludf.DUMMYFUNCTION("""COMPUTED_VALUE"""),65.0)</f>
        <v>65</v>
      </c>
      <c r="G128" s="13" t="str">
        <f t="shared" si="1"/>
        <v>July</v>
      </c>
    </row>
    <row r="129">
      <c r="A129" s="13" t="str">
        <f>IFERROR(__xludf.DUMMYFUNCTION("""COMPUTED_VALUE"""),"AJ15365")</f>
        <v>AJ15365</v>
      </c>
      <c r="B129" s="13" t="str">
        <f>IFERROR(__xludf.DUMMYFUNCTION("""COMPUTED_VALUE"""),"Ajmer")</f>
        <v>Ajmer</v>
      </c>
      <c r="C129" s="13" t="str">
        <f>IFERROR(__xludf.DUMMYFUNCTION("""COMPUTED_VALUE"""),"Rice Flour")</f>
        <v>Rice Flour</v>
      </c>
      <c r="D129" s="22">
        <f>IFERROR(__xludf.DUMMYFUNCTION("""COMPUTED_VALUE"""),45484.0)</f>
        <v>45484</v>
      </c>
      <c r="E129" s="13">
        <f>IFERROR(__xludf.DUMMYFUNCTION("""COMPUTED_VALUE"""),15.0)</f>
        <v>15</v>
      </c>
      <c r="F129" s="13">
        <f>IFERROR(__xludf.DUMMYFUNCTION("""COMPUTED_VALUE"""),78.0)</f>
        <v>78</v>
      </c>
      <c r="G129" s="13" t="str">
        <f t="shared" si="1"/>
        <v>July</v>
      </c>
    </row>
    <row r="130">
      <c r="A130" s="13" t="str">
        <f>IFERROR(__xludf.DUMMYFUNCTION("""COMPUTED_VALUE"""),"AJ15485")</f>
        <v>AJ15485</v>
      </c>
      <c r="B130" s="13" t="str">
        <f>IFERROR(__xludf.DUMMYFUNCTION("""COMPUTED_VALUE"""),"Ajmer")</f>
        <v>Ajmer</v>
      </c>
      <c r="C130" s="13" t="str">
        <f>IFERROR(__xludf.DUMMYFUNCTION("""COMPUTED_VALUE"""),"Corn Flour")</f>
        <v>Corn Flour</v>
      </c>
      <c r="D130" s="22">
        <f>IFERROR(__xludf.DUMMYFUNCTION("""COMPUTED_VALUE"""),45485.0)</f>
        <v>45485</v>
      </c>
      <c r="E130" s="13">
        <f>IFERROR(__xludf.DUMMYFUNCTION("""COMPUTED_VALUE"""),6.0)</f>
        <v>6</v>
      </c>
      <c r="F130" s="13">
        <f>IFERROR(__xludf.DUMMYFUNCTION("""COMPUTED_VALUE"""),82.0)</f>
        <v>82</v>
      </c>
      <c r="G130" s="13" t="str">
        <f t="shared" si="1"/>
        <v>July</v>
      </c>
    </row>
    <row r="131">
      <c r="A131" s="13" t="str">
        <f>IFERROR(__xludf.DUMMYFUNCTION("""COMPUTED_VALUE"""),"AJ15605")</f>
        <v>AJ15605</v>
      </c>
      <c r="B131" s="13" t="str">
        <f>IFERROR(__xludf.DUMMYFUNCTION("""COMPUTED_VALUE"""),"Ajmer")</f>
        <v>Ajmer</v>
      </c>
      <c r="C131" s="13" t="str">
        <f>IFERROR(__xludf.DUMMYFUNCTION("""COMPUTED_VALUE"""),"Wheat Flour")</f>
        <v>Wheat Flour</v>
      </c>
      <c r="D131" s="22">
        <f>IFERROR(__xludf.DUMMYFUNCTION("""COMPUTED_VALUE"""),45485.0)</f>
        <v>45485</v>
      </c>
      <c r="E131" s="13">
        <f>IFERROR(__xludf.DUMMYFUNCTION("""COMPUTED_VALUE"""),17.0)</f>
        <v>17</v>
      </c>
      <c r="F131" s="13">
        <f>IFERROR(__xludf.DUMMYFUNCTION("""COMPUTED_VALUE"""),65.0)</f>
        <v>65</v>
      </c>
      <c r="G131" s="13" t="str">
        <f t="shared" si="1"/>
        <v>July</v>
      </c>
    </row>
    <row r="132">
      <c r="A132" s="13" t="str">
        <f>IFERROR(__xludf.DUMMYFUNCTION("""COMPUTED_VALUE"""),"AJ15725")</f>
        <v>AJ15725</v>
      </c>
      <c r="B132" s="13" t="str">
        <f>IFERROR(__xludf.DUMMYFUNCTION("""COMPUTED_VALUE"""),"Ajmer")</f>
        <v>Ajmer</v>
      </c>
      <c r="C132" s="13" t="str">
        <f>IFERROR(__xludf.DUMMYFUNCTION("""COMPUTED_VALUE"""),"Rice Flour")</f>
        <v>Rice Flour</v>
      </c>
      <c r="D132" s="22">
        <f>IFERROR(__xludf.DUMMYFUNCTION("""COMPUTED_VALUE"""),45485.0)</f>
        <v>45485</v>
      </c>
      <c r="E132" s="13">
        <f>IFERROR(__xludf.DUMMYFUNCTION("""COMPUTED_VALUE"""),18.0)</f>
        <v>18</v>
      </c>
      <c r="F132" s="13">
        <f>IFERROR(__xludf.DUMMYFUNCTION("""COMPUTED_VALUE"""),78.0)</f>
        <v>78</v>
      </c>
      <c r="G132" s="13" t="str">
        <f t="shared" si="1"/>
        <v>July</v>
      </c>
    </row>
    <row r="133">
      <c r="A133" s="13" t="str">
        <f>IFERROR(__xludf.DUMMYFUNCTION("""COMPUTED_VALUE"""),"AJ15845")</f>
        <v>AJ15845</v>
      </c>
      <c r="B133" s="13" t="str">
        <f>IFERROR(__xludf.DUMMYFUNCTION("""COMPUTED_VALUE"""),"Ajmer")</f>
        <v>Ajmer</v>
      </c>
      <c r="C133" s="13" t="str">
        <f>IFERROR(__xludf.DUMMYFUNCTION("""COMPUTED_VALUE"""),"Besan")</f>
        <v>Besan</v>
      </c>
      <c r="D133" s="22">
        <f>IFERROR(__xludf.DUMMYFUNCTION("""COMPUTED_VALUE"""),45486.0)</f>
        <v>45486</v>
      </c>
      <c r="E133" s="13">
        <f>IFERROR(__xludf.DUMMYFUNCTION("""COMPUTED_VALUE"""),9.0)</f>
        <v>9</v>
      </c>
      <c r="F133" s="13">
        <f>IFERROR(__xludf.DUMMYFUNCTION("""COMPUTED_VALUE"""),170.0)</f>
        <v>170</v>
      </c>
      <c r="G133" s="13" t="str">
        <f t="shared" si="1"/>
        <v>July</v>
      </c>
    </row>
    <row r="134">
      <c r="A134" s="13" t="str">
        <f>IFERROR(__xludf.DUMMYFUNCTION("""COMPUTED_VALUE"""),"AJ15965")</f>
        <v>AJ15965</v>
      </c>
      <c r="B134" s="13" t="str">
        <f>IFERROR(__xludf.DUMMYFUNCTION("""COMPUTED_VALUE"""),"Ajmer")</f>
        <v>Ajmer</v>
      </c>
      <c r="C134" s="13" t="str">
        <f>IFERROR(__xludf.DUMMYFUNCTION("""COMPUTED_VALUE"""),"Ragi Flour")</f>
        <v>Ragi Flour</v>
      </c>
      <c r="D134" s="22">
        <f>IFERROR(__xludf.DUMMYFUNCTION("""COMPUTED_VALUE"""),45487.0)</f>
        <v>45487</v>
      </c>
      <c r="E134" s="13">
        <f>IFERROR(__xludf.DUMMYFUNCTION("""COMPUTED_VALUE"""),6.0)</f>
        <v>6</v>
      </c>
      <c r="F134" s="13">
        <f>IFERROR(__xludf.DUMMYFUNCTION("""COMPUTED_VALUE"""),90.0)</f>
        <v>90</v>
      </c>
      <c r="G134" s="13" t="str">
        <f t="shared" si="1"/>
        <v>July</v>
      </c>
    </row>
    <row r="135">
      <c r="A135" s="13" t="str">
        <f>IFERROR(__xludf.DUMMYFUNCTION("""COMPUTED_VALUE"""),"AJ16085")</f>
        <v>AJ16085</v>
      </c>
      <c r="B135" s="13" t="str">
        <f>IFERROR(__xludf.DUMMYFUNCTION("""COMPUTED_VALUE"""),"Ajmer")</f>
        <v>Ajmer</v>
      </c>
      <c r="C135" s="13" t="str">
        <f>IFERROR(__xludf.DUMMYFUNCTION("""COMPUTED_VALUE"""),"Jowar Flour")</f>
        <v>Jowar Flour</v>
      </c>
      <c r="D135" s="22">
        <f>IFERROR(__xludf.DUMMYFUNCTION("""COMPUTED_VALUE"""),45488.0)</f>
        <v>45488</v>
      </c>
      <c r="E135" s="13">
        <f>IFERROR(__xludf.DUMMYFUNCTION("""COMPUTED_VALUE"""),2.0)</f>
        <v>2</v>
      </c>
      <c r="F135" s="13">
        <f>IFERROR(__xludf.DUMMYFUNCTION("""COMPUTED_VALUE"""),80.0)</f>
        <v>80</v>
      </c>
      <c r="G135" s="13" t="str">
        <f t="shared" si="1"/>
        <v>July</v>
      </c>
    </row>
    <row r="136">
      <c r="A136" s="13" t="str">
        <f>IFERROR(__xludf.DUMMYFUNCTION("""COMPUTED_VALUE"""),"AJ16205")</f>
        <v>AJ16205</v>
      </c>
      <c r="B136" s="13" t="str">
        <f>IFERROR(__xludf.DUMMYFUNCTION("""COMPUTED_VALUE"""),"Ajmer")</f>
        <v>Ajmer</v>
      </c>
      <c r="C136" s="13" t="str">
        <f>IFERROR(__xludf.DUMMYFUNCTION("""COMPUTED_VALUE"""),"Corn Flour")</f>
        <v>Corn Flour</v>
      </c>
      <c r="D136" s="22">
        <f>IFERROR(__xludf.DUMMYFUNCTION("""COMPUTED_VALUE"""),45488.0)</f>
        <v>45488</v>
      </c>
      <c r="E136" s="13">
        <f>IFERROR(__xludf.DUMMYFUNCTION("""COMPUTED_VALUE"""),5.0)</f>
        <v>5</v>
      </c>
      <c r="F136" s="13">
        <f>IFERROR(__xludf.DUMMYFUNCTION("""COMPUTED_VALUE"""),82.0)</f>
        <v>82</v>
      </c>
      <c r="G136" s="13" t="str">
        <f t="shared" si="1"/>
        <v>July</v>
      </c>
    </row>
    <row r="137">
      <c r="A137" s="13" t="str">
        <f>IFERROR(__xludf.DUMMYFUNCTION("""COMPUTED_VALUE"""),"AJ16325")</f>
        <v>AJ16325</v>
      </c>
      <c r="B137" s="13" t="str">
        <f>IFERROR(__xludf.DUMMYFUNCTION("""COMPUTED_VALUE"""),"Ajmer")</f>
        <v>Ajmer</v>
      </c>
      <c r="C137" s="13" t="str">
        <f>IFERROR(__xludf.DUMMYFUNCTION("""COMPUTED_VALUE"""),"Wheat Flour")</f>
        <v>Wheat Flour</v>
      </c>
      <c r="D137" s="22">
        <f>IFERROR(__xludf.DUMMYFUNCTION("""COMPUTED_VALUE"""),45488.0)</f>
        <v>45488</v>
      </c>
      <c r="E137" s="13">
        <f>IFERROR(__xludf.DUMMYFUNCTION("""COMPUTED_VALUE"""),30.0)</f>
        <v>30</v>
      </c>
      <c r="F137" s="13">
        <f>IFERROR(__xludf.DUMMYFUNCTION("""COMPUTED_VALUE"""),65.0)</f>
        <v>65</v>
      </c>
      <c r="G137" s="13" t="str">
        <f t="shared" si="1"/>
        <v>July</v>
      </c>
    </row>
    <row r="138">
      <c r="A138" s="13" t="str">
        <f>IFERROR(__xludf.DUMMYFUNCTION("""COMPUTED_VALUE"""),"AJ16445")</f>
        <v>AJ16445</v>
      </c>
      <c r="B138" s="13" t="str">
        <f>IFERROR(__xludf.DUMMYFUNCTION("""COMPUTED_VALUE"""),"Ajmer")</f>
        <v>Ajmer</v>
      </c>
      <c r="C138" s="13" t="str">
        <f>IFERROR(__xludf.DUMMYFUNCTION("""COMPUTED_VALUE"""),"Rice Flour")</f>
        <v>Rice Flour</v>
      </c>
      <c r="D138" s="22">
        <f>IFERROR(__xludf.DUMMYFUNCTION("""COMPUTED_VALUE"""),45488.0)</f>
        <v>45488</v>
      </c>
      <c r="E138" s="13">
        <f>IFERROR(__xludf.DUMMYFUNCTION("""COMPUTED_VALUE"""),23.0)</f>
        <v>23</v>
      </c>
      <c r="F138" s="13">
        <f>IFERROR(__xludf.DUMMYFUNCTION("""COMPUTED_VALUE"""),78.0)</f>
        <v>78</v>
      </c>
      <c r="G138" s="13" t="str">
        <f t="shared" si="1"/>
        <v>July</v>
      </c>
    </row>
    <row r="139">
      <c r="A139" s="13" t="str">
        <f>IFERROR(__xludf.DUMMYFUNCTION("""COMPUTED_VALUE"""),"AJ16565")</f>
        <v>AJ16565</v>
      </c>
      <c r="B139" s="13" t="str">
        <f>IFERROR(__xludf.DUMMYFUNCTION("""COMPUTED_VALUE"""),"Ajmer")</f>
        <v>Ajmer</v>
      </c>
      <c r="C139" s="13" t="str">
        <f>IFERROR(__xludf.DUMMYFUNCTION("""COMPUTED_VALUE"""),"Besan")</f>
        <v>Besan</v>
      </c>
      <c r="D139" s="22">
        <f>IFERROR(__xludf.DUMMYFUNCTION("""COMPUTED_VALUE"""),45488.0)</f>
        <v>45488</v>
      </c>
      <c r="E139" s="13">
        <f>IFERROR(__xludf.DUMMYFUNCTION("""COMPUTED_VALUE"""),14.0)</f>
        <v>14</v>
      </c>
      <c r="F139" s="13">
        <f>IFERROR(__xludf.DUMMYFUNCTION("""COMPUTED_VALUE"""),170.0)</f>
        <v>170</v>
      </c>
      <c r="G139" s="13" t="str">
        <f t="shared" si="1"/>
        <v>July</v>
      </c>
    </row>
    <row r="140">
      <c r="A140" s="13" t="str">
        <f>IFERROR(__xludf.DUMMYFUNCTION("""COMPUTED_VALUE"""),"AJ16685")</f>
        <v>AJ16685</v>
      </c>
      <c r="B140" s="13" t="str">
        <f>IFERROR(__xludf.DUMMYFUNCTION("""COMPUTED_VALUE"""),"Ajmer")</f>
        <v>Ajmer</v>
      </c>
      <c r="C140" s="13" t="str">
        <f>IFERROR(__xludf.DUMMYFUNCTION("""COMPUTED_VALUE"""),"Wheat Flour")</f>
        <v>Wheat Flour</v>
      </c>
      <c r="D140" s="22">
        <f>IFERROR(__xludf.DUMMYFUNCTION("""COMPUTED_VALUE"""),45489.0)</f>
        <v>45489</v>
      </c>
      <c r="E140" s="13">
        <f>IFERROR(__xludf.DUMMYFUNCTION("""COMPUTED_VALUE"""),9.0)</f>
        <v>9</v>
      </c>
      <c r="F140" s="13">
        <f>IFERROR(__xludf.DUMMYFUNCTION("""COMPUTED_VALUE"""),65.0)</f>
        <v>65</v>
      </c>
      <c r="G140" s="13" t="str">
        <f t="shared" si="1"/>
        <v>July</v>
      </c>
    </row>
    <row r="141">
      <c r="A141" s="13" t="str">
        <f>IFERROR(__xludf.DUMMYFUNCTION("""COMPUTED_VALUE"""),"AJ16805")</f>
        <v>AJ16805</v>
      </c>
      <c r="B141" s="13" t="str">
        <f>IFERROR(__xludf.DUMMYFUNCTION("""COMPUTED_VALUE"""),"Ajmer")</f>
        <v>Ajmer</v>
      </c>
      <c r="C141" s="13" t="str">
        <f>IFERROR(__xludf.DUMMYFUNCTION("""COMPUTED_VALUE"""),"Rice Flour")</f>
        <v>Rice Flour</v>
      </c>
      <c r="D141" s="22">
        <f>IFERROR(__xludf.DUMMYFUNCTION("""COMPUTED_VALUE"""),45489.0)</f>
        <v>45489</v>
      </c>
      <c r="E141" s="13">
        <f>IFERROR(__xludf.DUMMYFUNCTION("""COMPUTED_VALUE"""),11.0)</f>
        <v>11</v>
      </c>
      <c r="F141" s="13">
        <f>IFERROR(__xludf.DUMMYFUNCTION("""COMPUTED_VALUE"""),78.0)</f>
        <v>78</v>
      </c>
      <c r="G141" s="13" t="str">
        <f t="shared" si="1"/>
        <v>July</v>
      </c>
    </row>
    <row r="142">
      <c r="A142" s="13" t="str">
        <f>IFERROR(__xludf.DUMMYFUNCTION("""COMPUTED_VALUE"""),"AJ16925")</f>
        <v>AJ16925</v>
      </c>
      <c r="B142" s="13" t="str">
        <f>IFERROR(__xludf.DUMMYFUNCTION("""COMPUTED_VALUE"""),"Ajmer")</f>
        <v>Ajmer</v>
      </c>
      <c r="C142" s="13" t="str">
        <f>IFERROR(__xludf.DUMMYFUNCTION("""COMPUTED_VALUE"""),"Ragi Flour")</f>
        <v>Ragi Flour</v>
      </c>
      <c r="D142" s="22">
        <f>IFERROR(__xludf.DUMMYFUNCTION("""COMPUTED_VALUE"""),45490.0)</f>
        <v>45490</v>
      </c>
      <c r="E142" s="13">
        <f>IFERROR(__xludf.DUMMYFUNCTION("""COMPUTED_VALUE"""),12.0)</f>
        <v>12</v>
      </c>
      <c r="F142" s="13">
        <f>IFERROR(__xludf.DUMMYFUNCTION("""COMPUTED_VALUE"""),90.0)</f>
        <v>90</v>
      </c>
      <c r="G142" s="13" t="str">
        <f t="shared" si="1"/>
        <v>July</v>
      </c>
    </row>
    <row r="143">
      <c r="A143" s="13" t="str">
        <f>IFERROR(__xludf.DUMMYFUNCTION("""COMPUTED_VALUE"""),"AJ17045")</f>
        <v>AJ17045</v>
      </c>
      <c r="B143" s="13" t="str">
        <f>IFERROR(__xludf.DUMMYFUNCTION("""COMPUTED_VALUE"""),"Ajmer")</f>
        <v>Ajmer</v>
      </c>
      <c r="C143" s="13" t="str">
        <f>IFERROR(__xludf.DUMMYFUNCTION("""COMPUTED_VALUE"""),"Wheat Flour")</f>
        <v>Wheat Flour</v>
      </c>
      <c r="D143" s="22">
        <f>IFERROR(__xludf.DUMMYFUNCTION("""COMPUTED_VALUE"""),45490.0)</f>
        <v>45490</v>
      </c>
      <c r="E143" s="13">
        <f>IFERROR(__xludf.DUMMYFUNCTION("""COMPUTED_VALUE"""),16.0)</f>
        <v>16</v>
      </c>
      <c r="F143" s="13">
        <f>IFERROR(__xludf.DUMMYFUNCTION("""COMPUTED_VALUE"""),65.0)</f>
        <v>65</v>
      </c>
      <c r="G143" s="13" t="str">
        <f t="shared" si="1"/>
        <v>July</v>
      </c>
    </row>
    <row r="144">
      <c r="A144" s="13" t="str">
        <f>IFERROR(__xludf.DUMMYFUNCTION("""COMPUTED_VALUE"""),"AJ17165")</f>
        <v>AJ17165</v>
      </c>
      <c r="B144" s="13" t="str">
        <f>IFERROR(__xludf.DUMMYFUNCTION("""COMPUTED_VALUE"""),"Ajmer")</f>
        <v>Ajmer</v>
      </c>
      <c r="C144" s="13" t="str">
        <f>IFERROR(__xludf.DUMMYFUNCTION("""COMPUTED_VALUE"""),"Rice Flour")</f>
        <v>Rice Flour</v>
      </c>
      <c r="D144" s="22">
        <f>IFERROR(__xludf.DUMMYFUNCTION("""COMPUTED_VALUE"""),45490.0)</f>
        <v>45490</v>
      </c>
      <c r="E144" s="13">
        <f>IFERROR(__xludf.DUMMYFUNCTION("""COMPUTED_VALUE"""),7.0)</f>
        <v>7</v>
      </c>
      <c r="F144" s="13">
        <f>IFERROR(__xludf.DUMMYFUNCTION("""COMPUTED_VALUE"""),78.0)</f>
        <v>78</v>
      </c>
      <c r="G144" s="13" t="str">
        <f t="shared" si="1"/>
        <v>July</v>
      </c>
    </row>
    <row r="145">
      <c r="A145" s="13" t="str">
        <f>IFERROR(__xludf.DUMMYFUNCTION("""COMPUTED_VALUE"""),"AJ17285")</f>
        <v>AJ17285</v>
      </c>
      <c r="B145" s="13" t="str">
        <f>IFERROR(__xludf.DUMMYFUNCTION("""COMPUTED_VALUE"""),"Ajmer")</f>
        <v>Ajmer</v>
      </c>
      <c r="C145" s="13" t="str">
        <f>IFERROR(__xludf.DUMMYFUNCTION("""COMPUTED_VALUE"""),"Besan")</f>
        <v>Besan</v>
      </c>
      <c r="D145" s="22">
        <f>IFERROR(__xludf.DUMMYFUNCTION("""COMPUTED_VALUE"""),45491.0)</f>
        <v>45491</v>
      </c>
      <c r="E145" s="13">
        <f>IFERROR(__xludf.DUMMYFUNCTION("""COMPUTED_VALUE"""),8.0)</f>
        <v>8</v>
      </c>
      <c r="F145" s="13">
        <f>IFERROR(__xludf.DUMMYFUNCTION("""COMPUTED_VALUE"""),170.0)</f>
        <v>170</v>
      </c>
      <c r="G145" s="13" t="str">
        <f t="shared" si="1"/>
        <v>July</v>
      </c>
    </row>
    <row r="146">
      <c r="A146" s="13" t="str">
        <f>IFERROR(__xludf.DUMMYFUNCTION("""COMPUTED_VALUE"""),"AJ17405")</f>
        <v>AJ17405</v>
      </c>
      <c r="B146" s="13" t="str">
        <f>IFERROR(__xludf.DUMMYFUNCTION("""COMPUTED_VALUE"""),"Ajmer")</f>
        <v>Ajmer</v>
      </c>
      <c r="C146" s="13" t="str">
        <f>IFERROR(__xludf.DUMMYFUNCTION("""COMPUTED_VALUE"""),"Ragi Flour")</f>
        <v>Ragi Flour</v>
      </c>
      <c r="D146" s="22">
        <f>IFERROR(__xludf.DUMMYFUNCTION("""COMPUTED_VALUE"""),45491.0)</f>
        <v>45491</v>
      </c>
      <c r="E146" s="13">
        <f>IFERROR(__xludf.DUMMYFUNCTION("""COMPUTED_VALUE"""),6.0)</f>
        <v>6</v>
      </c>
      <c r="F146" s="13">
        <f>IFERROR(__xludf.DUMMYFUNCTION("""COMPUTED_VALUE"""),90.0)</f>
        <v>90</v>
      </c>
      <c r="G146" s="13" t="str">
        <f t="shared" si="1"/>
        <v>July</v>
      </c>
    </row>
    <row r="147">
      <c r="A147" s="13" t="str">
        <f>IFERROR(__xludf.DUMMYFUNCTION("""COMPUTED_VALUE"""),"AJ17525")</f>
        <v>AJ17525</v>
      </c>
      <c r="B147" s="13" t="str">
        <f>IFERROR(__xludf.DUMMYFUNCTION("""COMPUTED_VALUE"""),"Ajmer")</f>
        <v>Ajmer</v>
      </c>
      <c r="C147" s="13" t="str">
        <f>IFERROR(__xludf.DUMMYFUNCTION("""COMPUTED_VALUE"""),"Jowar Flour")</f>
        <v>Jowar Flour</v>
      </c>
      <c r="D147" s="22">
        <f>IFERROR(__xludf.DUMMYFUNCTION("""COMPUTED_VALUE"""),45491.0)</f>
        <v>45491</v>
      </c>
      <c r="E147" s="13">
        <f>IFERROR(__xludf.DUMMYFUNCTION("""COMPUTED_VALUE"""),3.0)</f>
        <v>3</v>
      </c>
      <c r="F147" s="13">
        <f>IFERROR(__xludf.DUMMYFUNCTION("""COMPUTED_VALUE"""),80.0)</f>
        <v>80</v>
      </c>
      <c r="G147" s="13" t="str">
        <f t="shared" si="1"/>
        <v>July</v>
      </c>
    </row>
    <row r="148">
      <c r="A148" s="13" t="str">
        <f>IFERROR(__xludf.DUMMYFUNCTION("""COMPUTED_VALUE"""),"AJ17645")</f>
        <v>AJ17645</v>
      </c>
      <c r="B148" s="13" t="str">
        <f>IFERROR(__xludf.DUMMYFUNCTION("""COMPUTED_VALUE"""),"Ajmer")</f>
        <v>Ajmer</v>
      </c>
      <c r="C148" s="13" t="str">
        <f>IFERROR(__xludf.DUMMYFUNCTION("""COMPUTED_VALUE"""),"Corn Flour")</f>
        <v>Corn Flour</v>
      </c>
      <c r="D148" s="22">
        <f>IFERROR(__xludf.DUMMYFUNCTION("""COMPUTED_VALUE"""),45491.0)</f>
        <v>45491</v>
      </c>
      <c r="E148" s="13">
        <f>IFERROR(__xludf.DUMMYFUNCTION("""COMPUTED_VALUE"""),2.0)</f>
        <v>2</v>
      </c>
      <c r="F148" s="13">
        <f>IFERROR(__xludf.DUMMYFUNCTION("""COMPUTED_VALUE"""),82.0)</f>
        <v>82</v>
      </c>
      <c r="G148" s="13" t="str">
        <f t="shared" si="1"/>
        <v>July</v>
      </c>
    </row>
    <row r="149">
      <c r="A149" s="13" t="str">
        <f>IFERROR(__xludf.DUMMYFUNCTION("""COMPUTED_VALUE"""),"AJ17765")</f>
        <v>AJ17765</v>
      </c>
      <c r="B149" s="13" t="str">
        <f>IFERROR(__xludf.DUMMYFUNCTION("""COMPUTED_VALUE"""),"Ajmer")</f>
        <v>Ajmer</v>
      </c>
      <c r="C149" s="13" t="str">
        <f>IFERROR(__xludf.DUMMYFUNCTION("""COMPUTED_VALUE"""),"Wheat Flour")</f>
        <v>Wheat Flour</v>
      </c>
      <c r="D149" s="22">
        <f>IFERROR(__xludf.DUMMYFUNCTION("""COMPUTED_VALUE"""),45492.0)</f>
        <v>45492</v>
      </c>
      <c r="E149" s="13">
        <f>IFERROR(__xludf.DUMMYFUNCTION("""COMPUTED_VALUE"""),38.0)</f>
        <v>38</v>
      </c>
      <c r="F149" s="13">
        <f>IFERROR(__xludf.DUMMYFUNCTION("""COMPUTED_VALUE"""),65.0)</f>
        <v>65</v>
      </c>
      <c r="G149" s="13" t="str">
        <f t="shared" si="1"/>
        <v>July</v>
      </c>
    </row>
    <row r="150">
      <c r="A150" s="13" t="str">
        <f>IFERROR(__xludf.DUMMYFUNCTION("""COMPUTED_VALUE"""),"AJ17885")</f>
        <v>AJ17885</v>
      </c>
      <c r="B150" s="13" t="str">
        <f>IFERROR(__xludf.DUMMYFUNCTION("""COMPUTED_VALUE"""),"Ajmer")</f>
        <v>Ajmer</v>
      </c>
      <c r="C150" s="13" t="str">
        <f>IFERROR(__xludf.DUMMYFUNCTION("""COMPUTED_VALUE"""),"Rice Flour")</f>
        <v>Rice Flour</v>
      </c>
      <c r="D150" s="22">
        <f>IFERROR(__xludf.DUMMYFUNCTION("""COMPUTED_VALUE"""),45492.0)</f>
        <v>45492</v>
      </c>
      <c r="E150" s="13">
        <f>IFERROR(__xludf.DUMMYFUNCTION("""COMPUTED_VALUE"""),27.0)</f>
        <v>27</v>
      </c>
      <c r="F150" s="13">
        <f>IFERROR(__xludf.DUMMYFUNCTION("""COMPUTED_VALUE"""),78.0)</f>
        <v>78</v>
      </c>
      <c r="G150" s="13" t="str">
        <f t="shared" si="1"/>
        <v>July</v>
      </c>
    </row>
    <row r="151">
      <c r="A151" s="13" t="str">
        <f>IFERROR(__xludf.DUMMYFUNCTION("""COMPUTED_VALUE"""),"AJ18005")</f>
        <v>AJ18005</v>
      </c>
      <c r="B151" s="13" t="str">
        <f>IFERROR(__xludf.DUMMYFUNCTION("""COMPUTED_VALUE"""),"Ajmer")</f>
        <v>Ajmer</v>
      </c>
      <c r="C151" s="13" t="str">
        <f>IFERROR(__xludf.DUMMYFUNCTION("""COMPUTED_VALUE"""),"Besan")</f>
        <v>Besan</v>
      </c>
      <c r="D151" s="22">
        <f>IFERROR(__xludf.DUMMYFUNCTION("""COMPUTED_VALUE"""),45493.0)</f>
        <v>45493</v>
      </c>
      <c r="E151" s="13">
        <f>IFERROR(__xludf.DUMMYFUNCTION("""COMPUTED_VALUE"""),8.0)</f>
        <v>8</v>
      </c>
      <c r="F151" s="13">
        <f>IFERROR(__xludf.DUMMYFUNCTION("""COMPUTED_VALUE"""),170.0)</f>
        <v>170</v>
      </c>
      <c r="G151" s="13" t="str">
        <f t="shared" si="1"/>
        <v>July</v>
      </c>
    </row>
    <row r="152">
      <c r="A152" s="13" t="str">
        <f>IFERROR(__xludf.DUMMYFUNCTION("""COMPUTED_VALUE"""),"AJ18125")</f>
        <v>AJ18125</v>
      </c>
      <c r="B152" s="13" t="str">
        <f>IFERROR(__xludf.DUMMYFUNCTION("""COMPUTED_VALUE"""),"Ajmer")</f>
        <v>Ajmer</v>
      </c>
      <c r="C152" s="13" t="str">
        <f>IFERROR(__xludf.DUMMYFUNCTION("""COMPUTED_VALUE"""),"Ragi Flour")</f>
        <v>Ragi Flour</v>
      </c>
      <c r="D152" s="22">
        <f>IFERROR(__xludf.DUMMYFUNCTION("""COMPUTED_VALUE"""),45494.0)</f>
        <v>45494</v>
      </c>
      <c r="E152" s="13">
        <f>IFERROR(__xludf.DUMMYFUNCTION("""COMPUTED_VALUE"""),5.0)</f>
        <v>5</v>
      </c>
      <c r="F152" s="13">
        <f>IFERROR(__xludf.DUMMYFUNCTION("""COMPUTED_VALUE"""),90.0)</f>
        <v>90</v>
      </c>
      <c r="G152" s="13" t="str">
        <f t="shared" si="1"/>
        <v>July</v>
      </c>
    </row>
    <row r="153">
      <c r="A153" s="13" t="str">
        <f>IFERROR(__xludf.DUMMYFUNCTION("""COMPUTED_VALUE"""),"AJ18245")</f>
        <v>AJ18245</v>
      </c>
      <c r="B153" s="13" t="str">
        <f>IFERROR(__xludf.DUMMYFUNCTION("""COMPUTED_VALUE"""),"Ajmer")</f>
        <v>Ajmer</v>
      </c>
      <c r="C153" s="13" t="str">
        <f>IFERROR(__xludf.DUMMYFUNCTION("""COMPUTED_VALUE"""),"Jowar Flour")</f>
        <v>Jowar Flour</v>
      </c>
      <c r="D153" s="22">
        <f>IFERROR(__xludf.DUMMYFUNCTION("""COMPUTED_VALUE"""),45495.0)</f>
        <v>45495</v>
      </c>
      <c r="E153" s="13">
        <f>IFERROR(__xludf.DUMMYFUNCTION("""COMPUTED_VALUE"""),6.0)</f>
        <v>6</v>
      </c>
      <c r="F153" s="13">
        <f>IFERROR(__xludf.DUMMYFUNCTION("""COMPUTED_VALUE"""),80.0)</f>
        <v>80</v>
      </c>
      <c r="G153" s="13" t="str">
        <f t="shared" si="1"/>
        <v>July</v>
      </c>
    </row>
    <row r="154">
      <c r="A154" s="13" t="str">
        <f>IFERROR(__xludf.DUMMYFUNCTION("""COMPUTED_VALUE"""),"AJ18365")</f>
        <v>AJ18365</v>
      </c>
      <c r="B154" s="13" t="str">
        <f>IFERROR(__xludf.DUMMYFUNCTION("""COMPUTED_VALUE"""),"Ajmer")</f>
        <v>Ajmer</v>
      </c>
      <c r="C154" s="13" t="str">
        <f>IFERROR(__xludf.DUMMYFUNCTION("""COMPUTED_VALUE"""),"Corn Flour")</f>
        <v>Corn Flour</v>
      </c>
      <c r="D154" s="22">
        <f>IFERROR(__xludf.DUMMYFUNCTION("""COMPUTED_VALUE"""),45495.0)</f>
        <v>45495</v>
      </c>
      <c r="E154" s="13">
        <f>IFERROR(__xludf.DUMMYFUNCTION("""COMPUTED_VALUE"""),7.0)</f>
        <v>7</v>
      </c>
      <c r="F154" s="13">
        <f>IFERROR(__xludf.DUMMYFUNCTION("""COMPUTED_VALUE"""),82.0)</f>
        <v>82</v>
      </c>
      <c r="G154" s="13" t="str">
        <f t="shared" si="1"/>
        <v>July</v>
      </c>
    </row>
    <row r="155">
      <c r="A155" s="13" t="str">
        <f>IFERROR(__xludf.DUMMYFUNCTION("""COMPUTED_VALUE"""),"AJ18485")</f>
        <v>AJ18485</v>
      </c>
      <c r="B155" s="13" t="str">
        <f>IFERROR(__xludf.DUMMYFUNCTION("""COMPUTED_VALUE"""),"Ajmer")</f>
        <v>Ajmer</v>
      </c>
      <c r="C155" s="13" t="str">
        <f>IFERROR(__xludf.DUMMYFUNCTION("""COMPUTED_VALUE"""),"Wheat Flour")</f>
        <v>Wheat Flour</v>
      </c>
      <c r="D155" s="22">
        <f>IFERROR(__xludf.DUMMYFUNCTION("""COMPUTED_VALUE"""),45495.0)</f>
        <v>45495</v>
      </c>
      <c r="E155" s="13">
        <f>IFERROR(__xludf.DUMMYFUNCTION("""COMPUTED_VALUE"""),13.0)</f>
        <v>13</v>
      </c>
      <c r="F155" s="13">
        <f>IFERROR(__xludf.DUMMYFUNCTION("""COMPUTED_VALUE"""),65.0)</f>
        <v>65</v>
      </c>
      <c r="G155" s="13" t="str">
        <f t="shared" si="1"/>
        <v>July</v>
      </c>
    </row>
    <row r="156">
      <c r="A156" s="13" t="str">
        <f>IFERROR(__xludf.DUMMYFUNCTION("""COMPUTED_VALUE"""),"AJ18605")</f>
        <v>AJ18605</v>
      </c>
      <c r="B156" s="13" t="str">
        <f>IFERROR(__xludf.DUMMYFUNCTION("""COMPUTED_VALUE"""),"Ajmer")</f>
        <v>Ajmer</v>
      </c>
      <c r="C156" s="13" t="str">
        <f>IFERROR(__xludf.DUMMYFUNCTION("""COMPUTED_VALUE"""),"Rice Flour")</f>
        <v>Rice Flour</v>
      </c>
      <c r="D156" s="22">
        <f>IFERROR(__xludf.DUMMYFUNCTION("""COMPUTED_VALUE"""),45495.0)</f>
        <v>45495</v>
      </c>
      <c r="E156" s="13">
        <f>IFERROR(__xludf.DUMMYFUNCTION("""COMPUTED_VALUE"""),9.0)</f>
        <v>9</v>
      </c>
      <c r="F156" s="13">
        <f>IFERROR(__xludf.DUMMYFUNCTION("""COMPUTED_VALUE"""),78.0)</f>
        <v>78</v>
      </c>
      <c r="G156" s="13" t="str">
        <f t="shared" si="1"/>
        <v>July</v>
      </c>
    </row>
    <row r="157">
      <c r="A157" s="13" t="str">
        <f>IFERROR(__xludf.DUMMYFUNCTION("""COMPUTED_VALUE"""),"AJ18725")</f>
        <v>AJ18725</v>
      </c>
      <c r="B157" s="13" t="str">
        <f>IFERROR(__xludf.DUMMYFUNCTION("""COMPUTED_VALUE"""),"Ajmer")</f>
        <v>Ajmer</v>
      </c>
      <c r="C157" s="13" t="str">
        <f>IFERROR(__xludf.DUMMYFUNCTION("""COMPUTED_VALUE"""),"Besan")</f>
        <v>Besan</v>
      </c>
      <c r="D157" s="22">
        <f>IFERROR(__xludf.DUMMYFUNCTION("""COMPUTED_VALUE"""),45495.0)</f>
        <v>45495</v>
      </c>
      <c r="E157" s="13">
        <f>IFERROR(__xludf.DUMMYFUNCTION("""COMPUTED_VALUE"""),9.0)</f>
        <v>9</v>
      </c>
      <c r="F157" s="13">
        <f>IFERROR(__xludf.DUMMYFUNCTION("""COMPUTED_VALUE"""),170.0)</f>
        <v>170</v>
      </c>
      <c r="G157" s="13" t="str">
        <f t="shared" si="1"/>
        <v>July</v>
      </c>
    </row>
    <row r="158">
      <c r="A158" s="13" t="str">
        <f>IFERROR(__xludf.DUMMYFUNCTION("""COMPUTED_VALUE"""),"AJ18845")</f>
        <v>AJ18845</v>
      </c>
      <c r="B158" s="13" t="str">
        <f>IFERROR(__xludf.DUMMYFUNCTION("""COMPUTED_VALUE"""),"Ajmer")</f>
        <v>Ajmer</v>
      </c>
      <c r="C158" s="13" t="str">
        <f>IFERROR(__xludf.DUMMYFUNCTION("""COMPUTED_VALUE"""),"Ragi Flour")</f>
        <v>Ragi Flour</v>
      </c>
      <c r="D158" s="22">
        <f>IFERROR(__xludf.DUMMYFUNCTION("""COMPUTED_VALUE"""),45495.0)</f>
        <v>45495</v>
      </c>
      <c r="E158" s="13">
        <f>IFERROR(__xludf.DUMMYFUNCTION("""COMPUTED_VALUE"""),8.0)</f>
        <v>8</v>
      </c>
      <c r="F158" s="13">
        <f>IFERROR(__xludf.DUMMYFUNCTION("""COMPUTED_VALUE"""),90.0)</f>
        <v>90</v>
      </c>
      <c r="G158" s="13" t="str">
        <f t="shared" si="1"/>
        <v>July</v>
      </c>
    </row>
    <row r="159">
      <c r="A159" s="13" t="str">
        <f>IFERROR(__xludf.DUMMYFUNCTION("""COMPUTED_VALUE"""),"AJ18965")</f>
        <v>AJ18965</v>
      </c>
      <c r="B159" s="13" t="str">
        <f>IFERROR(__xludf.DUMMYFUNCTION("""COMPUTED_VALUE"""),"Ajmer")</f>
        <v>Ajmer</v>
      </c>
      <c r="C159" s="13" t="str">
        <f>IFERROR(__xludf.DUMMYFUNCTION("""COMPUTED_VALUE"""),"Jowar Flour")</f>
        <v>Jowar Flour</v>
      </c>
      <c r="D159" s="22">
        <f>IFERROR(__xludf.DUMMYFUNCTION("""COMPUTED_VALUE"""),45496.0)</f>
        <v>45496</v>
      </c>
      <c r="E159" s="13">
        <f>IFERROR(__xludf.DUMMYFUNCTION("""COMPUTED_VALUE"""),2.0)</f>
        <v>2</v>
      </c>
      <c r="F159" s="13">
        <f>IFERROR(__xludf.DUMMYFUNCTION("""COMPUTED_VALUE"""),80.0)</f>
        <v>80</v>
      </c>
      <c r="G159" s="13" t="str">
        <f t="shared" si="1"/>
        <v>July</v>
      </c>
    </row>
    <row r="160">
      <c r="A160" s="13" t="str">
        <f>IFERROR(__xludf.DUMMYFUNCTION("""COMPUTED_VALUE"""),"AJ19085")</f>
        <v>AJ19085</v>
      </c>
      <c r="B160" s="13" t="str">
        <f>IFERROR(__xludf.DUMMYFUNCTION("""COMPUTED_VALUE"""),"Ajmer")</f>
        <v>Ajmer</v>
      </c>
      <c r="C160" s="13" t="str">
        <f>IFERROR(__xludf.DUMMYFUNCTION("""COMPUTED_VALUE"""),"Corn Flour")</f>
        <v>Corn Flour</v>
      </c>
      <c r="D160" s="22">
        <f>IFERROR(__xludf.DUMMYFUNCTION("""COMPUTED_VALUE"""),45496.0)</f>
        <v>45496</v>
      </c>
      <c r="E160" s="13">
        <f>IFERROR(__xludf.DUMMYFUNCTION("""COMPUTED_VALUE"""),2.0)</f>
        <v>2</v>
      </c>
      <c r="F160" s="13">
        <f>IFERROR(__xludf.DUMMYFUNCTION("""COMPUTED_VALUE"""),82.0)</f>
        <v>82</v>
      </c>
      <c r="G160" s="13" t="str">
        <f t="shared" si="1"/>
        <v>July</v>
      </c>
    </row>
    <row r="161">
      <c r="A161" s="13" t="str">
        <f>IFERROR(__xludf.DUMMYFUNCTION("""COMPUTED_VALUE"""),"AJ19205")</f>
        <v>AJ19205</v>
      </c>
      <c r="B161" s="13" t="str">
        <f>IFERROR(__xludf.DUMMYFUNCTION("""COMPUTED_VALUE"""),"Ajmer")</f>
        <v>Ajmer</v>
      </c>
      <c r="C161" s="13" t="str">
        <f>IFERROR(__xludf.DUMMYFUNCTION("""COMPUTED_VALUE"""),"Wheat Flour")</f>
        <v>Wheat Flour</v>
      </c>
      <c r="D161" s="22">
        <f>IFERROR(__xludf.DUMMYFUNCTION("""COMPUTED_VALUE"""),45496.0)</f>
        <v>45496</v>
      </c>
      <c r="E161" s="13">
        <f>IFERROR(__xludf.DUMMYFUNCTION("""COMPUTED_VALUE"""),36.0)</f>
        <v>36</v>
      </c>
      <c r="F161" s="13">
        <f>IFERROR(__xludf.DUMMYFUNCTION("""COMPUTED_VALUE"""),65.0)</f>
        <v>65</v>
      </c>
      <c r="G161" s="13" t="str">
        <f t="shared" si="1"/>
        <v>July</v>
      </c>
    </row>
    <row r="162">
      <c r="A162" s="13" t="str">
        <f>IFERROR(__xludf.DUMMYFUNCTION("""COMPUTED_VALUE"""),"AJ19325")</f>
        <v>AJ19325</v>
      </c>
      <c r="B162" s="13" t="str">
        <f>IFERROR(__xludf.DUMMYFUNCTION("""COMPUTED_VALUE"""),"Ajmer")</f>
        <v>Ajmer</v>
      </c>
      <c r="C162" s="13" t="str">
        <f>IFERROR(__xludf.DUMMYFUNCTION("""COMPUTED_VALUE"""),"Rice Flour")</f>
        <v>Rice Flour</v>
      </c>
      <c r="D162" s="22">
        <f>IFERROR(__xludf.DUMMYFUNCTION("""COMPUTED_VALUE"""),45497.0)</f>
        <v>45497</v>
      </c>
      <c r="E162" s="13">
        <f>IFERROR(__xludf.DUMMYFUNCTION("""COMPUTED_VALUE"""),26.0)</f>
        <v>26</v>
      </c>
      <c r="F162" s="13">
        <f>IFERROR(__xludf.DUMMYFUNCTION("""COMPUTED_VALUE"""),78.0)</f>
        <v>78</v>
      </c>
      <c r="G162" s="13" t="str">
        <f t="shared" si="1"/>
        <v>July</v>
      </c>
    </row>
    <row r="163">
      <c r="A163" s="13" t="str">
        <f>IFERROR(__xludf.DUMMYFUNCTION("""COMPUTED_VALUE"""),"AJ19445")</f>
        <v>AJ19445</v>
      </c>
      <c r="B163" s="13" t="str">
        <f>IFERROR(__xludf.DUMMYFUNCTION("""COMPUTED_VALUE"""),"Ajmer")</f>
        <v>Ajmer</v>
      </c>
      <c r="C163" s="13" t="str">
        <f>IFERROR(__xludf.DUMMYFUNCTION("""COMPUTED_VALUE"""),"Besan")</f>
        <v>Besan</v>
      </c>
      <c r="D163" s="22">
        <f>IFERROR(__xludf.DUMMYFUNCTION("""COMPUTED_VALUE"""),45497.0)</f>
        <v>45497</v>
      </c>
      <c r="E163" s="13">
        <f>IFERROR(__xludf.DUMMYFUNCTION("""COMPUTED_VALUE"""),8.0)</f>
        <v>8</v>
      </c>
      <c r="F163" s="13">
        <f>IFERROR(__xludf.DUMMYFUNCTION("""COMPUTED_VALUE"""),170.0)</f>
        <v>170</v>
      </c>
      <c r="G163" s="13" t="str">
        <f t="shared" si="1"/>
        <v>July</v>
      </c>
    </row>
    <row r="164">
      <c r="A164" s="13" t="str">
        <f>IFERROR(__xludf.DUMMYFUNCTION("""COMPUTED_VALUE"""),"AJ19565")</f>
        <v>AJ19565</v>
      </c>
      <c r="B164" s="13" t="str">
        <f>IFERROR(__xludf.DUMMYFUNCTION("""COMPUTED_VALUE"""),"Ajmer")</f>
        <v>Ajmer</v>
      </c>
      <c r="C164" s="13" t="str">
        <f>IFERROR(__xludf.DUMMYFUNCTION("""COMPUTED_VALUE"""),"Ragi Flour")</f>
        <v>Ragi Flour</v>
      </c>
      <c r="D164" s="22">
        <f>IFERROR(__xludf.DUMMYFUNCTION("""COMPUTED_VALUE"""),45497.0)</f>
        <v>45497</v>
      </c>
      <c r="E164" s="13">
        <f>IFERROR(__xludf.DUMMYFUNCTION("""COMPUTED_VALUE"""),4.0)</f>
        <v>4</v>
      </c>
      <c r="F164" s="13">
        <f>IFERROR(__xludf.DUMMYFUNCTION("""COMPUTED_VALUE"""),90.0)</f>
        <v>90</v>
      </c>
      <c r="G164" s="13" t="str">
        <f t="shared" si="1"/>
        <v>July</v>
      </c>
    </row>
    <row r="165">
      <c r="A165" s="13" t="str">
        <f>IFERROR(__xludf.DUMMYFUNCTION("""COMPUTED_VALUE"""),"AJ19685")</f>
        <v>AJ19685</v>
      </c>
      <c r="B165" s="13" t="str">
        <f>IFERROR(__xludf.DUMMYFUNCTION("""COMPUTED_VALUE"""),"Ajmer")</f>
        <v>Ajmer</v>
      </c>
      <c r="C165" s="13" t="str">
        <f>IFERROR(__xludf.DUMMYFUNCTION("""COMPUTED_VALUE"""),"Jowar Flour")</f>
        <v>Jowar Flour</v>
      </c>
      <c r="D165" s="22">
        <f>IFERROR(__xludf.DUMMYFUNCTION("""COMPUTED_VALUE"""),45498.0)</f>
        <v>45498</v>
      </c>
      <c r="E165" s="13">
        <f>IFERROR(__xludf.DUMMYFUNCTION("""COMPUTED_VALUE"""),6.0)</f>
        <v>6</v>
      </c>
      <c r="F165" s="13">
        <f>IFERROR(__xludf.DUMMYFUNCTION("""COMPUTED_VALUE"""),80.0)</f>
        <v>80</v>
      </c>
      <c r="G165" s="13" t="str">
        <f t="shared" si="1"/>
        <v>July</v>
      </c>
    </row>
    <row r="166">
      <c r="A166" s="13" t="str">
        <f>IFERROR(__xludf.DUMMYFUNCTION("""COMPUTED_VALUE"""),"AJ19805")</f>
        <v>AJ19805</v>
      </c>
      <c r="B166" s="13" t="str">
        <f>IFERROR(__xludf.DUMMYFUNCTION("""COMPUTED_VALUE"""),"Ajmer")</f>
        <v>Ajmer</v>
      </c>
      <c r="C166" s="13" t="str">
        <f>IFERROR(__xludf.DUMMYFUNCTION("""COMPUTED_VALUE"""),"Corn Flour")</f>
        <v>Corn Flour</v>
      </c>
      <c r="D166" s="22">
        <f>IFERROR(__xludf.DUMMYFUNCTION("""COMPUTED_VALUE"""),45498.0)</f>
        <v>45498</v>
      </c>
      <c r="E166" s="13">
        <f>IFERROR(__xludf.DUMMYFUNCTION("""COMPUTED_VALUE"""),7.0)</f>
        <v>7</v>
      </c>
      <c r="F166" s="13">
        <f>IFERROR(__xludf.DUMMYFUNCTION("""COMPUTED_VALUE"""),82.0)</f>
        <v>82</v>
      </c>
      <c r="G166" s="13" t="str">
        <f t="shared" si="1"/>
        <v>July</v>
      </c>
    </row>
    <row r="167">
      <c r="A167" s="13" t="str">
        <f>IFERROR(__xludf.DUMMYFUNCTION("""COMPUTED_VALUE"""),"AJ19925")</f>
        <v>AJ19925</v>
      </c>
      <c r="B167" s="13" t="str">
        <f>IFERROR(__xludf.DUMMYFUNCTION("""COMPUTED_VALUE"""),"Ajmer")</f>
        <v>Ajmer</v>
      </c>
      <c r="C167" s="13" t="str">
        <f>IFERROR(__xludf.DUMMYFUNCTION("""COMPUTED_VALUE"""),"Wheat Flour")</f>
        <v>Wheat Flour</v>
      </c>
      <c r="D167" s="22">
        <f>IFERROR(__xludf.DUMMYFUNCTION("""COMPUTED_VALUE"""),45498.0)</f>
        <v>45498</v>
      </c>
      <c r="E167" s="13">
        <f>IFERROR(__xludf.DUMMYFUNCTION("""COMPUTED_VALUE"""),17.0)</f>
        <v>17</v>
      </c>
      <c r="F167" s="13">
        <f>IFERROR(__xludf.DUMMYFUNCTION("""COMPUTED_VALUE"""),65.0)</f>
        <v>65</v>
      </c>
      <c r="G167" s="13" t="str">
        <f t="shared" si="1"/>
        <v>July</v>
      </c>
    </row>
    <row r="168">
      <c r="A168" s="13" t="str">
        <f>IFERROR(__xludf.DUMMYFUNCTION("""COMPUTED_VALUE"""),"AJ20045")</f>
        <v>AJ20045</v>
      </c>
      <c r="B168" s="13" t="str">
        <f>IFERROR(__xludf.DUMMYFUNCTION("""COMPUTED_VALUE"""),"Ajmer")</f>
        <v>Ajmer</v>
      </c>
      <c r="C168" s="13" t="str">
        <f>IFERROR(__xludf.DUMMYFUNCTION("""COMPUTED_VALUE"""),"Rice Flour")</f>
        <v>Rice Flour</v>
      </c>
      <c r="D168" s="22">
        <f>IFERROR(__xludf.DUMMYFUNCTION("""COMPUTED_VALUE"""),45498.0)</f>
        <v>45498</v>
      </c>
      <c r="E168" s="13">
        <f>IFERROR(__xludf.DUMMYFUNCTION("""COMPUTED_VALUE"""),16.0)</f>
        <v>16</v>
      </c>
      <c r="F168" s="13">
        <f>IFERROR(__xludf.DUMMYFUNCTION("""COMPUTED_VALUE"""),78.0)</f>
        <v>78</v>
      </c>
      <c r="G168" s="13" t="str">
        <f t="shared" si="1"/>
        <v>July</v>
      </c>
    </row>
    <row r="169">
      <c r="A169" s="13" t="str">
        <f>IFERROR(__xludf.DUMMYFUNCTION("""COMPUTED_VALUE"""),"AJ20165")</f>
        <v>AJ20165</v>
      </c>
      <c r="B169" s="13" t="str">
        <f>IFERROR(__xludf.DUMMYFUNCTION("""COMPUTED_VALUE"""),"Ajmer")</f>
        <v>Ajmer</v>
      </c>
      <c r="C169" s="13" t="str">
        <f>IFERROR(__xludf.DUMMYFUNCTION("""COMPUTED_VALUE"""),"Besan")</f>
        <v>Besan</v>
      </c>
      <c r="D169" s="22">
        <f>IFERROR(__xludf.DUMMYFUNCTION("""COMPUTED_VALUE"""),45499.0)</f>
        <v>45499</v>
      </c>
      <c r="E169" s="13">
        <f>IFERROR(__xludf.DUMMYFUNCTION("""COMPUTED_VALUE"""),9.0)</f>
        <v>9</v>
      </c>
      <c r="F169" s="13">
        <f>IFERROR(__xludf.DUMMYFUNCTION("""COMPUTED_VALUE"""),170.0)</f>
        <v>170</v>
      </c>
      <c r="G169" s="13" t="str">
        <f t="shared" si="1"/>
        <v>July</v>
      </c>
    </row>
    <row r="170">
      <c r="A170" s="13" t="str">
        <f>IFERROR(__xludf.DUMMYFUNCTION("""COMPUTED_VALUE"""),"AJ20285")</f>
        <v>AJ20285</v>
      </c>
      <c r="B170" s="13" t="str">
        <f>IFERROR(__xludf.DUMMYFUNCTION("""COMPUTED_VALUE"""),"Ajmer")</f>
        <v>Ajmer</v>
      </c>
      <c r="C170" s="13" t="str">
        <f>IFERROR(__xludf.DUMMYFUNCTION("""COMPUTED_VALUE"""),"Ragi Flour")</f>
        <v>Ragi Flour</v>
      </c>
      <c r="D170" s="22">
        <f>IFERROR(__xludf.DUMMYFUNCTION("""COMPUTED_VALUE"""),45500.0)</f>
        <v>45500</v>
      </c>
      <c r="E170" s="13">
        <f>IFERROR(__xludf.DUMMYFUNCTION("""COMPUTED_VALUE"""),6.0)</f>
        <v>6</v>
      </c>
      <c r="F170" s="13">
        <f>IFERROR(__xludf.DUMMYFUNCTION("""COMPUTED_VALUE"""),90.0)</f>
        <v>90</v>
      </c>
      <c r="G170" s="13" t="str">
        <f t="shared" si="1"/>
        <v>July</v>
      </c>
    </row>
    <row r="171">
      <c r="A171" s="13" t="str">
        <f>IFERROR(__xludf.DUMMYFUNCTION("""COMPUTED_VALUE"""),"AJ20405")</f>
        <v>AJ20405</v>
      </c>
      <c r="B171" s="13" t="str">
        <f>IFERROR(__xludf.DUMMYFUNCTION("""COMPUTED_VALUE"""),"Ajmer")</f>
        <v>Ajmer</v>
      </c>
      <c r="C171" s="13" t="str">
        <f>IFERROR(__xludf.DUMMYFUNCTION("""COMPUTED_VALUE"""),"Jowar Flour")</f>
        <v>Jowar Flour</v>
      </c>
      <c r="D171" s="22">
        <f>IFERROR(__xludf.DUMMYFUNCTION("""COMPUTED_VALUE"""),45501.0)</f>
        <v>45501</v>
      </c>
      <c r="E171" s="13">
        <f>IFERROR(__xludf.DUMMYFUNCTION("""COMPUTED_VALUE"""),5.0)</f>
        <v>5</v>
      </c>
      <c r="F171" s="13">
        <f>IFERROR(__xludf.DUMMYFUNCTION("""COMPUTED_VALUE"""),80.0)</f>
        <v>80</v>
      </c>
      <c r="G171" s="13" t="str">
        <f t="shared" si="1"/>
        <v>July</v>
      </c>
    </row>
    <row r="172">
      <c r="A172" s="13" t="str">
        <f>IFERROR(__xludf.DUMMYFUNCTION("""COMPUTED_VALUE"""),"AJ20525")</f>
        <v>AJ20525</v>
      </c>
      <c r="B172" s="13" t="str">
        <f>IFERROR(__xludf.DUMMYFUNCTION("""COMPUTED_VALUE"""),"Ajmer")</f>
        <v>Ajmer</v>
      </c>
      <c r="C172" s="13" t="str">
        <f>IFERROR(__xludf.DUMMYFUNCTION("""COMPUTED_VALUE"""),"Corn Flour")</f>
        <v>Corn Flour</v>
      </c>
      <c r="D172" s="22">
        <f>IFERROR(__xludf.DUMMYFUNCTION("""COMPUTED_VALUE"""),45502.0)</f>
        <v>45502</v>
      </c>
      <c r="E172" s="13">
        <f>IFERROR(__xludf.DUMMYFUNCTION("""COMPUTED_VALUE"""),7.0)</f>
        <v>7</v>
      </c>
      <c r="F172" s="13">
        <f>IFERROR(__xludf.DUMMYFUNCTION("""COMPUTED_VALUE"""),82.0)</f>
        <v>82</v>
      </c>
      <c r="G172" s="13" t="str">
        <f t="shared" si="1"/>
        <v>July</v>
      </c>
    </row>
    <row r="173">
      <c r="A173" s="13" t="str">
        <f>IFERROR(__xludf.DUMMYFUNCTION("""COMPUTED_VALUE"""),"AJ20645")</f>
        <v>AJ20645</v>
      </c>
      <c r="B173" s="13" t="str">
        <f>IFERROR(__xludf.DUMMYFUNCTION("""COMPUTED_VALUE"""),"Ajmer")</f>
        <v>Ajmer</v>
      </c>
      <c r="C173" s="13" t="str">
        <f>IFERROR(__xludf.DUMMYFUNCTION("""COMPUTED_VALUE"""),"Wheat Flour")</f>
        <v>Wheat Flour</v>
      </c>
      <c r="D173" s="22">
        <f>IFERROR(__xludf.DUMMYFUNCTION("""COMPUTED_VALUE"""),45502.0)</f>
        <v>45502</v>
      </c>
      <c r="E173" s="13">
        <f>IFERROR(__xludf.DUMMYFUNCTION("""COMPUTED_VALUE"""),34.0)</f>
        <v>34</v>
      </c>
      <c r="F173" s="13">
        <f>IFERROR(__xludf.DUMMYFUNCTION("""COMPUTED_VALUE"""),65.0)</f>
        <v>65</v>
      </c>
      <c r="G173" s="13" t="str">
        <f t="shared" si="1"/>
        <v>July</v>
      </c>
    </row>
    <row r="174">
      <c r="A174" s="13" t="str">
        <f>IFERROR(__xludf.DUMMYFUNCTION("""COMPUTED_VALUE"""),"AJ20765")</f>
        <v>AJ20765</v>
      </c>
      <c r="B174" s="13" t="str">
        <f>IFERROR(__xludf.DUMMYFUNCTION("""COMPUTED_VALUE"""),"Ajmer")</f>
        <v>Ajmer</v>
      </c>
      <c r="C174" s="13" t="str">
        <f>IFERROR(__xludf.DUMMYFUNCTION("""COMPUTED_VALUE"""),"Rice Flour")</f>
        <v>Rice Flour</v>
      </c>
      <c r="D174" s="22">
        <f>IFERROR(__xludf.DUMMYFUNCTION("""COMPUTED_VALUE"""),45502.0)</f>
        <v>45502</v>
      </c>
      <c r="E174" s="13">
        <f>IFERROR(__xludf.DUMMYFUNCTION("""COMPUTED_VALUE"""),28.0)</f>
        <v>28</v>
      </c>
      <c r="F174" s="13">
        <f>IFERROR(__xludf.DUMMYFUNCTION("""COMPUTED_VALUE"""),78.0)</f>
        <v>78</v>
      </c>
      <c r="G174" s="13" t="str">
        <f t="shared" si="1"/>
        <v>July</v>
      </c>
    </row>
    <row r="175">
      <c r="A175" s="13" t="str">
        <f>IFERROR(__xludf.DUMMYFUNCTION("""COMPUTED_VALUE"""),"AJ20885")</f>
        <v>AJ20885</v>
      </c>
      <c r="B175" s="13" t="str">
        <f>IFERROR(__xludf.DUMMYFUNCTION("""COMPUTED_VALUE"""),"Ajmer")</f>
        <v>Ajmer</v>
      </c>
      <c r="C175" s="13" t="str">
        <f>IFERROR(__xludf.DUMMYFUNCTION("""COMPUTED_VALUE"""),"Besan")</f>
        <v>Besan</v>
      </c>
      <c r="D175" s="22">
        <f>IFERROR(__xludf.DUMMYFUNCTION("""COMPUTED_VALUE"""),45502.0)</f>
        <v>45502</v>
      </c>
      <c r="E175" s="13">
        <f>IFERROR(__xludf.DUMMYFUNCTION("""COMPUTED_VALUE"""),14.0)</f>
        <v>14</v>
      </c>
      <c r="F175" s="13">
        <f>IFERROR(__xludf.DUMMYFUNCTION("""COMPUTED_VALUE"""),170.0)</f>
        <v>170</v>
      </c>
      <c r="G175" s="13" t="str">
        <f t="shared" si="1"/>
        <v>July</v>
      </c>
    </row>
    <row r="176">
      <c r="A176" s="13" t="str">
        <f>IFERROR(__xludf.DUMMYFUNCTION("""COMPUTED_VALUE"""),"AJ21005")</f>
        <v>AJ21005</v>
      </c>
      <c r="B176" s="13" t="str">
        <f>IFERROR(__xludf.DUMMYFUNCTION("""COMPUTED_VALUE"""),"Ajmer")</f>
        <v>Ajmer</v>
      </c>
      <c r="C176" s="13" t="str">
        <f>IFERROR(__xludf.DUMMYFUNCTION("""COMPUTED_VALUE"""),"Ragi Flour")</f>
        <v>Ragi Flour</v>
      </c>
      <c r="D176" s="22">
        <f>IFERROR(__xludf.DUMMYFUNCTION("""COMPUTED_VALUE"""),45502.0)</f>
        <v>45502</v>
      </c>
      <c r="E176" s="13">
        <f>IFERROR(__xludf.DUMMYFUNCTION("""COMPUTED_VALUE"""),7.0)</f>
        <v>7</v>
      </c>
      <c r="F176" s="13">
        <f>IFERROR(__xludf.DUMMYFUNCTION("""COMPUTED_VALUE"""),90.0)</f>
        <v>90</v>
      </c>
      <c r="G176" s="13" t="str">
        <f t="shared" si="1"/>
        <v>July</v>
      </c>
    </row>
    <row r="177">
      <c r="A177" s="13" t="str">
        <f>IFERROR(__xludf.DUMMYFUNCTION("""COMPUTED_VALUE"""),"AJ21125")</f>
        <v>AJ21125</v>
      </c>
      <c r="B177" s="13" t="str">
        <f>IFERROR(__xludf.DUMMYFUNCTION("""COMPUTED_VALUE"""),"Ajmer")</f>
        <v>Ajmer</v>
      </c>
      <c r="C177" s="13" t="str">
        <f>IFERROR(__xludf.DUMMYFUNCTION("""COMPUTED_VALUE"""),"Jowar Flour")</f>
        <v>Jowar Flour</v>
      </c>
      <c r="D177" s="22">
        <f>IFERROR(__xludf.DUMMYFUNCTION("""COMPUTED_VALUE"""),45503.0)</f>
        <v>45503</v>
      </c>
      <c r="E177" s="13">
        <f>IFERROR(__xludf.DUMMYFUNCTION("""COMPUTED_VALUE"""),6.0)</f>
        <v>6</v>
      </c>
      <c r="F177" s="13">
        <f>IFERROR(__xludf.DUMMYFUNCTION("""COMPUTED_VALUE"""),80.0)</f>
        <v>80</v>
      </c>
      <c r="G177" s="13" t="str">
        <f t="shared" si="1"/>
        <v>July</v>
      </c>
    </row>
    <row r="178">
      <c r="A178" s="13" t="str">
        <f>IFERROR(__xludf.DUMMYFUNCTION("""COMPUTED_VALUE"""),"AJ21245")</f>
        <v>AJ21245</v>
      </c>
      <c r="B178" s="13" t="str">
        <f>IFERROR(__xludf.DUMMYFUNCTION("""COMPUTED_VALUE"""),"Ajmer")</f>
        <v>Ajmer</v>
      </c>
      <c r="C178" s="13" t="str">
        <f>IFERROR(__xludf.DUMMYFUNCTION("""COMPUTED_VALUE"""),"Corn Flour")</f>
        <v>Corn Flour</v>
      </c>
      <c r="D178" s="22">
        <f>IFERROR(__xludf.DUMMYFUNCTION("""COMPUTED_VALUE"""),45503.0)</f>
        <v>45503</v>
      </c>
      <c r="E178" s="13">
        <f>IFERROR(__xludf.DUMMYFUNCTION("""COMPUTED_VALUE"""),6.0)</f>
        <v>6</v>
      </c>
      <c r="F178" s="13">
        <f>IFERROR(__xludf.DUMMYFUNCTION("""COMPUTED_VALUE"""),82.0)</f>
        <v>82</v>
      </c>
      <c r="G178" s="13" t="str">
        <f t="shared" si="1"/>
        <v>July</v>
      </c>
    </row>
    <row r="179">
      <c r="A179" s="13" t="str">
        <f>IFERROR(__xludf.DUMMYFUNCTION("""COMPUTED_VALUE"""),"AJ21365")</f>
        <v>AJ21365</v>
      </c>
      <c r="B179" s="13" t="str">
        <f>IFERROR(__xludf.DUMMYFUNCTION("""COMPUTED_VALUE"""),"Ajmer")</f>
        <v>Ajmer</v>
      </c>
      <c r="C179" s="13" t="str">
        <f>IFERROR(__xludf.DUMMYFUNCTION("""COMPUTED_VALUE"""),"Wheat Flour")</f>
        <v>Wheat Flour</v>
      </c>
      <c r="D179" s="22">
        <f>IFERROR(__xludf.DUMMYFUNCTION("""COMPUTED_VALUE"""),45503.0)</f>
        <v>45503</v>
      </c>
      <c r="E179" s="13">
        <f>IFERROR(__xludf.DUMMYFUNCTION("""COMPUTED_VALUE"""),20.0)</f>
        <v>20</v>
      </c>
      <c r="F179" s="13">
        <f>IFERROR(__xludf.DUMMYFUNCTION("""COMPUTED_VALUE"""),65.0)</f>
        <v>65</v>
      </c>
      <c r="G179" s="13" t="str">
        <f t="shared" si="1"/>
        <v>July</v>
      </c>
    </row>
    <row r="180">
      <c r="A180" s="13" t="str">
        <f>IFERROR(__xludf.DUMMYFUNCTION("""COMPUTED_VALUE"""),"AJ21485")</f>
        <v>AJ21485</v>
      </c>
      <c r="B180" s="13" t="str">
        <f>IFERROR(__xludf.DUMMYFUNCTION("""COMPUTED_VALUE"""),"Ajmer")</f>
        <v>Ajmer</v>
      </c>
      <c r="C180" s="13" t="str">
        <f>IFERROR(__xludf.DUMMYFUNCTION("""COMPUTED_VALUE"""),"Rice Flour")</f>
        <v>Rice Flour</v>
      </c>
      <c r="D180" s="22">
        <f>IFERROR(__xludf.DUMMYFUNCTION("""COMPUTED_VALUE"""),45503.0)</f>
        <v>45503</v>
      </c>
      <c r="E180" s="13">
        <f>IFERROR(__xludf.DUMMYFUNCTION("""COMPUTED_VALUE"""),22.0)</f>
        <v>22</v>
      </c>
      <c r="F180" s="13">
        <f>IFERROR(__xludf.DUMMYFUNCTION("""COMPUTED_VALUE"""),78.0)</f>
        <v>78</v>
      </c>
      <c r="G180" s="13" t="str">
        <f t="shared" si="1"/>
        <v>July</v>
      </c>
    </row>
    <row r="181">
      <c r="A181" s="13" t="str">
        <f>IFERROR(__xludf.DUMMYFUNCTION("""COMPUTED_VALUE"""),"AJ21605")</f>
        <v>AJ21605</v>
      </c>
      <c r="B181" s="13" t="str">
        <f>IFERROR(__xludf.DUMMYFUNCTION("""COMPUTED_VALUE"""),"Ajmer")</f>
        <v>Ajmer</v>
      </c>
      <c r="C181" s="13" t="str">
        <f>IFERROR(__xludf.DUMMYFUNCTION("""COMPUTED_VALUE"""),"Besan")</f>
        <v>Besan</v>
      </c>
      <c r="D181" s="22">
        <f>IFERROR(__xludf.DUMMYFUNCTION("""COMPUTED_VALUE"""),45503.0)</f>
        <v>45503</v>
      </c>
      <c r="E181" s="13">
        <f>IFERROR(__xludf.DUMMYFUNCTION("""COMPUTED_VALUE"""),9.0)</f>
        <v>9</v>
      </c>
      <c r="F181" s="13">
        <f>IFERROR(__xludf.DUMMYFUNCTION("""COMPUTED_VALUE"""),170.0)</f>
        <v>170</v>
      </c>
      <c r="G181" s="13" t="str">
        <f t="shared" si="1"/>
        <v>July</v>
      </c>
    </row>
    <row r="182">
      <c r="A182" s="13" t="str">
        <f>IFERROR(__xludf.DUMMYFUNCTION("""COMPUTED_VALUE"""),"AJ21725")</f>
        <v>AJ21725</v>
      </c>
      <c r="B182" s="13" t="str">
        <f>IFERROR(__xludf.DUMMYFUNCTION("""COMPUTED_VALUE"""),"Ajmer")</f>
        <v>Ajmer</v>
      </c>
      <c r="C182" s="13" t="str">
        <f>IFERROR(__xludf.DUMMYFUNCTION("""COMPUTED_VALUE"""),"Ragi Flour")</f>
        <v>Ragi Flour</v>
      </c>
      <c r="D182" s="22">
        <f>IFERROR(__xludf.DUMMYFUNCTION("""COMPUTED_VALUE"""),45504.0)</f>
        <v>45504</v>
      </c>
      <c r="E182" s="13">
        <f>IFERROR(__xludf.DUMMYFUNCTION("""COMPUTED_VALUE"""),4.0)</f>
        <v>4</v>
      </c>
      <c r="F182" s="13">
        <f>IFERROR(__xludf.DUMMYFUNCTION("""COMPUTED_VALUE"""),90.0)</f>
        <v>90</v>
      </c>
      <c r="G182" s="13" t="str">
        <f t="shared" si="1"/>
        <v>July</v>
      </c>
    </row>
    <row r="183">
      <c r="A183" s="13" t="str">
        <f>IFERROR(__xludf.DUMMYFUNCTION("""COMPUTED_VALUE"""),"AJ21845")</f>
        <v>AJ21845</v>
      </c>
      <c r="B183" s="13" t="str">
        <f>IFERROR(__xludf.DUMMYFUNCTION("""COMPUTED_VALUE"""),"Ajmer")</f>
        <v>Ajmer</v>
      </c>
      <c r="C183" s="13" t="str">
        <f>IFERROR(__xludf.DUMMYFUNCTION("""COMPUTED_VALUE"""),"Jowar Flour")</f>
        <v>Jowar Flour</v>
      </c>
      <c r="D183" s="22">
        <f>IFERROR(__xludf.DUMMYFUNCTION("""COMPUTED_VALUE"""),45504.0)</f>
        <v>45504</v>
      </c>
      <c r="E183" s="13">
        <f>IFERROR(__xludf.DUMMYFUNCTION("""COMPUTED_VALUE"""),3.0)</f>
        <v>3</v>
      </c>
      <c r="F183" s="13">
        <f>IFERROR(__xludf.DUMMYFUNCTION("""COMPUTED_VALUE"""),80.0)</f>
        <v>80</v>
      </c>
      <c r="G183" s="13" t="str">
        <f t="shared" si="1"/>
        <v>July</v>
      </c>
    </row>
    <row r="184">
      <c r="A184" s="13" t="str">
        <f>IFERROR(__xludf.DUMMYFUNCTION("""COMPUTED_VALUE"""),"AJ21965")</f>
        <v>AJ21965</v>
      </c>
      <c r="B184" s="13" t="str">
        <f>IFERROR(__xludf.DUMMYFUNCTION("""COMPUTED_VALUE"""),"Ajmer")</f>
        <v>Ajmer</v>
      </c>
      <c r="C184" s="13" t="str">
        <f>IFERROR(__xludf.DUMMYFUNCTION("""COMPUTED_VALUE"""),"Corn Flour")</f>
        <v>Corn Flour</v>
      </c>
      <c r="D184" s="22">
        <f>IFERROR(__xludf.DUMMYFUNCTION("""COMPUTED_VALUE"""),45504.0)</f>
        <v>45504</v>
      </c>
      <c r="E184" s="13">
        <f>IFERROR(__xludf.DUMMYFUNCTION("""COMPUTED_VALUE"""),3.0)</f>
        <v>3</v>
      </c>
      <c r="F184" s="13">
        <f>IFERROR(__xludf.DUMMYFUNCTION("""COMPUTED_VALUE"""),82.0)</f>
        <v>82</v>
      </c>
      <c r="G184" s="13" t="str">
        <f t="shared" si="1"/>
        <v>July</v>
      </c>
    </row>
    <row r="185">
      <c r="A185" s="13" t="str">
        <f>IFERROR(__xludf.DUMMYFUNCTION("""COMPUTED_VALUE"""),"AJ22085")</f>
        <v>AJ22085</v>
      </c>
      <c r="B185" s="13" t="str">
        <f>IFERROR(__xludf.DUMMYFUNCTION("""COMPUTED_VALUE"""),"Ajmer")</f>
        <v>Ajmer</v>
      </c>
      <c r="C185" s="13" t="str">
        <f>IFERROR(__xludf.DUMMYFUNCTION("""COMPUTED_VALUE"""),"Wheat Flour")</f>
        <v>Wheat Flour</v>
      </c>
      <c r="D185" s="22">
        <f>IFERROR(__xludf.DUMMYFUNCTION("""COMPUTED_VALUE"""),45504.0)</f>
        <v>45504</v>
      </c>
      <c r="E185" s="13">
        <f>IFERROR(__xludf.DUMMYFUNCTION("""COMPUTED_VALUE"""),39.0)</f>
        <v>39</v>
      </c>
      <c r="F185" s="13">
        <f>IFERROR(__xludf.DUMMYFUNCTION("""COMPUTED_VALUE"""),65.0)</f>
        <v>65</v>
      </c>
      <c r="G185" s="13" t="str">
        <f t="shared" si="1"/>
        <v>July</v>
      </c>
    </row>
    <row r="186">
      <c r="A186" s="13" t="str">
        <f>IFERROR(__xludf.DUMMYFUNCTION("""COMPUTED_VALUE"""),"AJ22205")</f>
        <v>AJ22205</v>
      </c>
      <c r="B186" s="13" t="str">
        <f>IFERROR(__xludf.DUMMYFUNCTION("""COMPUTED_VALUE"""),"Ajmer")</f>
        <v>Ajmer</v>
      </c>
      <c r="C186" s="13" t="str">
        <f>IFERROR(__xludf.DUMMYFUNCTION("""COMPUTED_VALUE"""),"Rice Flour")</f>
        <v>Rice Flour</v>
      </c>
      <c r="D186" s="22">
        <f>IFERROR(__xludf.DUMMYFUNCTION("""COMPUTED_VALUE"""),45504.0)</f>
        <v>45504</v>
      </c>
      <c r="E186" s="13">
        <f>IFERROR(__xludf.DUMMYFUNCTION("""COMPUTED_VALUE"""),18.0)</f>
        <v>18</v>
      </c>
      <c r="F186" s="13">
        <f>IFERROR(__xludf.DUMMYFUNCTION("""COMPUTED_VALUE"""),78.0)</f>
        <v>78</v>
      </c>
      <c r="G186" s="13" t="str">
        <f t="shared" si="1"/>
        <v>July</v>
      </c>
    </row>
    <row r="187">
      <c r="A187" s="13" t="str">
        <f>IFERROR(__xludf.DUMMYFUNCTION("""COMPUTED_VALUE"""),"AJ22325")</f>
        <v>AJ22325</v>
      </c>
      <c r="B187" s="13" t="str">
        <f>IFERROR(__xludf.DUMMYFUNCTION("""COMPUTED_VALUE"""),"Ajmer")</f>
        <v>Ajmer</v>
      </c>
      <c r="C187" s="13" t="str">
        <f>IFERROR(__xludf.DUMMYFUNCTION("""COMPUTED_VALUE"""),"Besan")</f>
        <v>Besan</v>
      </c>
      <c r="D187" s="22">
        <f>IFERROR(__xludf.DUMMYFUNCTION("""COMPUTED_VALUE"""),45504.0)</f>
        <v>45504</v>
      </c>
      <c r="E187" s="13">
        <f>IFERROR(__xludf.DUMMYFUNCTION("""COMPUTED_VALUE"""),14.0)</f>
        <v>14</v>
      </c>
      <c r="F187" s="13">
        <f>IFERROR(__xludf.DUMMYFUNCTION("""COMPUTED_VALUE"""),170.0)</f>
        <v>170</v>
      </c>
      <c r="G187" s="13" t="str">
        <f t="shared" si="1"/>
        <v>July</v>
      </c>
    </row>
    <row r="188">
      <c r="A188" s="13" t="str">
        <f>IFERROR(__xludf.DUMMYFUNCTION("""COMPUTED_VALUE"""),"AJ22445")</f>
        <v>AJ22445</v>
      </c>
      <c r="B188" s="13" t="str">
        <f>IFERROR(__xludf.DUMMYFUNCTION("""COMPUTED_VALUE"""),"Ajmer")</f>
        <v>Ajmer</v>
      </c>
      <c r="C188" s="13" t="str">
        <f>IFERROR(__xludf.DUMMYFUNCTION("""COMPUTED_VALUE"""),"Wheat Flour")</f>
        <v>Wheat Flour</v>
      </c>
      <c r="D188" s="22">
        <f>IFERROR(__xludf.DUMMYFUNCTION("""COMPUTED_VALUE"""),45505.0)</f>
        <v>45505</v>
      </c>
      <c r="E188" s="13">
        <f>IFERROR(__xludf.DUMMYFUNCTION("""COMPUTED_VALUE"""),32.0)</f>
        <v>32</v>
      </c>
      <c r="F188" s="13">
        <f>IFERROR(__xludf.DUMMYFUNCTION("""COMPUTED_VALUE"""),65.0)</f>
        <v>65</v>
      </c>
      <c r="G188" s="13" t="str">
        <f t="shared" si="1"/>
        <v>August</v>
      </c>
    </row>
    <row r="189">
      <c r="A189" s="13" t="str">
        <f>IFERROR(__xludf.DUMMYFUNCTION("""COMPUTED_VALUE"""),"AJ22565")</f>
        <v>AJ22565</v>
      </c>
      <c r="B189" s="13" t="str">
        <f>IFERROR(__xludf.DUMMYFUNCTION("""COMPUTED_VALUE"""),"Ajmer")</f>
        <v>Ajmer</v>
      </c>
      <c r="C189" s="13" t="str">
        <f>IFERROR(__xludf.DUMMYFUNCTION("""COMPUTED_VALUE"""),"Rice Flour")</f>
        <v>Rice Flour</v>
      </c>
      <c r="D189" s="22">
        <f>IFERROR(__xludf.DUMMYFUNCTION("""COMPUTED_VALUE"""),45505.0)</f>
        <v>45505</v>
      </c>
      <c r="E189" s="13">
        <f>IFERROR(__xludf.DUMMYFUNCTION("""COMPUTED_VALUE"""),36.0)</f>
        <v>36</v>
      </c>
      <c r="F189" s="13">
        <f>IFERROR(__xludf.DUMMYFUNCTION("""COMPUTED_VALUE"""),78.0)</f>
        <v>78</v>
      </c>
      <c r="G189" s="13" t="str">
        <f t="shared" si="1"/>
        <v>August</v>
      </c>
    </row>
    <row r="190">
      <c r="A190" s="13" t="str">
        <f>IFERROR(__xludf.DUMMYFUNCTION("""COMPUTED_VALUE"""),"AJ22685")</f>
        <v>AJ22685</v>
      </c>
      <c r="B190" s="13" t="str">
        <f>IFERROR(__xludf.DUMMYFUNCTION("""COMPUTED_VALUE"""),"Ajmer")</f>
        <v>Ajmer</v>
      </c>
      <c r="C190" s="13" t="str">
        <f>IFERROR(__xludf.DUMMYFUNCTION("""COMPUTED_VALUE"""),"Besan")</f>
        <v>Besan</v>
      </c>
      <c r="D190" s="22">
        <f>IFERROR(__xludf.DUMMYFUNCTION("""COMPUTED_VALUE"""),45505.0)</f>
        <v>45505</v>
      </c>
      <c r="E190" s="13">
        <f>IFERROR(__xludf.DUMMYFUNCTION("""COMPUTED_VALUE"""),12.0)</f>
        <v>12</v>
      </c>
      <c r="F190" s="13">
        <f>IFERROR(__xludf.DUMMYFUNCTION("""COMPUTED_VALUE"""),170.0)</f>
        <v>170</v>
      </c>
      <c r="G190" s="13" t="str">
        <f t="shared" si="1"/>
        <v>August</v>
      </c>
    </row>
    <row r="191">
      <c r="A191" s="13" t="str">
        <f>IFERROR(__xludf.DUMMYFUNCTION("""COMPUTED_VALUE"""),"AJ22805")</f>
        <v>AJ22805</v>
      </c>
      <c r="B191" s="13" t="str">
        <f>IFERROR(__xludf.DUMMYFUNCTION("""COMPUTED_VALUE"""),"Ajmer")</f>
        <v>Ajmer</v>
      </c>
      <c r="C191" s="13" t="str">
        <f>IFERROR(__xludf.DUMMYFUNCTION("""COMPUTED_VALUE"""),"Ragi Flour")</f>
        <v>Ragi Flour</v>
      </c>
      <c r="D191" s="22">
        <f>IFERROR(__xludf.DUMMYFUNCTION("""COMPUTED_VALUE"""),45505.0)</f>
        <v>45505</v>
      </c>
      <c r="E191" s="13">
        <f>IFERROR(__xludf.DUMMYFUNCTION("""COMPUTED_VALUE"""),4.0)</f>
        <v>4</v>
      </c>
      <c r="F191" s="13">
        <f>IFERROR(__xludf.DUMMYFUNCTION("""COMPUTED_VALUE"""),90.0)</f>
        <v>90</v>
      </c>
      <c r="G191" s="13" t="str">
        <f t="shared" si="1"/>
        <v>August</v>
      </c>
    </row>
    <row r="192">
      <c r="A192" s="13" t="str">
        <f>IFERROR(__xludf.DUMMYFUNCTION("""COMPUTED_VALUE"""),"AJ22925")</f>
        <v>AJ22925</v>
      </c>
      <c r="B192" s="13" t="str">
        <f>IFERROR(__xludf.DUMMYFUNCTION("""COMPUTED_VALUE"""),"Ajmer")</f>
        <v>Ajmer</v>
      </c>
      <c r="C192" s="13" t="str">
        <f>IFERROR(__xludf.DUMMYFUNCTION("""COMPUTED_VALUE"""),"Jowar Flour")</f>
        <v>Jowar Flour</v>
      </c>
      <c r="D192" s="22">
        <f>IFERROR(__xludf.DUMMYFUNCTION("""COMPUTED_VALUE"""),45505.0)</f>
        <v>45505</v>
      </c>
      <c r="E192" s="13">
        <f>IFERROR(__xludf.DUMMYFUNCTION("""COMPUTED_VALUE"""),6.0)</f>
        <v>6</v>
      </c>
      <c r="F192" s="13">
        <f>IFERROR(__xludf.DUMMYFUNCTION("""COMPUTED_VALUE"""),80.0)</f>
        <v>80</v>
      </c>
      <c r="G192" s="13" t="str">
        <f t="shared" si="1"/>
        <v>August</v>
      </c>
    </row>
    <row r="193">
      <c r="A193" s="13" t="str">
        <f>IFERROR(__xludf.DUMMYFUNCTION("""COMPUTED_VALUE"""),"AJ23045")</f>
        <v>AJ23045</v>
      </c>
      <c r="B193" s="13" t="str">
        <f>IFERROR(__xludf.DUMMYFUNCTION("""COMPUTED_VALUE"""),"Ajmer")</f>
        <v>Ajmer</v>
      </c>
      <c r="C193" s="13" t="str">
        <f>IFERROR(__xludf.DUMMYFUNCTION("""COMPUTED_VALUE"""),"Corn Flour")</f>
        <v>Corn Flour</v>
      </c>
      <c r="D193" s="22">
        <f>IFERROR(__xludf.DUMMYFUNCTION("""COMPUTED_VALUE"""),45505.0)</f>
        <v>45505</v>
      </c>
      <c r="E193" s="13">
        <f>IFERROR(__xludf.DUMMYFUNCTION("""COMPUTED_VALUE"""),6.0)</f>
        <v>6</v>
      </c>
      <c r="F193" s="13">
        <f>IFERROR(__xludf.DUMMYFUNCTION("""COMPUTED_VALUE"""),82.0)</f>
        <v>82</v>
      </c>
      <c r="G193" s="13" t="str">
        <f t="shared" si="1"/>
        <v>August</v>
      </c>
    </row>
    <row r="194">
      <c r="A194" s="13" t="str">
        <f>IFERROR(__xludf.DUMMYFUNCTION("""COMPUTED_VALUE"""),"AJ23165")</f>
        <v>AJ23165</v>
      </c>
      <c r="B194" s="13" t="str">
        <f>IFERROR(__xludf.DUMMYFUNCTION("""COMPUTED_VALUE"""),"Ajmer")</f>
        <v>Ajmer</v>
      </c>
      <c r="C194" s="13" t="str">
        <f>IFERROR(__xludf.DUMMYFUNCTION("""COMPUTED_VALUE"""),"Wheat Flour")</f>
        <v>Wheat Flour</v>
      </c>
      <c r="D194" s="22">
        <f>IFERROR(__xludf.DUMMYFUNCTION("""COMPUTED_VALUE"""),45506.0)</f>
        <v>45506</v>
      </c>
      <c r="E194" s="13">
        <f>IFERROR(__xludf.DUMMYFUNCTION("""COMPUTED_VALUE"""),10.0)</f>
        <v>10</v>
      </c>
      <c r="F194" s="13">
        <f>IFERROR(__xludf.DUMMYFUNCTION("""COMPUTED_VALUE"""),65.0)</f>
        <v>65</v>
      </c>
      <c r="G194" s="13" t="str">
        <f t="shared" si="1"/>
        <v>August</v>
      </c>
    </row>
    <row r="195">
      <c r="A195" s="13" t="str">
        <f>IFERROR(__xludf.DUMMYFUNCTION("""COMPUTED_VALUE"""),"AJ23285")</f>
        <v>AJ23285</v>
      </c>
      <c r="B195" s="13" t="str">
        <f>IFERROR(__xludf.DUMMYFUNCTION("""COMPUTED_VALUE"""),"Ajmer")</f>
        <v>Ajmer</v>
      </c>
      <c r="C195" s="13" t="str">
        <f>IFERROR(__xludf.DUMMYFUNCTION("""COMPUTED_VALUE"""),"Ragi Flour")</f>
        <v>Ragi Flour</v>
      </c>
      <c r="D195" s="22">
        <f>IFERROR(__xludf.DUMMYFUNCTION("""COMPUTED_VALUE"""),45506.0)</f>
        <v>45506</v>
      </c>
      <c r="E195" s="13">
        <f>IFERROR(__xludf.DUMMYFUNCTION("""COMPUTED_VALUE"""),5.0)</f>
        <v>5</v>
      </c>
      <c r="F195" s="13">
        <f>IFERROR(__xludf.DUMMYFUNCTION("""COMPUTED_VALUE"""),90.0)</f>
        <v>90</v>
      </c>
      <c r="G195" s="13" t="str">
        <f t="shared" si="1"/>
        <v>August</v>
      </c>
    </row>
    <row r="196">
      <c r="A196" s="13" t="str">
        <f>IFERROR(__xludf.DUMMYFUNCTION("""COMPUTED_VALUE"""),"AJ23405")</f>
        <v>AJ23405</v>
      </c>
      <c r="B196" s="13" t="str">
        <f>IFERROR(__xludf.DUMMYFUNCTION("""COMPUTED_VALUE"""),"Ajmer")</f>
        <v>Ajmer</v>
      </c>
      <c r="C196" s="13" t="str">
        <f>IFERROR(__xludf.DUMMYFUNCTION("""COMPUTED_VALUE"""),"Besan")</f>
        <v>Besan</v>
      </c>
      <c r="D196" s="22">
        <f>IFERROR(__xludf.DUMMYFUNCTION("""COMPUTED_VALUE"""),45506.0)</f>
        <v>45506</v>
      </c>
      <c r="E196" s="13">
        <f>IFERROR(__xludf.DUMMYFUNCTION("""COMPUTED_VALUE"""),4.0)</f>
        <v>4</v>
      </c>
      <c r="F196" s="13">
        <f>IFERROR(__xludf.DUMMYFUNCTION("""COMPUTED_VALUE"""),170.0)</f>
        <v>170</v>
      </c>
      <c r="G196" s="13" t="str">
        <f t="shared" si="1"/>
        <v>August</v>
      </c>
    </row>
    <row r="197">
      <c r="A197" s="13" t="str">
        <f>IFERROR(__xludf.DUMMYFUNCTION("""COMPUTED_VALUE"""),"AJ23525")</f>
        <v>AJ23525</v>
      </c>
      <c r="B197" s="13" t="str">
        <f>IFERROR(__xludf.DUMMYFUNCTION("""COMPUTED_VALUE"""),"Ajmer")</f>
        <v>Ajmer</v>
      </c>
      <c r="C197" s="13" t="str">
        <f>IFERROR(__xludf.DUMMYFUNCTION("""COMPUTED_VALUE"""),"Wheat Flour")</f>
        <v>Wheat Flour</v>
      </c>
      <c r="D197" s="22">
        <f>IFERROR(__xludf.DUMMYFUNCTION("""COMPUTED_VALUE"""),45507.0)</f>
        <v>45507</v>
      </c>
      <c r="E197" s="13">
        <f>IFERROR(__xludf.DUMMYFUNCTION("""COMPUTED_VALUE"""),16.0)</f>
        <v>16</v>
      </c>
      <c r="F197" s="13">
        <f>IFERROR(__xludf.DUMMYFUNCTION("""COMPUTED_VALUE"""),65.0)</f>
        <v>65</v>
      </c>
      <c r="G197" s="13" t="str">
        <f t="shared" si="1"/>
        <v>August</v>
      </c>
    </row>
    <row r="198">
      <c r="A198" s="13" t="str">
        <f>IFERROR(__xludf.DUMMYFUNCTION("""COMPUTED_VALUE"""),"AJ23645")</f>
        <v>AJ23645</v>
      </c>
      <c r="B198" s="13" t="str">
        <f>IFERROR(__xludf.DUMMYFUNCTION("""COMPUTED_VALUE"""),"Ajmer")</f>
        <v>Ajmer</v>
      </c>
      <c r="C198" s="13" t="str">
        <f>IFERROR(__xludf.DUMMYFUNCTION("""COMPUTED_VALUE"""),"Rice Flour")</f>
        <v>Rice Flour</v>
      </c>
      <c r="D198" s="22">
        <f>IFERROR(__xludf.DUMMYFUNCTION("""COMPUTED_VALUE"""),45507.0)</f>
        <v>45507</v>
      </c>
      <c r="E198" s="13">
        <f>IFERROR(__xludf.DUMMYFUNCTION("""COMPUTED_VALUE"""),30.0)</f>
        <v>30</v>
      </c>
      <c r="F198" s="13">
        <f>IFERROR(__xludf.DUMMYFUNCTION("""COMPUTED_VALUE"""),78.0)</f>
        <v>78</v>
      </c>
      <c r="G198" s="13" t="str">
        <f t="shared" si="1"/>
        <v>August</v>
      </c>
    </row>
    <row r="199">
      <c r="A199" s="13" t="str">
        <f>IFERROR(__xludf.DUMMYFUNCTION("""COMPUTED_VALUE"""),"AJ23765")</f>
        <v>AJ23765</v>
      </c>
      <c r="B199" s="13" t="str">
        <f>IFERROR(__xludf.DUMMYFUNCTION("""COMPUTED_VALUE"""),"Ajmer")</f>
        <v>Ajmer</v>
      </c>
      <c r="C199" s="13" t="str">
        <f>IFERROR(__xludf.DUMMYFUNCTION("""COMPUTED_VALUE"""),"Besan")</f>
        <v>Besan</v>
      </c>
      <c r="D199" s="22">
        <f>IFERROR(__xludf.DUMMYFUNCTION("""COMPUTED_VALUE"""),45507.0)</f>
        <v>45507</v>
      </c>
      <c r="E199" s="13">
        <f>IFERROR(__xludf.DUMMYFUNCTION("""COMPUTED_VALUE"""),9.0)</f>
        <v>9</v>
      </c>
      <c r="F199" s="13">
        <f>IFERROR(__xludf.DUMMYFUNCTION("""COMPUTED_VALUE"""),170.0)</f>
        <v>170</v>
      </c>
      <c r="G199" s="13" t="str">
        <f t="shared" si="1"/>
        <v>August</v>
      </c>
    </row>
    <row r="200">
      <c r="A200" s="13" t="str">
        <f>IFERROR(__xludf.DUMMYFUNCTION("""COMPUTED_VALUE"""),"AJ23885")</f>
        <v>AJ23885</v>
      </c>
      <c r="B200" s="13" t="str">
        <f>IFERROR(__xludf.DUMMYFUNCTION("""COMPUTED_VALUE"""),"Ajmer")</f>
        <v>Ajmer</v>
      </c>
      <c r="C200" s="13" t="str">
        <f>IFERROR(__xludf.DUMMYFUNCTION("""COMPUTED_VALUE"""),"Ragi Flour")</f>
        <v>Ragi Flour</v>
      </c>
      <c r="D200" s="22">
        <f>IFERROR(__xludf.DUMMYFUNCTION("""COMPUTED_VALUE"""),45507.0)</f>
        <v>45507</v>
      </c>
      <c r="E200" s="13">
        <f>IFERROR(__xludf.DUMMYFUNCTION("""COMPUTED_VALUE"""),10.0)</f>
        <v>10</v>
      </c>
      <c r="F200" s="13">
        <f>IFERROR(__xludf.DUMMYFUNCTION("""COMPUTED_VALUE"""),90.0)</f>
        <v>90</v>
      </c>
      <c r="G200" s="13" t="str">
        <f t="shared" si="1"/>
        <v>August</v>
      </c>
    </row>
    <row r="201">
      <c r="A201" s="13" t="str">
        <f>IFERROR(__xludf.DUMMYFUNCTION("""COMPUTED_VALUE"""),"AJ24005")</f>
        <v>AJ24005</v>
      </c>
      <c r="B201" s="13" t="str">
        <f>IFERROR(__xludf.DUMMYFUNCTION("""COMPUTED_VALUE"""),"Ajmer")</f>
        <v>Ajmer</v>
      </c>
      <c r="C201" s="13" t="str">
        <f>IFERROR(__xludf.DUMMYFUNCTION("""COMPUTED_VALUE"""),"Jowar Flour")</f>
        <v>Jowar Flour</v>
      </c>
      <c r="D201" s="22">
        <f>IFERROR(__xludf.DUMMYFUNCTION("""COMPUTED_VALUE"""),45507.0)</f>
        <v>45507</v>
      </c>
      <c r="E201" s="13">
        <f>IFERROR(__xludf.DUMMYFUNCTION("""COMPUTED_VALUE"""),3.0)</f>
        <v>3</v>
      </c>
      <c r="F201" s="13">
        <f>IFERROR(__xludf.DUMMYFUNCTION("""COMPUTED_VALUE"""),80.0)</f>
        <v>80</v>
      </c>
      <c r="G201" s="13" t="str">
        <f t="shared" si="1"/>
        <v>August</v>
      </c>
    </row>
    <row r="202">
      <c r="A202" s="13" t="str">
        <f>IFERROR(__xludf.DUMMYFUNCTION("""COMPUTED_VALUE"""),"AJ24125")</f>
        <v>AJ24125</v>
      </c>
      <c r="B202" s="13" t="str">
        <f>IFERROR(__xludf.DUMMYFUNCTION("""COMPUTED_VALUE"""),"Ajmer")</f>
        <v>Ajmer</v>
      </c>
      <c r="C202" s="13" t="str">
        <f>IFERROR(__xludf.DUMMYFUNCTION("""COMPUTED_VALUE"""),"Corn Flour")</f>
        <v>Corn Flour</v>
      </c>
      <c r="D202" s="22">
        <f>IFERROR(__xludf.DUMMYFUNCTION("""COMPUTED_VALUE"""),45508.0)</f>
        <v>45508</v>
      </c>
      <c r="E202" s="13">
        <f>IFERROR(__xludf.DUMMYFUNCTION("""COMPUTED_VALUE"""),6.0)</f>
        <v>6</v>
      </c>
      <c r="F202" s="13">
        <f>IFERROR(__xludf.DUMMYFUNCTION("""COMPUTED_VALUE"""),82.0)</f>
        <v>82</v>
      </c>
      <c r="G202" s="13" t="str">
        <f t="shared" si="1"/>
        <v>August</v>
      </c>
    </row>
    <row r="203">
      <c r="A203" s="13" t="str">
        <f>IFERROR(__xludf.DUMMYFUNCTION("""COMPUTED_VALUE"""),"AJ24245")</f>
        <v>AJ24245</v>
      </c>
      <c r="B203" s="13" t="str">
        <f>IFERROR(__xludf.DUMMYFUNCTION("""COMPUTED_VALUE"""),"Ajmer")</f>
        <v>Ajmer</v>
      </c>
      <c r="C203" s="13" t="str">
        <f>IFERROR(__xludf.DUMMYFUNCTION("""COMPUTED_VALUE"""),"Wheat Flour")</f>
        <v>Wheat Flour</v>
      </c>
      <c r="D203" s="22">
        <f>IFERROR(__xludf.DUMMYFUNCTION("""COMPUTED_VALUE"""),45508.0)</f>
        <v>45508</v>
      </c>
      <c r="E203" s="13">
        <f>IFERROR(__xludf.DUMMYFUNCTION("""COMPUTED_VALUE"""),23.0)</f>
        <v>23</v>
      </c>
      <c r="F203" s="13">
        <f>IFERROR(__xludf.DUMMYFUNCTION("""COMPUTED_VALUE"""),65.0)</f>
        <v>65</v>
      </c>
      <c r="G203" s="13" t="str">
        <f t="shared" si="1"/>
        <v>August</v>
      </c>
    </row>
    <row r="204">
      <c r="A204" s="13" t="str">
        <f>IFERROR(__xludf.DUMMYFUNCTION("""COMPUTED_VALUE"""),"AJ24365")</f>
        <v>AJ24365</v>
      </c>
      <c r="B204" s="13" t="str">
        <f>IFERROR(__xludf.DUMMYFUNCTION("""COMPUTED_VALUE"""),"Ajmer")</f>
        <v>Ajmer</v>
      </c>
      <c r="C204" s="13" t="str">
        <f>IFERROR(__xludf.DUMMYFUNCTION("""COMPUTED_VALUE"""),"Rice Flour")</f>
        <v>Rice Flour</v>
      </c>
      <c r="D204" s="22">
        <f>IFERROR(__xludf.DUMMYFUNCTION("""COMPUTED_VALUE"""),45508.0)</f>
        <v>45508</v>
      </c>
      <c r="E204" s="13">
        <f>IFERROR(__xludf.DUMMYFUNCTION("""COMPUTED_VALUE"""),31.0)</f>
        <v>31</v>
      </c>
      <c r="F204" s="13">
        <f>IFERROR(__xludf.DUMMYFUNCTION("""COMPUTED_VALUE"""),78.0)</f>
        <v>78</v>
      </c>
      <c r="G204" s="13" t="str">
        <f t="shared" si="1"/>
        <v>August</v>
      </c>
    </row>
    <row r="205">
      <c r="A205" s="13" t="str">
        <f>IFERROR(__xludf.DUMMYFUNCTION("""COMPUTED_VALUE"""),"AJ24485")</f>
        <v>AJ24485</v>
      </c>
      <c r="B205" s="13" t="str">
        <f>IFERROR(__xludf.DUMMYFUNCTION("""COMPUTED_VALUE"""),"Ajmer")</f>
        <v>Ajmer</v>
      </c>
      <c r="C205" s="13" t="str">
        <f>IFERROR(__xludf.DUMMYFUNCTION("""COMPUTED_VALUE"""),"Besan")</f>
        <v>Besan</v>
      </c>
      <c r="D205" s="22">
        <f>IFERROR(__xludf.DUMMYFUNCTION("""COMPUTED_VALUE"""),45508.0)</f>
        <v>45508</v>
      </c>
      <c r="E205" s="13">
        <f>IFERROR(__xludf.DUMMYFUNCTION("""COMPUTED_VALUE"""),10.0)</f>
        <v>10</v>
      </c>
      <c r="F205" s="13">
        <f>IFERROR(__xludf.DUMMYFUNCTION("""COMPUTED_VALUE"""),170.0)</f>
        <v>170</v>
      </c>
      <c r="G205" s="13" t="str">
        <f t="shared" si="1"/>
        <v>August</v>
      </c>
    </row>
    <row r="206">
      <c r="A206" s="13" t="str">
        <f>IFERROR(__xludf.DUMMYFUNCTION("""COMPUTED_VALUE"""),"AJ24605")</f>
        <v>AJ24605</v>
      </c>
      <c r="B206" s="13" t="str">
        <f>IFERROR(__xludf.DUMMYFUNCTION("""COMPUTED_VALUE"""),"Ajmer")</f>
        <v>Ajmer</v>
      </c>
      <c r="C206" s="13" t="str">
        <f>IFERROR(__xludf.DUMMYFUNCTION("""COMPUTED_VALUE"""),"Ragi Flour")</f>
        <v>Ragi Flour</v>
      </c>
      <c r="D206" s="22">
        <f>IFERROR(__xludf.DUMMYFUNCTION("""COMPUTED_VALUE"""),45508.0)</f>
        <v>45508</v>
      </c>
      <c r="E206" s="13">
        <f>IFERROR(__xludf.DUMMYFUNCTION("""COMPUTED_VALUE"""),12.0)</f>
        <v>12</v>
      </c>
      <c r="F206" s="13">
        <f>IFERROR(__xludf.DUMMYFUNCTION("""COMPUTED_VALUE"""),90.0)</f>
        <v>90</v>
      </c>
      <c r="G206" s="13" t="str">
        <f t="shared" si="1"/>
        <v>August</v>
      </c>
    </row>
    <row r="207">
      <c r="A207" s="13" t="str">
        <f>IFERROR(__xludf.DUMMYFUNCTION("""COMPUTED_VALUE"""),"AJ24725")</f>
        <v>AJ24725</v>
      </c>
      <c r="B207" s="13" t="str">
        <f>IFERROR(__xludf.DUMMYFUNCTION("""COMPUTED_VALUE"""),"Ajmer")</f>
        <v>Ajmer</v>
      </c>
      <c r="C207" s="13" t="str">
        <f>IFERROR(__xludf.DUMMYFUNCTION("""COMPUTED_VALUE"""),"Jowar Flour")</f>
        <v>Jowar Flour</v>
      </c>
      <c r="D207" s="22">
        <f>IFERROR(__xludf.DUMMYFUNCTION("""COMPUTED_VALUE"""),45508.0)</f>
        <v>45508</v>
      </c>
      <c r="E207" s="13">
        <f>IFERROR(__xludf.DUMMYFUNCTION("""COMPUTED_VALUE"""),3.0)</f>
        <v>3</v>
      </c>
      <c r="F207" s="13">
        <f>IFERROR(__xludf.DUMMYFUNCTION("""COMPUTED_VALUE"""),80.0)</f>
        <v>80</v>
      </c>
      <c r="G207" s="13" t="str">
        <f t="shared" si="1"/>
        <v>August</v>
      </c>
    </row>
    <row r="208">
      <c r="A208" s="13" t="str">
        <f>IFERROR(__xludf.DUMMYFUNCTION("""COMPUTED_VALUE"""),"AJ24845")</f>
        <v>AJ24845</v>
      </c>
      <c r="B208" s="13" t="str">
        <f>IFERROR(__xludf.DUMMYFUNCTION("""COMPUTED_VALUE"""),"Ajmer")</f>
        <v>Ajmer</v>
      </c>
      <c r="C208" s="13" t="str">
        <f>IFERROR(__xludf.DUMMYFUNCTION("""COMPUTED_VALUE"""),"Corn Flour")</f>
        <v>Corn Flour</v>
      </c>
      <c r="D208" s="22">
        <f>IFERROR(__xludf.DUMMYFUNCTION("""COMPUTED_VALUE"""),45509.0)</f>
        <v>45509</v>
      </c>
      <c r="E208" s="13">
        <f>IFERROR(__xludf.DUMMYFUNCTION("""COMPUTED_VALUE"""),5.0)</f>
        <v>5</v>
      </c>
      <c r="F208" s="13">
        <f>IFERROR(__xludf.DUMMYFUNCTION("""COMPUTED_VALUE"""),82.0)</f>
        <v>82</v>
      </c>
      <c r="G208" s="13" t="str">
        <f t="shared" si="1"/>
        <v>August</v>
      </c>
    </row>
    <row r="209">
      <c r="A209" s="13" t="str">
        <f>IFERROR(__xludf.DUMMYFUNCTION("""COMPUTED_VALUE"""),"AJ24965")</f>
        <v>AJ24965</v>
      </c>
      <c r="B209" s="13" t="str">
        <f>IFERROR(__xludf.DUMMYFUNCTION("""COMPUTED_VALUE"""),"Ajmer")</f>
        <v>Ajmer</v>
      </c>
      <c r="C209" s="13" t="str">
        <f>IFERROR(__xludf.DUMMYFUNCTION("""COMPUTED_VALUE"""),"Wheat Flour")</f>
        <v>Wheat Flour</v>
      </c>
      <c r="D209" s="22">
        <f>IFERROR(__xludf.DUMMYFUNCTION("""COMPUTED_VALUE"""),45509.0)</f>
        <v>45509</v>
      </c>
      <c r="E209" s="13">
        <f>IFERROR(__xludf.DUMMYFUNCTION("""COMPUTED_VALUE"""),33.0)</f>
        <v>33</v>
      </c>
      <c r="F209" s="13">
        <f>IFERROR(__xludf.DUMMYFUNCTION("""COMPUTED_VALUE"""),65.0)</f>
        <v>65</v>
      </c>
      <c r="G209" s="13" t="str">
        <f t="shared" si="1"/>
        <v>August</v>
      </c>
    </row>
    <row r="210">
      <c r="A210" s="13" t="str">
        <f>IFERROR(__xludf.DUMMYFUNCTION("""COMPUTED_VALUE"""),"AJ25085")</f>
        <v>AJ25085</v>
      </c>
      <c r="B210" s="13" t="str">
        <f>IFERROR(__xludf.DUMMYFUNCTION("""COMPUTED_VALUE"""),"Ajmer")</f>
        <v>Ajmer</v>
      </c>
      <c r="C210" s="13" t="str">
        <f>IFERROR(__xludf.DUMMYFUNCTION("""COMPUTED_VALUE"""),"Rice Flour")</f>
        <v>Rice Flour</v>
      </c>
      <c r="D210" s="22">
        <f>IFERROR(__xludf.DUMMYFUNCTION("""COMPUTED_VALUE"""),45510.0)</f>
        <v>45510</v>
      </c>
      <c r="E210" s="13">
        <f>IFERROR(__xludf.DUMMYFUNCTION("""COMPUTED_VALUE"""),25.0)</f>
        <v>25</v>
      </c>
      <c r="F210" s="13">
        <f>IFERROR(__xludf.DUMMYFUNCTION("""COMPUTED_VALUE"""),78.0)</f>
        <v>78</v>
      </c>
      <c r="G210" s="13" t="str">
        <f t="shared" si="1"/>
        <v>August</v>
      </c>
    </row>
    <row r="211">
      <c r="A211" s="13" t="str">
        <f>IFERROR(__xludf.DUMMYFUNCTION("""COMPUTED_VALUE"""),"AJ25205")</f>
        <v>AJ25205</v>
      </c>
      <c r="B211" s="13" t="str">
        <f>IFERROR(__xludf.DUMMYFUNCTION("""COMPUTED_VALUE"""),"Ajmer")</f>
        <v>Ajmer</v>
      </c>
      <c r="C211" s="13" t="str">
        <f>IFERROR(__xludf.DUMMYFUNCTION("""COMPUTED_VALUE"""),"Besan")</f>
        <v>Besan</v>
      </c>
      <c r="D211" s="22">
        <f>IFERROR(__xludf.DUMMYFUNCTION("""COMPUTED_VALUE"""),45510.0)</f>
        <v>45510</v>
      </c>
      <c r="E211" s="13">
        <f>IFERROR(__xludf.DUMMYFUNCTION("""COMPUTED_VALUE"""),9.0)</f>
        <v>9</v>
      </c>
      <c r="F211" s="13">
        <f>IFERROR(__xludf.DUMMYFUNCTION("""COMPUTED_VALUE"""),170.0)</f>
        <v>170</v>
      </c>
      <c r="G211" s="13" t="str">
        <f t="shared" si="1"/>
        <v>August</v>
      </c>
    </row>
    <row r="212">
      <c r="A212" s="13" t="str">
        <f>IFERROR(__xludf.DUMMYFUNCTION("""COMPUTED_VALUE"""),"AJ25325")</f>
        <v>AJ25325</v>
      </c>
      <c r="B212" s="13" t="str">
        <f>IFERROR(__xludf.DUMMYFUNCTION("""COMPUTED_VALUE"""),"Ajmer")</f>
        <v>Ajmer</v>
      </c>
      <c r="C212" s="13" t="str">
        <f>IFERROR(__xludf.DUMMYFUNCTION("""COMPUTED_VALUE"""),"Corn Flour")</f>
        <v>Corn Flour</v>
      </c>
      <c r="D212" s="22">
        <f>IFERROR(__xludf.DUMMYFUNCTION("""COMPUTED_VALUE"""),45510.0)</f>
        <v>45510</v>
      </c>
      <c r="E212" s="13">
        <f>IFERROR(__xludf.DUMMYFUNCTION("""COMPUTED_VALUE"""),8.0)</f>
        <v>8</v>
      </c>
      <c r="F212" s="13">
        <f>IFERROR(__xludf.DUMMYFUNCTION("""COMPUTED_VALUE"""),82.0)</f>
        <v>82</v>
      </c>
      <c r="G212" s="13" t="str">
        <f t="shared" si="1"/>
        <v>August</v>
      </c>
    </row>
    <row r="213">
      <c r="A213" s="13" t="str">
        <f>IFERROR(__xludf.DUMMYFUNCTION("""COMPUTED_VALUE"""),"AJ25445")</f>
        <v>AJ25445</v>
      </c>
      <c r="B213" s="13" t="str">
        <f>IFERROR(__xludf.DUMMYFUNCTION("""COMPUTED_VALUE"""),"Ajmer")</f>
        <v>Ajmer</v>
      </c>
      <c r="C213" s="13" t="str">
        <f>IFERROR(__xludf.DUMMYFUNCTION("""COMPUTED_VALUE"""),"Wheat Flour")</f>
        <v>Wheat Flour</v>
      </c>
      <c r="D213" s="22">
        <f>IFERROR(__xludf.DUMMYFUNCTION("""COMPUTED_VALUE"""),45510.0)</f>
        <v>45510</v>
      </c>
      <c r="E213" s="13">
        <f>IFERROR(__xludf.DUMMYFUNCTION("""COMPUTED_VALUE"""),18.0)</f>
        <v>18</v>
      </c>
      <c r="F213" s="13">
        <f>IFERROR(__xludf.DUMMYFUNCTION("""COMPUTED_VALUE"""),65.0)</f>
        <v>65</v>
      </c>
      <c r="G213" s="13" t="str">
        <f t="shared" si="1"/>
        <v>August</v>
      </c>
    </row>
    <row r="214">
      <c r="A214" s="13" t="str">
        <f>IFERROR(__xludf.DUMMYFUNCTION("""COMPUTED_VALUE"""),"AJ25565")</f>
        <v>AJ25565</v>
      </c>
      <c r="B214" s="13" t="str">
        <f>IFERROR(__xludf.DUMMYFUNCTION("""COMPUTED_VALUE"""),"Ajmer")</f>
        <v>Ajmer</v>
      </c>
      <c r="C214" s="13" t="str">
        <f>IFERROR(__xludf.DUMMYFUNCTION("""COMPUTED_VALUE"""),"Rice Flour")</f>
        <v>Rice Flour</v>
      </c>
      <c r="D214" s="22">
        <f>IFERROR(__xludf.DUMMYFUNCTION("""COMPUTED_VALUE"""),45511.0)</f>
        <v>45511</v>
      </c>
      <c r="E214" s="13">
        <f>IFERROR(__xludf.DUMMYFUNCTION("""COMPUTED_VALUE"""),14.0)</f>
        <v>14</v>
      </c>
      <c r="F214" s="13">
        <f>IFERROR(__xludf.DUMMYFUNCTION("""COMPUTED_VALUE"""),78.0)</f>
        <v>78</v>
      </c>
      <c r="G214" s="13" t="str">
        <f t="shared" si="1"/>
        <v>August</v>
      </c>
    </row>
    <row r="215">
      <c r="A215" s="13" t="str">
        <f>IFERROR(__xludf.DUMMYFUNCTION("""COMPUTED_VALUE"""),"AJ25685")</f>
        <v>AJ25685</v>
      </c>
      <c r="B215" s="13" t="str">
        <f>IFERROR(__xludf.DUMMYFUNCTION("""COMPUTED_VALUE"""),"Ajmer")</f>
        <v>Ajmer</v>
      </c>
      <c r="C215" s="13" t="str">
        <f>IFERROR(__xludf.DUMMYFUNCTION("""COMPUTED_VALUE"""),"Wheat Flour")</f>
        <v>Wheat Flour</v>
      </c>
      <c r="D215" s="22">
        <f>IFERROR(__xludf.DUMMYFUNCTION("""COMPUTED_VALUE"""),45511.0)</f>
        <v>45511</v>
      </c>
      <c r="E215" s="13">
        <f>IFERROR(__xludf.DUMMYFUNCTION("""COMPUTED_VALUE"""),21.0)</f>
        <v>21</v>
      </c>
      <c r="F215" s="13">
        <f>IFERROR(__xludf.DUMMYFUNCTION("""COMPUTED_VALUE"""),65.0)</f>
        <v>65</v>
      </c>
      <c r="G215" s="13" t="str">
        <f t="shared" si="1"/>
        <v>August</v>
      </c>
    </row>
    <row r="216">
      <c r="A216" s="13" t="str">
        <f>IFERROR(__xludf.DUMMYFUNCTION("""COMPUTED_VALUE"""),"AJ25805")</f>
        <v>AJ25805</v>
      </c>
      <c r="B216" s="13" t="str">
        <f>IFERROR(__xludf.DUMMYFUNCTION("""COMPUTED_VALUE"""),"Ajmer")</f>
        <v>Ajmer</v>
      </c>
      <c r="C216" s="13" t="str">
        <f>IFERROR(__xludf.DUMMYFUNCTION("""COMPUTED_VALUE"""),"Wheat Flour")</f>
        <v>Wheat Flour</v>
      </c>
      <c r="D216" s="22">
        <f>IFERROR(__xludf.DUMMYFUNCTION("""COMPUTED_VALUE"""),45512.0)</f>
        <v>45512</v>
      </c>
      <c r="E216" s="13">
        <f>IFERROR(__xludf.DUMMYFUNCTION("""COMPUTED_VALUE"""),15.0)</f>
        <v>15</v>
      </c>
      <c r="F216" s="13">
        <f>IFERROR(__xludf.DUMMYFUNCTION("""COMPUTED_VALUE"""),65.0)</f>
        <v>65</v>
      </c>
      <c r="G216" s="13" t="str">
        <f t="shared" si="1"/>
        <v>August</v>
      </c>
    </row>
    <row r="217">
      <c r="A217" s="13" t="str">
        <f>IFERROR(__xludf.DUMMYFUNCTION("""COMPUTED_VALUE"""),"AJ25925")</f>
        <v>AJ25925</v>
      </c>
      <c r="B217" s="13" t="str">
        <f>IFERROR(__xludf.DUMMYFUNCTION("""COMPUTED_VALUE"""),"Ajmer")</f>
        <v>Ajmer</v>
      </c>
      <c r="C217" s="13" t="str">
        <f>IFERROR(__xludf.DUMMYFUNCTION("""COMPUTED_VALUE"""),"Corn Flour")</f>
        <v>Corn Flour</v>
      </c>
      <c r="D217" s="22">
        <f>IFERROR(__xludf.DUMMYFUNCTION("""COMPUTED_VALUE"""),45512.0)</f>
        <v>45512</v>
      </c>
      <c r="E217" s="13">
        <f>IFERROR(__xludf.DUMMYFUNCTION("""COMPUTED_VALUE"""),8.0)</f>
        <v>8</v>
      </c>
      <c r="F217" s="13">
        <f>IFERROR(__xludf.DUMMYFUNCTION("""COMPUTED_VALUE"""),82.0)</f>
        <v>82</v>
      </c>
      <c r="G217" s="13" t="str">
        <f t="shared" si="1"/>
        <v>August</v>
      </c>
    </row>
    <row r="218">
      <c r="A218" s="13" t="str">
        <f>IFERROR(__xludf.DUMMYFUNCTION("""COMPUTED_VALUE"""),"AJ26045")</f>
        <v>AJ26045</v>
      </c>
      <c r="B218" s="13" t="str">
        <f>IFERROR(__xludf.DUMMYFUNCTION("""COMPUTED_VALUE"""),"Ajmer")</f>
        <v>Ajmer</v>
      </c>
      <c r="C218" s="13" t="str">
        <f>IFERROR(__xludf.DUMMYFUNCTION("""COMPUTED_VALUE"""),"Jowar Flour")</f>
        <v>Jowar Flour</v>
      </c>
      <c r="D218" s="22">
        <f>IFERROR(__xludf.DUMMYFUNCTION("""COMPUTED_VALUE"""),45512.0)</f>
        <v>45512</v>
      </c>
      <c r="E218" s="13">
        <f>IFERROR(__xludf.DUMMYFUNCTION("""COMPUTED_VALUE"""),3.0)</f>
        <v>3</v>
      </c>
      <c r="F218" s="13">
        <f>IFERROR(__xludf.DUMMYFUNCTION("""COMPUTED_VALUE"""),80.0)</f>
        <v>80</v>
      </c>
      <c r="G218" s="13" t="str">
        <f t="shared" si="1"/>
        <v>August</v>
      </c>
    </row>
    <row r="219">
      <c r="A219" s="13" t="str">
        <f>IFERROR(__xludf.DUMMYFUNCTION("""COMPUTED_VALUE"""),"AJ26165")</f>
        <v>AJ26165</v>
      </c>
      <c r="B219" s="13" t="str">
        <f>IFERROR(__xludf.DUMMYFUNCTION("""COMPUTED_VALUE"""),"Ajmer")</f>
        <v>Ajmer</v>
      </c>
      <c r="C219" s="13" t="str">
        <f>IFERROR(__xludf.DUMMYFUNCTION("""COMPUTED_VALUE"""),"Rice Flour")</f>
        <v>Rice Flour</v>
      </c>
      <c r="D219" s="22">
        <f>IFERROR(__xludf.DUMMYFUNCTION("""COMPUTED_VALUE"""),45512.0)</f>
        <v>45512</v>
      </c>
      <c r="E219" s="13">
        <f>IFERROR(__xludf.DUMMYFUNCTION("""COMPUTED_VALUE"""),26.0)</f>
        <v>26</v>
      </c>
      <c r="F219" s="13">
        <f>IFERROR(__xludf.DUMMYFUNCTION("""COMPUTED_VALUE"""),78.0)</f>
        <v>78</v>
      </c>
      <c r="G219" s="13" t="str">
        <f t="shared" si="1"/>
        <v>August</v>
      </c>
    </row>
    <row r="220">
      <c r="A220" s="13" t="str">
        <f>IFERROR(__xludf.DUMMYFUNCTION("""COMPUTED_VALUE"""),"AJ26285")</f>
        <v>AJ26285</v>
      </c>
      <c r="B220" s="13" t="str">
        <f>IFERROR(__xludf.DUMMYFUNCTION("""COMPUTED_VALUE"""),"Ajmer")</f>
        <v>Ajmer</v>
      </c>
      <c r="C220" s="13" t="str">
        <f>IFERROR(__xludf.DUMMYFUNCTION("""COMPUTED_VALUE"""),"Besan")</f>
        <v>Besan</v>
      </c>
      <c r="D220" s="22">
        <f>IFERROR(__xludf.DUMMYFUNCTION("""COMPUTED_VALUE"""),45512.0)</f>
        <v>45512</v>
      </c>
      <c r="E220" s="13">
        <f>IFERROR(__xludf.DUMMYFUNCTION("""COMPUTED_VALUE"""),4.0)</f>
        <v>4</v>
      </c>
      <c r="F220" s="13">
        <f>IFERROR(__xludf.DUMMYFUNCTION("""COMPUTED_VALUE"""),170.0)</f>
        <v>170</v>
      </c>
      <c r="G220" s="13" t="str">
        <f t="shared" si="1"/>
        <v>August</v>
      </c>
    </row>
    <row r="221">
      <c r="A221" s="13" t="str">
        <f>IFERROR(__xludf.DUMMYFUNCTION("""COMPUTED_VALUE"""),"AJ26405")</f>
        <v>AJ26405</v>
      </c>
      <c r="B221" s="13" t="str">
        <f>IFERROR(__xludf.DUMMYFUNCTION("""COMPUTED_VALUE"""),"Ajmer")</f>
        <v>Ajmer</v>
      </c>
      <c r="C221" s="13" t="str">
        <f>IFERROR(__xludf.DUMMYFUNCTION("""COMPUTED_VALUE"""),"Ragi Flour")</f>
        <v>Ragi Flour</v>
      </c>
      <c r="D221" s="22">
        <f>IFERROR(__xludf.DUMMYFUNCTION("""COMPUTED_VALUE"""),45512.0)</f>
        <v>45512</v>
      </c>
      <c r="E221" s="13">
        <f>IFERROR(__xludf.DUMMYFUNCTION("""COMPUTED_VALUE"""),11.0)</f>
        <v>11</v>
      </c>
      <c r="F221" s="13">
        <f>IFERROR(__xludf.DUMMYFUNCTION("""COMPUTED_VALUE"""),90.0)</f>
        <v>90</v>
      </c>
      <c r="G221" s="13" t="str">
        <f t="shared" si="1"/>
        <v>August</v>
      </c>
    </row>
    <row r="222">
      <c r="A222" s="13" t="str">
        <f>IFERROR(__xludf.DUMMYFUNCTION("""COMPUTED_VALUE"""),"AJ26525")</f>
        <v>AJ26525</v>
      </c>
      <c r="B222" s="13" t="str">
        <f>IFERROR(__xludf.DUMMYFUNCTION("""COMPUTED_VALUE"""),"Ajmer")</f>
        <v>Ajmer</v>
      </c>
      <c r="C222" s="13" t="str">
        <f>IFERROR(__xludf.DUMMYFUNCTION("""COMPUTED_VALUE"""),"Jowar Flour")</f>
        <v>Jowar Flour</v>
      </c>
      <c r="D222" s="22">
        <f>IFERROR(__xludf.DUMMYFUNCTION("""COMPUTED_VALUE"""),45513.0)</f>
        <v>45513</v>
      </c>
      <c r="E222" s="13">
        <f>IFERROR(__xludf.DUMMYFUNCTION("""COMPUTED_VALUE"""),6.0)</f>
        <v>6</v>
      </c>
      <c r="F222" s="13">
        <f>IFERROR(__xludf.DUMMYFUNCTION("""COMPUTED_VALUE"""),80.0)</f>
        <v>80</v>
      </c>
      <c r="G222" s="13" t="str">
        <f t="shared" si="1"/>
        <v>August</v>
      </c>
    </row>
    <row r="223">
      <c r="A223" s="13" t="str">
        <f>IFERROR(__xludf.DUMMYFUNCTION("""COMPUTED_VALUE"""),"AJ26645")</f>
        <v>AJ26645</v>
      </c>
      <c r="B223" s="13" t="str">
        <f>IFERROR(__xludf.DUMMYFUNCTION("""COMPUTED_VALUE"""),"Ajmer")</f>
        <v>Ajmer</v>
      </c>
      <c r="C223" s="13" t="str">
        <f>IFERROR(__xludf.DUMMYFUNCTION("""COMPUTED_VALUE"""),"Corn Flour")</f>
        <v>Corn Flour</v>
      </c>
      <c r="D223" s="22">
        <f>IFERROR(__xludf.DUMMYFUNCTION("""COMPUTED_VALUE"""),45513.0)</f>
        <v>45513</v>
      </c>
      <c r="E223" s="13">
        <f>IFERROR(__xludf.DUMMYFUNCTION("""COMPUTED_VALUE"""),5.0)</f>
        <v>5</v>
      </c>
      <c r="F223" s="13">
        <f>IFERROR(__xludf.DUMMYFUNCTION("""COMPUTED_VALUE"""),82.0)</f>
        <v>82</v>
      </c>
      <c r="G223" s="13" t="str">
        <f t="shared" si="1"/>
        <v>August</v>
      </c>
    </row>
    <row r="224">
      <c r="A224" s="13" t="str">
        <f>IFERROR(__xludf.DUMMYFUNCTION("""COMPUTED_VALUE"""),"AJ26765")</f>
        <v>AJ26765</v>
      </c>
      <c r="B224" s="13" t="str">
        <f>IFERROR(__xludf.DUMMYFUNCTION("""COMPUTED_VALUE"""),"Ajmer")</f>
        <v>Ajmer</v>
      </c>
      <c r="C224" s="13" t="str">
        <f>IFERROR(__xludf.DUMMYFUNCTION("""COMPUTED_VALUE"""),"Besan")</f>
        <v>Besan</v>
      </c>
      <c r="D224" s="22">
        <f>IFERROR(__xludf.DUMMYFUNCTION("""COMPUTED_VALUE"""),45513.0)</f>
        <v>45513</v>
      </c>
      <c r="E224" s="13">
        <f>IFERROR(__xludf.DUMMYFUNCTION("""COMPUTED_VALUE"""),15.0)</f>
        <v>15</v>
      </c>
      <c r="F224" s="13">
        <f>IFERROR(__xludf.DUMMYFUNCTION("""COMPUTED_VALUE"""),170.0)</f>
        <v>170</v>
      </c>
      <c r="G224" s="13" t="str">
        <f t="shared" si="1"/>
        <v>August</v>
      </c>
    </row>
    <row r="225">
      <c r="A225" s="13" t="str">
        <f>IFERROR(__xludf.DUMMYFUNCTION("""COMPUTED_VALUE"""),"AJ26885")</f>
        <v>AJ26885</v>
      </c>
      <c r="B225" s="13" t="str">
        <f>IFERROR(__xludf.DUMMYFUNCTION("""COMPUTED_VALUE"""),"Ajmer")</f>
        <v>Ajmer</v>
      </c>
      <c r="C225" s="13" t="str">
        <f>IFERROR(__xludf.DUMMYFUNCTION("""COMPUTED_VALUE"""),"Wheat Flour")</f>
        <v>Wheat Flour</v>
      </c>
      <c r="D225" s="22">
        <f>IFERROR(__xludf.DUMMYFUNCTION("""COMPUTED_VALUE"""),45513.0)</f>
        <v>45513</v>
      </c>
      <c r="E225" s="13">
        <f>IFERROR(__xludf.DUMMYFUNCTION("""COMPUTED_VALUE"""),25.0)</f>
        <v>25</v>
      </c>
      <c r="F225" s="13">
        <f>IFERROR(__xludf.DUMMYFUNCTION("""COMPUTED_VALUE"""),65.0)</f>
        <v>65</v>
      </c>
      <c r="G225" s="13" t="str">
        <f t="shared" si="1"/>
        <v>August</v>
      </c>
    </row>
    <row r="226">
      <c r="A226" s="13" t="str">
        <f>IFERROR(__xludf.DUMMYFUNCTION("""COMPUTED_VALUE"""),"AJ27005")</f>
        <v>AJ27005</v>
      </c>
      <c r="B226" s="13" t="str">
        <f>IFERROR(__xludf.DUMMYFUNCTION("""COMPUTED_VALUE"""),"Ajmer")</f>
        <v>Ajmer</v>
      </c>
      <c r="C226" s="13" t="str">
        <f>IFERROR(__xludf.DUMMYFUNCTION("""COMPUTED_VALUE"""),"Rice Flour")</f>
        <v>Rice Flour</v>
      </c>
      <c r="D226" s="22">
        <f>IFERROR(__xludf.DUMMYFUNCTION("""COMPUTED_VALUE"""),45513.0)</f>
        <v>45513</v>
      </c>
      <c r="E226" s="13">
        <f>IFERROR(__xludf.DUMMYFUNCTION("""COMPUTED_VALUE"""),38.0)</f>
        <v>38</v>
      </c>
      <c r="F226" s="13">
        <f>IFERROR(__xludf.DUMMYFUNCTION("""COMPUTED_VALUE"""),78.0)</f>
        <v>78</v>
      </c>
      <c r="G226" s="13" t="str">
        <f t="shared" si="1"/>
        <v>August</v>
      </c>
    </row>
    <row r="227">
      <c r="A227" s="13" t="str">
        <f>IFERROR(__xludf.DUMMYFUNCTION("""COMPUTED_VALUE"""),"AJ27125")</f>
        <v>AJ27125</v>
      </c>
      <c r="B227" s="13" t="str">
        <f>IFERROR(__xludf.DUMMYFUNCTION("""COMPUTED_VALUE"""),"Ajmer")</f>
        <v>Ajmer</v>
      </c>
      <c r="C227" s="13" t="str">
        <f>IFERROR(__xludf.DUMMYFUNCTION("""COMPUTED_VALUE"""),"Ragi Flour")</f>
        <v>Ragi Flour</v>
      </c>
      <c r="D227" s="22">
        <f>IFERROR(__xludf.DUMMYFUNCTION("""COMPUTED_VALUE"""),45514.0)</f>
        <v>45514</v>
      </c>
      <c r="E227" s="13">
        <f>IFERROR(__xludf.DUMMYFUNCTION("""COMPUTED_VALUE"""),3.0)</f>
        <v>3</v>
      </c>
      <c r="F227" s="13">
        <f>IFERROR(__xludf.DUMMYFUNCTION("""COMPUTED_VALUE"""),90.0)</f>
        <v>90</v>
      </c>
      <c r="G227" s="13" t="str">
        <f t="shared" si="1"/>
        <v>August</v>
      </c>
    </row>
    <row r="228">
      <c r="A228" s="13" t="str">
        <f>IFERROR(__xludf.DUMMYFUNCTION("""COMPUTED_VALUE"""),"AJ27245")</f>
        <v>AJ27245</v>
      </c>
      <c r="B228" s="13" t="str">
        <f>IFERROR(__xludf.DUMMYFUNCTION("""COMPUTED_VALUE"""),"Ajmer")</f>
        <v>Ajmer</v>
      </c>
      <c r="C228" s="13" t="str">
        <f>IFERROR(__xludf.DUMMYFUNCTION("""COMPUTED_VALUE"""),"Wheat Flour")</f>
        <v>Wheat Flour</v>
      </c>
      <c r="D228" s="22">
        <f>IFERROR(__xludf.DUMMYFUNCTION("""COMPUTED_VALUE"""),45514.0)</f>
        <v>45514</v>
      </c>
      <c r="E228" s="13">
        <f>IFERROR(__xludf.DUMMYFUNCTION("""COMPUTED_VALUE"""),23.0)</f>
        <v>23</v>
      </c>
      <c r="F228" s="13">
        <f>IFERROR(__xludf.DUMMYFUNCTION("""COMPUTED_VALUE"""),65.0)</f>
        <v>65</v>
      </c>
      <c r="G228" s="13" t="str">
        <f t="shared" si="1"/>
        <v>August</v>
      </c>
    </row>
    <row r="229">
      <c r="A229" s="13" t="str">
        <f>IFERROR(__xludf.DUMMYFUNCTION("""COMPUTED_VALUE"""),"AJ27365")</f>
        <v>AJ27365</v>
      </c>
      <c r="B229" s="13" t="str">
        <f>IFERROR(__xludf.DUMMYFUNCTION("""COMPUTED_VALUE"""),"Ajmer")</f>
        <v>Ajmer</v>
      </c>
      <c r="C229" s="13" t="str">
        <f>IFERROR(__xludf.DUMMYFUNCTION("""COMPUTED_VALUE"""),"Rice Flour")</f>
        <v>Rice Flour</v>
      </c>
      <c r="D229" s="22">
        <f>IFERROR(__xludf.DUMMYFUNCTION("""COMPUTED_VALUE"""),45514.0)</f>
        <v>45514</v>
      </c>
      <c r="E229" s="13">
        <f>IFERROR(__xludf.DUMMYFUNCTION("""COMPUTED_VALUE"""),12.0)</f>
        <v>12</v>
      </c>
      <c r="F229" s="13">
        <f>IFERROR(__xludf.DUMMYFUNCTION("""COMPUTED_VALUE"""),78.0)</f>
        <v>78</v>
      </c>
      <c r="G229" s="13" t="str">
        <f t="shared" si="1"/>
        <v>August</v>
      </c>
    </row>
    <row r="230">
      <c r="A230" s="13" t="str">
        <f>IFERROR(__xludf.DUMMYFUNCTION("""COMPUTED_VALUE"""),"AJ27485")</f>
        <v>AJ27485</v>
      </c>
      <c r="B230" s="13" t="str">
        <f>IFERROR(__xludf.DUMMYFUNCTION("""COMPUTED_VALUE"""),"Ajmer")</f>
        <v>Ajmer</v>
      </c>
      <c r="C230" s="13" t="str">
        <f>IFERROR(__xludf.DUMMYFUNCTION("""COMPUTED_VALUE"""),"Wheat Flour")</f>
        <v>Wheat Flour</v>
      </c>
      <c r="D230" s="22">
        <f>IFERROR(__xludf.DUMMYFUNCTION("""COMPUTED_VALUE"""),45515.0)</f>
        <v>45515</v>
      </c>
      <c r="E230" s="13">
        <f>IFERROR(__xludf.DUMMYFUNCTION("""COMPUTED_VALUE"""),19.0)</f>
        <v>19</v>
      </c>
      <c r="F230" s="13">
        <f>IFERROR(__xludf.DUMMYFUNCTION("""COMPUTED_VALUE"""),65.0)</f>
        <v>65</v>
      </c>
      <c r="G230" s="13" t="str">
        <f t="shared" si="1"/>
        <v>August</v>
      </c>
    </row>
    <row r="231">
      <c r="A231" s="13" t="str">
        <f>IFERROR(__xludf.DUMMYFUNCTION("""COMPUTED_VALUE"""),"AJ27605")</f>
        <v>AJ27605</v>
      </c>
      <c r="B231" s="13" t="str">
        <f>IFERROR(__xludf.DUMMYFUNCTION("""COMPUTED_VALUE"""),"Ajmer")</f>
        <v>Ajmer</v>
      </c>
      <c r="C231" s="13" t="str">
        <f>IFERROR(__xludf.DUMMYFUNCTION("""COMPUTED_VALUE"""),"Rice Flour")</f>
        <v>Rice Flour</v>
      </c>
      <c r="D231" s="22">
        <f>IFERROR(__xludf.DUMMYFUNCTION("""COMPUTED_VALUE"""),45515.0)</f>
        <v>45515</v>
      </c>
      <c r="E231" s="13">
        <f>IFERROR(__xludf.DUMMYFUNCTION("""COMPUTED_VALUE"""),26.0)</f>
        <v>26</v>
      </c>
      <c r="F231" s="13">
        <f>IFERROR(__xludf.DUMMYFUNCTION("""COMPUTED_VALUE"""),78.0)</f>
        <v>78</v>
      </c>
      <c r="G231" s="13" t="str">
        <f t="shared" si="1"/>
        <v>August</v>
      </c>
    </row>
    <row r="232">
      <c r="A232" s="13" t="str">
        <f>IFERROR(__xludf.DUMMYFUNCTION("""COMPUTED_VALUE"""),"AJ27725")</f>
        <v>AJ27725</v>
      </c>
      <c r="B232" s="13" t="str">
        <f>IFERROR(__xludf.DUMMYFUNCTION("""COMPUTED_VALUE"""),"Ajmer")</f>
        <v>Ajmer</v>
      </c>
      <c r="C232" s="13" t="str">
        <f>IFERROR(__xludf.DUMMYFUNCTION("""COMPUTED_VALUE"""),"Besan")</f>
        <v>Besan</v>
      </c>
      <c r="D232" s="22">
        <f>IFERROR(__xludf.DUMMYFUNCTION("""COMPUTED_VALUE"""),45515.0)</f>
        <v>45515</v>
      </c>
      <c r="E232" s="13">
        <f>IFERROR(__xludf.DUMMYFUNCTION("""COMPUTED_VALUE"""),15.0)</f>
        <v>15</v>
      </c>
      <c r="F232" s="13">
        <f>IFERROR(__xludf.DUMMYFUNCTION("""COMPUTED_VALUE"""),170.0)</f>
        <v>170</v>
      </c>
      <c r="G232" s="13" t="str">
        <f t="shared" si="1"/>
        <v>August</v>
      </c>
    </row>
    <row r="233">
      <c r="A233" s="13" t="str">
        <f>IFERROR(__xludf.DUMMYFUNCTION("""COMPUTED_VALUE"""),"AJ27845")</f>
        <v>AJ27845</v>
      </c>
      <c r="B233" s="13" t="str">
        <f>IFERROR(__xludf.DUMMYFUNCTION("""COMPUTED_VALUE"""),"Ajmer")</f>
        <v>Ajmer</v>
      </c>
      <c r="C233" s="13" t="str">
        <f>IFERROR(__xludf.DUMMYFUNCTION("""COMPUTED_VALUE"""),"Corn Flour")</f>
        <v>Corn Flour</v>
      </c>
      <c r="D233" s="22">
        <f>IFERROR(__xludf.DUMMYFUNCTION("""COMPUTED_VALUE"""),45515.0)</f>
        <v>45515</v>
      </c>
      <c r="E233" s="13">
        <f>IFERROR(__xludf.DUMMYFUNCTION("""COMPUTED_VALUE"""),4.0)</f>
        <v>4</v>
      </c>
      <c r="F233" s="13">
        <f>IFERROR(__xludf.DUMMYFUNCTION("""COMPUTED_VALUE"""),82.0)</f>
        <v>82</v>
      </c>
      <c r="G233" s="13" t="str">
        <f t="shared" si="1"/>
        <v>August</v>
      </c>
    </row>
    <row r="234">
      <c r="A234" s="13" t="str">
        <f>IFERROR(__xludf.DUMMYFUNCTION("""COMPUTED_VALUE"""),"AJ27965")</f>
        <v>AJ27965</v>
      </c>
      <c r="B234" s="13" t="str">
        <f>IFERROR(__xludf.DUMMYFUNCTION("""COMPUTED_VALUE"""),"Ajmer")</f>
        <v>Ajmer</v>
      </c>
      <c r="C234" s="13" t="str">
        <f>IFERROR(__xludf.DUMMYFUNCTION("""COMPUTED_VALUE"""),"Jowar Flour")</f>
        <v>Jowar Flour</v>
      </c>
      <c r="D234" s="22">
        <f>IFERROR(__xludf.DUMMYFUNCTION("""COMPUTED_VALUE"""),45515.0)</f>
        <v>45515</v>
      </c>
      <c r="E234" s="13">
        <f>IFERROR(__xludf.DUMMYFUNCTION("""COMPUTED_VALUE"""),6.0)</f>
        <v>6</v>
      </c>
      <c r="F234" s="13">
        <f>IFERROR(__xludf.DUMMYFUNCTION("""COMPUTED_VALUE"""),80.0)</f>
        <v>80</v>
      </c>
      <c r="G234" s="13" t="str">
        <f t="shared" si="1"/>
        <v>August</v>
      </c>
    </row>
    <row r="235">
      <c r="A235" s="13" t="str">
        <f>IFERROR(__xludf.DUMMYFUNCTION("""COMPUTED_VALUE"""),"AJ28085")</f>
        <v>AJ28085</v>
      </c>
      <c r="B235" s="13" t="str">
        <f>IFERROR(__xludf.DUMMYFUNCTION("""COMPUTED_VALUE"""),"Ajmer")</f>
        <v>Ajmer</v>
      </c>
      <c r="C235" s="13" t="str">
        <f>IFERROR(__xludf.DUMMYFUNCTION("""COMPUTED_VALUE"""),"Rice Flour")</f>
        <v>Rice Flour</v>
      </c>
      <c r="D235" s="22">
        <f>IFERROR(__xludf.DUMMYFUNCTION("""COMPUTED_VALUE"""),45516.0)</f>
        <v>45516</v>
      </c>
      <c r="E235" s="13">
        <f>IFERROR(__xludf.DUMMYFUNCTION("""COMPUTED_VALUE"""),20.0)</f>
        <v>20</v>
      </c>
      <c r="F235" s="13">
        <f>IFERROR(__xludf.DUMMYFUNCTION("""COMPUTED_VALUE"""),78.0)</f>
        <v>78</v>
      </c>
      <c r="G235" s="13" t="str">
        <f t="shared" si="1"/>
        <v>August</v>
      </c>
    </row>
    <row r="236">
      <c r="A236" s="13" t="str">
        <f>IFERROR(__xludf.DUMMYFUNCTION("""COMPUTED_VALUE"""),"AJ28205")</f>
        <v>AJ28205</v>
      </c>
      <c r="B236" s="13" t="str">
        <f>IFERROR(__xludf.DUMMYFUNCTION("""COMPUTED_VALUE"""),"Ajmer")</f>
        <v>Ajmer</v>
      </c>
      <c r="C236" s="13" t="str">
        <f>IFERROR(__xludf.DUMMYFUNCTION("""COMPUTED_VALUE"""),"Besan")</f>
        <v>Besan</v>
      </c>
      <c r="D236" s="22">
        <f>IFERROR(__xludf.DUMMYFUNCTION("""COMPUTED_VALUE"""),45516.0)</f>
        <v>45516</v>
      </c>
      <c r="E236" s="13">
        <f>IFERROR(__xludf.DUMMYFUNCTION("""COMPUTED_VALUE"""),10.0)</f>
        <v>10</v>
      </c>
      <c r="F236" s="13">
        <f>IFERROR(__xludf.DUMMYFUNCTION("""COMPUTED_VALUE"""),170.0)</f>
        <v>170</v>
      </c>
      <c r="G236" s="13" t="str">
        <f t="shared" si="1"/>
        <v>August</v>
      </c>
    </row>
    <row r="237">
      <c r="A237" s="13" t="str">
        <f>IFERROR(__xludf.DUMMYFUNCTION("""COMPUTED_VALUE"""),"AJ28325")</f>
        <v>AJ28325</v>
      </c>
      <c r="B237" s="13" t="str">
        <f>IFERROR(__xludf.DUMMYFUNCTION("""COMPUTED_VALUE"""),"Ajmer")</f>
        <v>Ajmer</v>
      </c>
      <c r="C237" s="13" t="str">
        <f>IFERROR(__xludf.DUMMYFUNCTION("""COMPUTED_VALUE"""),"Ragi Flour")</f>
        <v>Ragi Flour</v>
      </c>
      <c r="D237" s="22">
        <f>IFERROR(__xludf.DUMMYFUNCTION("""COMPUTED_VALUE"""),45516.0)</f>
        <v>45516</v>
      </c>
      <c r="E237" s="13">
        <f>IFERROR(__xludf.DUMMYFUNCTION("""COMPUTED_VALUE"""),9.0)</f>
        <v>9</v>
      </c>
      <c r="F237" s="13">
        <f>IFERROR(__xludf.DUMMYFUNCTION("""COMPUTED_VALUE"""),90.0)</f>
        <v>90</v>
      </c>
      <c r="G237" s="13" t="str">
        <f t="shared" si="1"/>
        <v>August</v>
      </c>
    </row>
    <row r="238">
      <c r="A238" s="13" t="str">
        <f>IFERROR(__xludf.DUMMYFUNCTION("""COMPUTED_VALUE"""),"AJ28445")</f>
        <v>AJ28445</v>
      </c>
      <c r="B238" s="13" t="str">
        <f>IFERROR(__xludf.DUMMYFUNCTION("""COMPUTED_VALUE"""),"Ajmer")</f>
        <v>Ajmer</v>
      </c>
      <c r="C238" s="13" t="str">
        <f>IFERROR(__xludf.DUMMYFUNCTION("""COMPUTED_VALUE"""),"Jowar Flour")</f>
        <v>Jowar Flour</v>
      </c>
      <c r="D238" s="22">
        <f>IFERROR(__xludf.DUMMYFUNCTION("""COMPUTED_VALUE"""),45516.0)</f>
        <v>45516</v>
      </c>
      <c r="E238" s="13">
        <f>IFERROR(__xludf.DUMMYFUNCTION("""COMPUTED_VALUE"""),4.0)</f>
        <v>4</v>
      </c>
      <c r="F238" s="13">
        <f>IFERROR(__xludf.DUMMYFUNCTION("""COMPUTED_VALUE"""),80.0)</f>
        <v>80</v>
      </c>
      <c r="G238" s="13" t="str">
        <f t="shared" si="1"/>
        <v>August</v>
      </c>
    </row>
    <row r="239">
      <c r="A239" s="13" t="str">
        <f>IFERROR(__xludf.DUMMYFUNCTION("""COMPUTED_VALUE"""),"AJ28565")</f>
        <v>AJ28565</v>
      </c>
      <c r="B239" s="13" t="str">
        <f>IFERROR(__xludf.DUMMYFUNCTION("""COMPUTED_VALUE"""),"Ajmer")</f>
        <v>Ajmer</v>
      </c>
      <c r="C239" s="13" t="str">
        <f>IFERROR(__xludf.DUMMYFUNCTION("""COMPUTED_VALUE"""),"Corn Flour")</f>
        <v>Corn Flour</v>
      </c>
      <c r="D239" s="22">
        <f>IFERROR(__xludf.DUMMYFUNCTION("""COMPUTED_VALUE"""),45516.0)</f>
        <v>45516</v>
      </c>
      <c r="E239" s="13">
        <f>IFERROR(__xludf.DUMMYFUNCTION("""COMPUTED_VALUE"""),7.0)</f>
        <v>7</v>
      </c>
      <c r="F239" s="13">
        <f>IFERROR(__xludf.DUMMYFUNCTION("""COMPUTED_VALUE"""),82.0)</f>
        <v>82</v>
      </c>
      <c r="G239" s="13" t="str">
        <f t="shared" si="1"/>
        <v>August</v>
      </c>
    </row>
    <row r="240">
      <c r="A240" s="13" t="str">
        <f>IFERROR(__xludf.DUMMYFUNCTION("""COMPUTED_VALUE"""),"AJ28685")</f>
        <v>AJ28685</v>
      </c>
      <c r="B240" s="13" t="str">
        <f>IFERROR(__xludf.DUMMYFUNCTION("""COMPUTED_VALUE"""),"Ajmer")</f>
        <v>Ajmer</v>
      </c>
      <c r="C240" s="13" t="str">
        <f>IFERROR(__xludf.DUMMYFUNCTION("""COMPUTED_VALUE"""),"Wheat Flour")</f>
        <v>Wheat Flour</v>
      </c>
      <c r="D240" s="22">
        <f>IFERROR(__xludf.DUMMYFUNCTION("""COMPUTED_VALUE"""),45516.0)</f>
        <v>45516</v>
      </c>
      <c r="E240" s="13">
        <f>IFERROR(__xludf.DUMMYFUNCTION("""COMPUTED_VALUE"""),27.0)</f>
        <v>27</v>
      </c>
      <c r="F240" s="13">
        <f>IFERROR(__xludf.DUMMYFUNCTION("""COMPUTED_VALUE"""),65.0)</f>
        <v>65</v>
      </c>
      <c r="G240" s="13" t="str">
        <f t="shared" si="1"/>
        <v>August</v>
      </c>
    </row>
    <row r="241">
      <c r="A241" s="13" t="str">
        <f>IFERROR(__xludf.DUMMYFUNCTION("""COMPUTED_VALUE"""),"AJ28805")</f>
        <v>AJ28805</v>
      </c>
      <c r="B241" s="13" t="str">
        <f>IFERROR(__xludf.DUMMYFUNCTION("""COMPUTED_VALUE"""),"Ajmer")</f>
        <v>Ajmer</v>
      </c>
      <c r="C241" s="13" t="str">
        <f>IFERROR(__xludf.DUMMYFUNCTION("""COMPUTED_VALUE"""),"Wheat Flour")</f>
        <v>Wheat Flour</v>
      </c>
      <c r="D241" s="22">
        <f>IFERROR(__xludf.DUMMYFUNCTION("""COMPUTED_VALUE"""),45517.0)</f>
        <v>45517</v>
      </c>
      <c r="E241" s="13">
        <f>IFERROR(__xludf.DUMMYFUNCTION("""COMPUTED_VALUE"""),12.0)</f>
        <v>12</v>
      </c>
      <c r="F241" s="13">
        <f>IFERROR(__xludf.DUMMYFUNCTION("""COMPUTED_VALUE"""),65.0)</f>
        <v>65</v>
      </c>
      <c r="G241" s="13" t="str">
        <f t="shared" si="1"/>
        <v>August</v>
      </c>
    </row>
    <row r="242">
      <c r="A242" s="13" t="str">
        <f>IFERROR(__xludf.DUMMYFUNCTION("""COMPUTED_VALUE"""),"AJ28925")</f>
        <v>AJ28925</v>
      </c>
      <c r="B242" s="13" t="str">
        <f>IFERROR(__xludf.DUMMYFUNCTION("""COMPUTED_VALUE"""),"Ajmer")</f>
        <v>Ajmer</v>
      </c>
      <c r="C242" s="13" t="str">
        <f>IFERROR(__xludf.DUMMYFUNCTION("""COMPUTED_VALUE"""),"Ragi Flour")</f>
        <v>Ragi Flour</v>
      </c>
      <c r="D242" s="22">
        <f>IFERROR(__xludf.DUMMYFUNCTION("""COMPUTED_VALUE"""),45518.0)</f>
        <v>45518</v>
      </c>
      <c r="E242" s="13">
        <f>IFERROR(__xludf.DUMMYFUNCTION("""COMPUTED_VALUE"""),1.0)</f>
        <v>1</v>
      </c>
      <c r="F242" s="13">
        <f>IFERROR(__xludf.DUMMYFUNCTION("""COMPUTED_VALUE"""),90.0)</f>
        <v>90</v>
      </c>
      <c r="G242" s="13" t="str">
        <f t="shared" si="1"/>
        <v>August</v>
      </c>
    </row>
    <row r="243">
      <c r="A243" s="13" t="str">
        <f>IFERROR(__xludf.DUMMYFUNCTION("""COMPUTED_VALUE"""),"AJ29045")</f>
        <v>AJ29045</v>
      </c>
      <c r="B243" s="13" t="str">
        <f>IFERROR(__xludf.DUMMYFUNCTION("""COMPUTED_VALUE"""),"Ajmer")</f>
        <v>Ajmer</v>
      </c>
      <c r="C243" s="13" t="str">
        <f>IFERROR(__xludf.DUMMYFUNCTION("""COMPUTED_VALUE"""),"Wheat Flour")</f>
        <v>Wheat Flour</v>
      </c>
      <c r="D243" s="22">
        <f>IFERROR(__xludf.DUMMYFUNCTION("""COMPUTED_VALUE"""),45519.0)</f>
        <v>45519</v>
      </c>
      <c r="E243" s="13">
        <f>IFERROR(__xludf.DUMMYFUNCTION("""COMPUTED_VALUE"""),19.0)</f>
        <v>19</v>
      </c>
      <c r="F243" s="13">
        <f>IFERROR(__xludf.DUMMYFUNCTION("""COMPUTED_VALUE"""),65.0)</f>
        <v>65</v>
      </c>
      <c r="G243" s="13" t="str">
        <f t="shared" si="1"/>
        <v>August</v>
      </c>
    </row>
    <row r="244">
      <c r="A244" s="13" t="str">
        <f>IFERROR(__xludf.DUMMYFUNCTION("""COMPUTED_VALUE"""),"AJ29165")</f>
        <v>AJ29165</v>
      </c>
      <c r="B244" s="13" t="str">
        <f>IFERROR(__xludf.DUMMYFUNCTION("""COMPUTED_VALUE"""),"Ajmer")</f>
        <v>Ajmer</v>
      </c>
      <c r="C244" s="13" t="str">
        <f>IFERROR(__xludf.DUMMYFUNCTION("""COMPUTED_VALUE"""),"Rice Flour")</f>
        <v>Rice Flour</v>
      </c>
      <c r="D244" s="22">
        <f>IFERROR(__xludf.DUMMYFUNCTION("""COMPUTED_VALUE"""),45519.0)</f>
        <v>45519</v>
      </c>
      <c r="E244" s="13">
        <f>IFERROR(__xludf.DUMMYFUNCTION("""COMPUTED_VALUE"""),15.0)</f>
        <v>15</v>
      </c>
      <c r="F244" s="13">
        <f>IFERROR(__xludf.DUMMYFUNCTION("""COMPUTED_VALUE"""),78.0)</f>
        <v>78</v>
      </c>
      <c r="G244" s="13" t="str">
        <f t="shared" si="1"/>
        <v>August</v>
      </c>
    </row>
    <row r="245">
      <c r="A245" s="13" t="str">
        <f>IFERROR(__xludf.DUMMYFUNCTION("""COMPUTED_VALUE"""),"AJ29285")</f>
        <v>AJ29285</v>
      </c>
      <c r="B245" s="13" t="str">
        <f>IFERROR(__xludf.DUMMYFUNCTION("""COMPUTED_VALUE"""),"Ajmer")</f>
        <v>Ajmer</v>
      </c>
      <c r="C245" s="13" t="str">
        <f>IFERROR(__xludf.DUMMYFUNCTION("""COMPUTED_VALUE"""),"Ragi Flour")</f>
        <v>Ragi Flour</v>
      </c>
      <c r="D245" s="22">
        <f>IFERROR(__xludf.DUMMYFUNCTION("""COMPUTED_VALUE"""),45519.0)</f>
        <v>45519</v>
      </c>
      <c r="E245" s="13">
        <f>IFERROR(__xludf.DUMMYFUNCTION("""COMPUTED_VALUE"""),12.0)</f>
        <v>12</v>
      </c>
      <c r="F245" s="13">
        <f>IFERROR(__xludf.DUMMYFUNCTION("""COMPUTED_VALUE"""),90.0)</f>
        <v>90</v>
      </c>
      <c r="G245" s="13" t="str">
        <f t="shared" si="1"/>
        <v>August</v>
      </c>
    </row>
    <row r="246">
      <c r="A246" s="13" t="str">
        <f>IFERROR(__xludf.DUMMYFUNCTION("""COMPUTED_VALUE"""),"AJ29405")</f>
        <v>AJ29405</v>
      </c>
      <c r="B246" s="13" t="str">
        <f>IFERROR(__xludf.DUMMYFUNCTION("""COMPUTED_VALUE"""),"Ajmer")</f>
        <v>Ajmer</v>
      </c>
      <c r="C246" s="13" t="str">
        <f>IFERROR(__xludf.DUMMYFUNCTION("""COMPUTED_VALUE"""),"Jowar Flour")</f>
        <v>Jowar Flour</v>
      </c>
      <c r="D246" s="22">
        <f>IFERROR(__xludf.DUMMYFUNCTION("""COMPUTED_VALUE"""),45519.0)</f>
        <v>45519</v>
      </c>
      <c r="E246" s="13">
        <f>IFERROR(__xludf.DUMMYFUNCTION("""COMPUTED_VALUE"""),7.0)</f>
        <v>7</v>
      </c>
      <c r="F246" s="13">
        <f>IFERROR(__xludf.DUMMYFUNCTION("""COMPUTED_VALUE"""),80.0)</f>
        <v>80</v>
      </c>
      <c r="G246" s="13" t="str">
        <f t="shared" si="1"/>
        <v>August</v>
      </c>
    </row>
    <row r="247">
      <c r="A247" s="13" t="str">
        <f>IFERROR(__xludf.DUMMYFUNCTION("""COMPUTED_VALUE"""),"AJ29525")</f>
        <v>AJ29525</v>
      </c>
      <c r="B247" s="13" t="str">
        <f>IFERROR(__xludf.DUMMYFUNCTION("""COMPUTED_VALUE"""),"Ajmer")</f>
        <v>Ajmer</v>
      </c>
      <c r="C247" s="13" t="str">
        <f>IFERROR(__xludf.DUMMYFUNCTION("""COMPUTED_VALUE"""),"Corn Flour")</f>
        <v>Corn Flour</v>
      </c>
      <c r="D247" s="22">
        <f>IFERROR(__xludf.DUMMYFUNCTION("""COMPUTED_VALUE"""),45519.0)</f>
        <v>45519</v>
      </c>
      <c r="E247" s="13">
        <f>IFERROR(__xludf.DUMMYFUNCTION("""COMPUTED_VALUE"""),8.0)</f>
        <v>8</v>
      </c>
      <c r="F247" s="13">
        <f>IFERROR(__xludf.DUMMYFUNCTION("""COMPUTED_VALUE"""),82.0)</f>
        <v>82</v>
      </c>
      <c r="G247" s="13" t="str">
        <f t="shared" si="1"/>
        <v>August</v>
      </c>
    </row>
    <row r="248">
      <c r="A248" s="13" t="str">
        <f>IFERROR(__xludf.DUMMYFUNCTION("""COMPUTED_VALUE"""),"AJ29645")</f>
        <v>AJ29645</v>
      </c>
      <c r="B248" s="13" t="str">
        <f>IFERROR(__xludf.DUMMYFUNCTION("""COMPUTED_VALUE"""),"Ajmer")</f>
        <v>Ajmer</v>
      </c>
      <c r="C248" s="13" t="str">
        <f>IFERROR(__xludf.DUMMYFUNCTION("""COMPUTED_VALUE"""),"Ragi Flour")</f>
        <v>Ragi Flour</v>
      </c>
      <c r="D248" s="22">
        <f>IFERROR(__xludf.DUMMYFUNCTION("""COMPUTED_VALUE"""),45520.0)</f>
        <v>45520</v>
      </c>
      <c r="E248" s="13">
        <f>IFERROR(__xludf.DUMMYFUNCTION("""COMPUTED_VALUE"""),5.0)</f>
        <v>5</v>
      </c>
      <c r="F248" s="13">
        <f>IFERROR(__xludf.DUMMYFUNCTION("""COMPUTED_VALUE"""),90.0)</f>
        <v>90</v>
      </c>
      <c r="G248" s="13" t="str">
        <f t="shared" si="1"/>
        <v>August</v>
      </c>
    </row>
    <row r="249">
      <c r="A249" s="13" t="str">
        <f>IFERROR(__xludf.DUMMYFUNCTION("""COMPUTED_VALUE"""),"AJ29765")</f>
        <v>AJ29765</v>
      </c>
      <c r="B249" s="13" t="str">
        <f>IFERROR(__xludf.DUMMYFUNCTION("""COMPUTED_VALUE"""),"Ajmer")</f>
        <v>Ajmer</v>
      </c>
      <c r="C249" s="13" t="str">
        <f>IFERROR(__xludf.DUMMYFUNCTION("""COMPUTED_VALUE"""),"Wheat Flour")</f>
        <v>Wheat Flour</v>
      </c>
      <c r="D249" s="22">
        <f>IFERROR(__xludf.DUMMYFUNCTION("""COMPUTED_VALUE"""),45520.0)</f>
        <v>45520</v>
      </c>
      <c r="E249" s="13">
        <f>IFERROR(__xludf.DUMMYFUNCTION("""COMPUTED_VALUE"""),8.0)</f>
        <v>8</v>
      </c>
      <c r="F249" s="13">
        <f>IFERROR(__xludf.DUMMYFUNCTION("""COMPUTED_VALUE"""),65.0)</f>
        <v>65</v>
      </c>
      <c r="G249" s="13" t="str">
        <f t="shared" si="1"/>
        <v>August</v>
      </c>
    </row>
    <row r="250">
      <c r="A250" s="13" t="str">
        <f>IFERROR(__xludf.DUMMYFUNCTION("""COMPUTED_VALUE"""),"AJ29885")</f>
        <v>AJ29885</v>
      </c>
      <c r="B250" s="13" t="str">
        <f>IFERROR(__xludf.DUMMYFUNCTION("""COMPUTED_VALUE"""),"Ajmer")</f>
        <v>Ajmer</v>
      </c>
      <c r="C250" s="13" t="str">
        <f>IFERROR(__xludf.DUMMYFUNCTION("""COMPUTED_VALUE"""),"Rice Flour")</f>
        <v>Rice Flour</v>
      </c>
      <c r="D250" s="22">
        <f>IFERROR(__xludf.DUMMYFUNCTION("""COMPUTED_VALUE"""),45520.0)</f>
        <v>45520</v>
      </c>
      <c r="E250" s="13">
        <f>IFERROR(__xludf.DUMMYFUNCTION("""COMPUTED_VALUE"""),19.0)</f>
        <v>19</v>
      </c>
      <c r="F250" s="13">
        <f>IFERROR(__xludf.DUMMYFUNCTION("""COMPUTED_VALUE"""),78.0)</f>
        <v>78</v>
      </c>
      <c r="G250" s="13" t="str">
        <f t="shared" si="1"/>
        <v>August</v>
      </c>
    </row>
    <row r="251">
      <c r="A251" s="13" t="str">
        <f>IFERROR(__xludf.DUMMYFUNCTION("""COMPUTED_VALUE"""),"AJ30005")</f>
        <v>AJ30005</v>
      </c>
      <c r="B251" s="13" t="str">
        <f>IFERROR(__xludf.DUMMYFUNCTION("""COMPUTED_VALUE"""),"Ajmer")</f>
        <v>Ajmer</v>
      </c>
      <c r="C251" s="13" t="str">
        <f>IFERROR(__xludf.DUMMYFUNCTION("""COMPUTED_VALUE"""),"Wheat Flour")</f>
        <v>Wheat Flour</v>
      </c>
      <c r="D251" s="22">
        <f>IFERROR(__xludf.DUMMYFUNCTION("""COMPUTED_VALUE"""),45521.0)</f>
        <v>45521</v>
      </c>
      <c r="E251" s="13">
        <f>IFERROR(__xludf.DUMMYFUNCTION("""COMPUTED_VALUE"""),21.0)</f>
        <v>21</v>
      </c>
      <c r="F251" s="13">
        <f>IFERROR(__xludf.DUMMYFUNCTION("""COMPUTED_VALUE"""),65.0)</f>
        <v>65</v>
      </c>
      <c r="G251" s="13" t="str">
        <f t="shared" si="1"/>
        <v>August</v>
      </c>
    </row>
    <row r="252">
      <c r="A252" s="13" t="str">
        <f>IFERROR(__xludf.DUMMYFUNCTION("""COMPUTED_VALUE"""),"AJ30125")</f>
        <v>AJ30125</v>
      </c>
      <c r="B252" s="13" t="str">
        <f>IFERROR(__xludf.DUMMYFUNCTION("""COMPUTED_VALUE"""),"Ajmer")</f>
        <v>Ajmer</v>
      </c>
      <c r="C252" s="13" t="str">
        <f>IFERROR(__xludf.DUMMYFUNCTION("""COMPUTED_VALUE"""),"Rice Flour")</f>
        <v>Rice Flour</v>
      </c>
      <c r="D252" s="22">
        <f>IFERROR(__xludf.DUMMYFUNCTION("""COMPUTED_VALUE"""),45522.0)</f>
        <v>45522</v>
      </c>
      <c r="E252" s="13">
        <f>IFERROR(__xludf.DUMMYFUNCTION("""COMPUTED_VALUE"""),18.0)</f>
        <v>18</v>
      </c>
      <c r="F252" s="13">
        <f>IFERROR(__xludf.DUMMYFUNCTION("""COMPUTED_VALUE"""),78.0)</f>
        <v>78</v>
      </c>
      <c r="G252" s="13" t="str">
        <f t="shared" si="1"/>
        <v>August</v>
      </c>
    </row>
    <row r="253">
      <c r="A253" s="13" t="str">
        <f>IFERROR(__xludf.DUMMYFUNCTION("""COMPUTED_VALUE"""),"AJ30245")</f>
        <v>AJ30245</v>
      </c>
      <c r="B253" s="13" t="str">
        <f>IFERROR(__xludf.DUMMYFUNCTION("""COMPUTED_VALUE"""),"Ajmer")</f>
        <v>Ajmer</v>
      </c>
      <c r="C253" s="13" t="str">
        <f>IFERROR(__xludf.DUMMYFUNCTION("""COMPUTED_VALUE"""),"Besan")</f>
        <v>Besan</v>
      </c>
      <c r="D253" s="22">
        <f>IFERROR(__xludf.DUMMYFUNCTION("""COMPUTED_VALUE"""),45522.0)</f>
        <v>45522</v>
      </c>
      <c r="E253" s="13">
        <f>IFERROR(__xludf.DUMMYFUNCTION("""COMPUTED_VALUE"""),13.0)</f>
        <v>13</v>
      </c>
      <c r="F253" s="13">
        <f>IFERROR(__xludf.DUMMYFUNCTION("""COMPUTED_VALUE"""),170.0)</f>
        <v>170</v>
      </c>
      <c r="G253" s="13" t="str">
        <f t="shared" si="1"/>
        <v>August</v>
      </c>
    </row>
    <row r="254">
      <c r="A254" s="13" t="str">
        <f>IFERROR(__xludf.DUMMYFUNCTION("""COMPUTED_VALUE"""),"AJ30365")</f>
        <v>AJ30365</v>
      </c>
      <c r="B254" s="13" t="str">
        <f>IFERROR(__xludf.DUMMYFUNCTION("""COMPUTED_VALUE"""),"Ajmer")</f>
        <v>Ajmer</v>
      </c>
      <c r="C254" s="13" t="str">
        <f>IFERROR(__xludf.DUMMYFUNCTION("""COMPUTED_VALUE"""),"Ragi Flour")</f>
        <v>Ragi Flour</v>
      </c>
      <c r="D254" s="22">
        <f>IFERROR(__xludf.DUMMYFUNCTION("""COMPUTED_VALUE"""),45522.0)</f>
        <v>45522</v>
      </c>
      <c r="E254" s="13">
        <f>IFERROR(__xludf.DUMMYFUNCTION("""COMPUTED_VALUE"""),3.0)</f>
        <v>3</v>
      </c>
      <c r="F254" s="13">
        <f>IFERROR(__xludf.DUMMYFUNCTION("""COMPUTED_VALUE"""),90.0)</f>
        <v>90</v>
      </c>
      <c r="G254" s="13" t="str">
        <f t="shared" si="1"/>
        <v>August</v>
      </c>
    </row>
    <row r="255">
      <c r="A255" s="13" t="str">
        <f>IFERROR(__xludf.DUMMYFUNCTION("""COMPUTED_VALUE"""),"AJ30485")</f>
        <v>AJ30485</v>
      </c>
      <c r="B255" s="13" t="str">
        <f>IFERROR(__xludf.DUMMYFUNCTION("""COMPUTED_VALUE"""),"Ajmer")</f>
        <v>Ajmer</v>
      </c>
      <c r="C255" s="13" t="str">
        <f>IFERROR(__xludf.DUMMYFUNCTION("""COMPUTED_VALUE"""),"Wheat Flour")</f>
        <v>Wheat Flour</v>
      </c>
      <c r="D255" s="22">
        <f>IFERROR(__xludf.DUMMYFUNCTION("""COMPUTED_VALUE"""),45523.0)</f>
        <v>45523</v>
      </c>
      <c r="E255" s="13">
        <f>IFERROR(__xludf.DUMMYFUNCTION("""COMPUTED_VALUE"""),18.0)</f>
        <v>18</v>
      </c>
      <c r="F255" s="13">
        <f>IFERROR(__xludf.DUMMYFUNCTION("""COMPUTED_VALUE"""),65.0)</f>
        <v>65</v>
      </c>
      <c r="G255" s="13" t="str">
        <f t="shared" si="1"/>
        <v>August</v>
      </c>
    </row>
    <row r="256">
      <c r="A256" s="13" t="str">
        <f>IFERROR(__xludf.DUMMYFUNCTION("""COMPUTED_VALUE"""),"AJ30605")</f>
        <v>AJ30605</v>
      </c>
      <c r="B256" s="13" t="str">
        <f>IFERROR(__xludf.DUMMYFUNCTION("""COMPUTED_VALUE"""),"Ajmer")</f>
        <v>Ajmer</v>
      </c>
      <c r="C256" s="13" t="str">
        <f>IFERROR(__xludf.DUMMYFUNCTION("""COMPUTED_VALUE"""),"Rice Flour")</f>
        <v>Rice Flour</v>
      </c>
      <c r="D256" s="22">
        <f>IFERROR(__xludf.DUMMYFUNCTION("""COMPUTED_VALUE"""),45523.0)</f>
        <v>45523</v>
      </c>
      <c r="E256" s="13">
        <f>IFERROR(__xludf.DUMMYFUNCTION("""COMPUTED_VALUE"""),31.0)</f>
        <v>31</v>
      </c>
      <c r="F256" s="13">
        <f>IFERROR(__xludf.DUMMYFUNCTION("""COMPUTED_VALUE"""),78.0)</f>
        <v>78</v>
      </c>
      <c r="G256" s="13" t="str">
        <f t="shared" si="1"/>
        <v>August</v>
      </c>
    </row>
    <row r="257">
      <c r="A257" s="13" t="str">
        <f>IFERROR(__xludf.DUMMYFUNCTION("""COMPUTED_VALUE"""),"AJ30725")</f>
        <v>AJ30725</v>
      </c>
      <c r="B257" s="13" t="str">
        <f>IFERROR(__xludf.DUMMYFUNCTION("""COMPUTED_VALUE"""),"Ajmer")</f>
        <v>Ajmer</v>
      </c>
      <c r="C257" s="13" t="str">
        <f>IFERROR(__xludf.DUMMYFUNCTION("""COMPUTED_VALUE"""),"Wheat Flour")</f>
        <v>Wheat Flour</v>
      </c>
      <c r="D257" s="22">
        <f>IFERROR(__xludf.DUMMYFUNCTION("""COMPUTED_VALUE"""),45527.0)</f>
        <v>45527</v>
      </c>
      <c r="E257" s="13">
        <f>IFERROR(__xludf.DUMMYFUNCTION("""COMPUTED_VALUE"""),36.0)</f>
        <v>36</v>
      </c>
      <c r="F257" s="13">
        <f>IFERROR(__xludf.DUMMYFUNCTION("""COMPUTED_VALUE"""),65.0)</f>
        <v>65</v>
      </c>
      <c r="G257" s="13" t="str">
        <f t="shared" si="1"/>
        <v>August</v>
      </c>
    </row>
    <row r="258">
      <c r="A258" s="13" t="str">
        <f>IFERROR(__xludf.DUMMYFUNCTION("""COMPUTED_VALUE"""),"AJ30845")</f>
        <v>AJ30845</v>
      </c>
      <c r="B258" s="13" t="str">
        <f>IFERROR(__xludf.DUMMYFUNCTION("""COMPUTED_VALUE"""),"Ajmer")</f>
        <v>Ajmer</v>
      </c>
      <c r="C258" s="13" t="str">
        <f>IFERROR(__xludf.DUMMYFUNCTION("""COMPUTED_VALUE"""),"Rice Flour")</f>
        <v>Rice Flour</v>
      </c>
      <c r="D258" s="22">
        <f>IFERROR(__xludf.DUMMYFUNCTION("""COMPUTED_VALUE"""),45527.0)</f>
        <v>45527</v>
      </c>
      <c r="E258" s="13">
        <f>IFERROR(__xludf.DUMMYFUNCTION("""COMPUTED_VALUE"""),15.0)</f>
        <v>15</v>
      </c>
      <c r="F258" s="13">
        <f>IFERROR(__xludf.DUMMYFUNCTION("""COMPUTED_VALUE"""),78.0)</f>
        <v>78</v>
      </c>
      <c r="G258" s="13" t="str">
        <f t="shared" si="1"/>
        <v>August</v>
      </c>
    </row>
    <row r="259">
      <c r="A259" s="13" t="str">
        <f>IFERROR(__xludf.DUMMYFUNCTION("""COMPUTED_VALUE"""),"AJ30965")</f>
        <v>AJ30965</v>
      </c>
      <c r="B259" s="13" t="str">
        <f>IFERROR(__xludf.DUMMYFUNCTION("""COMPUTED_VALUE"""),"Ajmer")</f>
        <v>Ajmer</v>
      </c>
      <c r="C259" s="13" t="str">
        <f>IFERROR(__xludf.DUMMYFUNCTION("""COMPUTED_VALUE"""),"Besan")</f>
        <v>Besan</v>
      </c>
      <c r="D259" s="22">
        <f>IFERROR(__xludf.DUMMYFUNCTION("""COMPUTED_VALUE"""),45527.0)</f>
        <v>45527</v>
      </c>
      <c r="E259" s="13">
        <f>IFERROR(__xludf.DUMMYFUNCTION("""COMPUTED_VALUE"""),11.0)</f>
        <v>11</v>
      </c>
      <c r="F259" s="13">
        <f>IFERROR(__xludf.DUMMYFUNCTION("""COMPUTED_VALUE"""),170.0)</f>
        <v>170</v>
      </c>
      <c r="G259" s="13" t="str">
        <f t="shared" si="1"/>
        <v>August</v>
      </c>
    </row>
    <row r="260">
      <c r="A260" s="13" t="str">
        <f>IFERROR(__xludf.DUMMYFUNCTION("""COMPUTED_VALUE"""),"AJ31085")</f>
        <v>AJ31085</v>
      </c>
      <c r="B260" s="13" t="str">
        <f>IFERROR(__xludf.DUMMYFUNCTION("""COMPUTED_VALUE"""),"Ajmer")</f>
        <v>Ajmer</v>
      </c>
      <c r="C260" s="13" t="str">
        <f>IFERROR(__xludf.DUMMYFUNCTION("""COMPUTED_VALUE"""),"Corn Flour")</f>
        <v>Corn Flour</v>
      </c>
      <c r="D260" s="22">
        <f>IFERROR(__xludf.DUMMYFUNCTION("""COMPUTED_VALUE"""),45528.0)</f>
        <v>45528</v>
      </c>
      <c r="E260" s="13">
        <f>IFERROR(__xludf.DUMMYFUNCTION("""COMPUTED_VALUE"""),5.0)</f>
        <v>5</v>
      </c>
      <c r="F260" s="13">
        <f>IFERROR(__xludf.DUMMYFUNCTION("""COMPUTED_VALUE"""),82.0)</f>
        <v>82</v>
      </c>
      <c r="G260" s="13" t="str">
        <f t="shared" si="1"/>
        <v>August</v>
      </c>
    </row>
    <row r="261">
      <c r="A261" s="13" t="str">
        <f>IFERROR(__xludf.DUMMYFUNCTION("""COMPUTED_VALUE"""),"AJ31205")</f>
        <v>AJ31205</v>
      </c>
      <c r="B261" s="13" t="str">
        <f>IFERROR(__xludf.DUMMYFUNCTION("""COMPUTED_VALUE"""),"Ajmer")</f>
        <v>Ajmer</v>
      </c>
      <c r="C261" s="13" t="str">
        <f>IFERROR(__xludf.DUMMYFUNCTION("""COMPUTED_VALUE"""),"Wheat Flour")</f>
        <v>Wheat Flour</v>
      </c>
      <c r="D261" s="22">
        <f>IFERROR(__xludf.DUMMYFUNCTION("""COMPUTED_VALUE"""),45528.0)</f>
        <v>45528</v>
      </c>
      <c r="E261" s="13">
        <f>IFERROR(__xludf.DUMMYFUNCTION("""COMPUTED_VALUE"""),13.0)</f>
        <v>13</v>
      </c>
      <c r="F261" s="13">
        <f>IFERROR(__xludf.DUMMYFUNCTION("""COMPUTED_VALUE"""),65.0)</f>
        <v>65</v>
      </c>
      <c r="G261" s="13" t="str">
        <f t="shared" si="1"/>
        <v>August</v>
      </c>
    </row>
    <row r="262">
      <c r="A262" s="13" t="str">
        <f>IFERROR(__xludf.DUMMYFUNCTION("""COMPUTED_VALUE"""),"AJ31325")</f>
        <v>AJ31325</v>
      </c>
      <c r="B262" s="13" t="str">
        <f>IFERROR(__xludf.DUMMYFUNCTION("""COMPUTED_VALUE"""),"Ajmer")</f>
        <v>Ajmer</v>
      </c>
      <c r="C262" s="13" t="str">
        <f>IFERROR(__xludf.DUMMYFUNCTION("""COMPUTED_VALUE"""),"Rice Flour")</f>
        <v>Rice Flour</v>
      </c>
      <c r="D262" s="22">
        <f>IFERROR(__xludf.DUMMYFUNCTION("""COMPUTED_VALUE"""),45528.0)</f>
        <v>45528</v>
      </c>
      <c r="E262" s="13">
        <f>IFERROR(__xludf.DUMMYFUNCTION("""COMPUTED_VALUE"""),18.0)</f>
        <v>18</v>
      </c>
      <c r="F262" s="13">
        <f>IFERROR(__xludf.DUMMYFUNCTION("""COMPUTED_VALUE"""),78.0)</f>
        <v>78</v>
      </c>
      <c r="G262" s="13" t="str">
        <f t="shared" si="1"/>
        <v>August</v>
      </c>
    </row>
    <row r="263">
      <c r="A263" s="13" t="str">
        <f>IFERROR(__xludf.DUMMYFUNCTION("""COMPUTED_VALUE"""),"AJ31445")</f>
        <v>AJ31445</v>
      </c>
      <c r="B263" s="13" t="str">
        <f>IFERROR(__xludf.DUMMYFUNCTION("""COMPUTED_VALUE"""),"Ajmer")</f>
        <v>Ajmer</v>
      </c>
      <c r="C263" s="13" t="str">
        <f>IFERROR(__xludf.DUMMYFUNCTION("""COMPUTED_VALUE"""),"Besan")</f>
        <v>Besan</v>
      </c>
      <c r="D263" s="22">
        <f>IFERROR(__xludf.DUMMYFUNCTION("""COMPUTED_VALUE"""),45529.0)</f>
        <v>45529</v>
      </c>
      <c r="E263" s="13">
        <f>IFERROR(__xludf.DUMMYFUNCTION("""COMPUTED_VALUE"""),11.0)</f>
        <v>11</v>
      </c>
      <c r="F263" s="13">
        <f>IFERROR(__xludf.DUMMYFUNCTION("""COMPUTED_VALUE"""),170.0)</f>
        <v>170</v>
      </c>
      <c r="G263" s="13" t="str">
        <f t="shared" si="1"/>
        <v>August</v>
      </c>
    </row>
    <row r="264">
      <c r="A264" s="13" t="str">
        <f>IFERROR(__xludf.DUMMYFUNCTION("""COMPUTED_VALUE"""),"AJ31565")</f>
        <v>AJ31565</v>
      </c>
      <c r="B264" s="13" t="str">
        <f>IFERROR(__xludf.DUMMYFUNCTION("""COMPUTED_VALUE"""),"Ajmer")</f>
        <v>Ajmer</v>
      </c>
      <c r="C264" s="13" t="str">
        <f>IFERROR(__xludf.DUMMYFUNCTION("""COMPUTED_VALUE"""),"Ragi Flour")</f>
        <v>Ragi Flour</v>
      </c>
      <c r="D264" s="22">
        <f>IFERROR(__xludf.DUMMYFUNCTION("""COMPUTED_VALUE"""),45529.0)</f>
        <v>45529</v>
      </c>
      <c r="E264" s="13">
        <f>IFERROR(__xludf.DUMMYFUNCTION("""COMPUTED_VALUE"""),9.0)</f>
        <v>9</v>
      </c>
      <c r="F264" s="13">
        <f>IFERROR(__xludf.DUMMYFUNCTION("""COMPUTED_VALUE"""),90.0)</f>
        <v>90</v>
      </c>
      <c r="G264" s="13" t="str">
        <f t="shared" si="1"/>
        <v>August</v>
      </c>
    </row>
    <row r="265">
      <c r="A265" s="13" t="str">
        <f>IFERROR(__xludf.DUMMYFUNCTION("""COMPUTED_VALUE"""),"AJ31685")</f>
        <v>AJ31685</v>
      </c>
      <c r="B265" s="13" t="str">
        <f>IFERROR(__xludf.DUMMYFUNCTION("""COMPUTED_VALUE"""),"Ajmer")</f>
        <v>Ajmer</v>
      </c>
      <c r="C265" s="13" t="str">
        <f>IFERROR(__xludf.DUMMYFUNCTION("""COMPUTED_VALUE"""),"Wheat Flour")</f>
        <v>Wheat Flour</v>
      </c>
      <c r="D265" s="22">
        <f>IFERROR(__xludf.DUMMYFUNCTION("""COMPUTED_VALUE"""),45529.0)</f>
        <v>45529</v>
      </c>
      <c r="E265" s="13">
        <f>IFERROR(__xludf.DUMMYFUNCTION("""COMPUTED_VALUE"""),12.0)</f>
        <v>12</v>
      </c>
      <c r="F265" s="13">
        <f>IFERROR(__xludf.DUMMYFUNCTION("""COMPUTED_VALUE"""),65.0)</f>
        <v>65</v>
      </c>
      <c r="G265" s="13" t="str">
        <f t="shared" si="1"/>
        <v>August</v>
      </c>
    </row>
    <row r="266">
      <c r="A266" s="13" t="str">
        <f>IFERROR(__xludf.DUMMYFUNCTION("""COMPUTED_VALUE"""),"AJ31805")</f>
        <v>AJ31805</v>
      </c>
      <c r="B266" s="13" t="str">
        <f>IFERROR(__xludf.DUMMYFUNCTION("""COMPUTED_VALUE"""),"Ajmer")</f>
        <v>Ajmer</v>
      </c>
      <c r="C266" s="13" t="str">
        <f>IFERROR(__xludf.DUMMYFUNCTION("""COMPUTED_VALUE"""),"Corn Flour")</f>
        <v>Corn Flour</v>
      </c>
      <c r="D266" s="22">
        <f>IFERROR(__xludf.DUMMYFUNCTION("""COMPUTED_VALUE"""),45530.0)</f>
        <v>45530</v>
      </c>
      <c r="E266" s="13">
        <f>IFERROR(__xludf.DUMMYFUNCTION("""COMPUTED_VALUE"""),7.0)</f>
        <v>7</v>
      </c>
      <c r="F266" s="13">
        <f>IFERROR(__xludf.DUMMYFUNCTION("""COMPUTED_VALUE"""),82.0)</f>
        <v>82</v>
      </c>
      <c r="G266" s="13" t="str">
        <f t="shared" si="1"/>
        <v>August</v>
      </c>
    </row>
    <row r="267">
      <c r="A267" s="13" t="str">
        <f>IFERROR(__xludf.DUMMYFUNCTION("""COMPUTED_VALUE"""),"AJ31925")</f>
        <v>AJ31925</v>
      </c>
      <c r="B267" s="13" t="str">
        <f>IFERROR(__xludf.DUMMYFUNCTION("""COMPUTED_VALUE"""),"Ajmer")</f>
        <v>Ajmer</v>
      </c>
      <c r="C267" s="13" t="str">
        <f>IFERROR(__xludf.DUMMYFUNCTION("""COMPUTED_VALUE"""),"Wheat Flour")</f>
        <v>Wheat Flour</v>
      </c>
      <c r="D267" s="22">
        <f>IFERROR(__xludf.DUMMYFUNCTION("""COMPUTED_VALUE"""),45530.0)</f>
        <v>45530</v>
      </c>
      <c r="E267" s="13">
        <f>IFERROR(__xludf.DUMMYFUNCTION("""COMPUTED_VALUE"""),25.0)</f>
        <v>25</v>
      </c>
      <c r="F267" s="13">
        <f>IFERROR(__xludf.DUMMYFUNCTION("""COMPUTED_VALUE"""),65.0)</f>
        <v>65</v>
      </c>
      <c r="G267" s="13" t="str">
        <f t="shared" si="1"/>
        <v>August</v>
      </c>
    </row>
    <row r="268">
      <c r="A268" s="13" t="str">
        <f>IFERROR(__xludf.DUMMYFUNCTION("""COMPUTED_VALUE"""),"AJ32045")</f>
        <v>AJ32045</v>
      </c>
      <c r="B268" s="13" t="str">
        <f>IFERROR(__xludf.DUMMYFUNCTION("""COMPUTED_VALUE"""),"Ajmer")</f>
        <v>Ajmer</v>
      </c>
      <c r="C268" s="13" t="str">
        <f>IFERROR(__xludf.DUMMYFUNCTION("""COMPUTED_VALUE"""),"Rice Flour")</f>
        <v>Rice Flour</v>
      </c>
      <c r="D268" s="22">
        <f>IFERROR(__xludf.DUMMYFUNCTION("""COMPUTED_VALUE"""),45530.0)</f>
        <v>45530</v>
      </c>
      <c r="E268" s="13">
        <f>IFERROR(__xludf.DUMMYFUNCTION("""COMPUTED_VALUE"""),21.0)</f>
        <v>21</v>
      </c>
      <c r="F268" s="13">
        <f>IFERROR(__xludf.DUMMYFUNCTION("""COMPUTED_VALUE"""),78.0)</f>
        <v>78</v>
      </c>
      <c r="G268" s="13" t="str">
        <f t="shared" si="1"/>
        <v>August</v>
      </c>
    </row>
    <row r="269">
      <c r="A269" s="13" t="str">
        <f>IFERROR(__xludf.DUMMYFUNCTION("""COMPUTED_VALUE"""),"AJ32165")</f>
        <v>AJ32165</v>
      </c>
      <c r="B269" s="13" t="str">
        <f>IFERROR(__xludf.DUMMYFUNCTION("""COMPUTED_VALUE"""),"Ajmer")</f>
        <v>Ajmer</v>
      </c>
      <c r="C269" s="13" t="str">
        <f>IFERROR(__xludf.DUMMYFUNCTION("""COMPUTED_VALUE"""),"Besan")</f>
        <v>Besan</v>
      </c>
      <c r="D269" s="22">
        <f>IFERROR(__xludf.DUMMYFUNCTION("""COMPUTED_VALUE"""),45530.0)</f>
        <v>45530</v>
      </c>
      <c r="E269" s="13">
        <f>IFERROR(__xludf.DUMMYFUNCTION("""COMPUTED_VALUE"""),3.0)</f>
        <v>3</v>
      </c>
      <c r="F269" s="13">
        <f>IFERROR(__xludf.DUMMYFUNCTION("""COMPUTED_VALUE"""),170.0)</f>
        <v>170</v>
      </c>
      <c r="G269" s="13" t="str">
        <f t="shared" si="1"/>
        <v>August</v>
      </c>
    </row>
    <row r="270">
      <c r="A270" s="13" t="str">
        <f>IFERROR(__xludf.DUMMYFUNCTION("""COMPUTED_VALUE"""),"AJ32285")</f>
        <v>AJ32285</v>
      </c>
      <c r="B270" s="13" t="str">
        <f>IFERROR(__xludf.DUMMYFUNCTION("""COMPUTED_VALUE"""),"Ajmer")</f>
        <v>Ajmer</v>
      </c>
      <c r="C270" s="13" t="str">
        <f>IFERROR(__xludf.DUMMYFUNCTION("""COMPUTED_VALUE"""),"Ragi Flour")</f>
        <v>Ragi Flour</v>
      </c>
      <c r="D270" s="22">
        <f>IFERROR(__xludf.DUMMYFUNCTION("""COMPUTED_VALUE"""),45530.0)</f>
        <v>45530</v>
      </c>
      <c r="E270" s="13">
        <f>IFERROR(__xludf.DUMMYFUNCTION("""COMPUTED_VALUE"""),2.0)</f>
        <v>2</v>
      </c>
      <c r="F270" s="13">
        <f>IFERROR(__xludf.DUMMYFUNCTION("""COMPUTED_VALUE"""),90.0)</f>
        <v>90</v>
      </c>
      <c r="G270" s="13" t="str">
        <f t="shared" si="1"/>
        <v>August</v>
      </c>
    </row>
    <row r="271">
      <c r="A271" s="13" t="str">
        <f>IFERROR(__xludf.DUMMYFUNCTION("""COMPUTED_VALUE"""),"AJ32405")</f>
        <v>AJ32405</v>
      </c>
      <c r="B271" s="13" t="str">
        <f>IFERROR(__xludf.DUMMYFUNCTION("""COMPUTED_VALUE"""),"Ajmer")</f>
        <v>Ajmer</v>
      </c>
      <c r="C271" s="13" t="str">
        <f>IFERROR(__xludf.DUMMYFUNCTION("""COMPUTED_VALUE"""),"Jowar Flour")</f>
        <v>Jowar Flour</v>
      </c>
      <c r="D271" s="22">
        <f>IFERROR(__xludf.DUMMYFUNCTION("""COMPUTED_VALUE"""),45531.0)</f>
        <v>45531</v>
      </c>
      <c r="E271" s="13">
        <f>IFERROR(__xludf.DUMMYFUNCTION("""COMPUTED_VALUE"""),6.0)</f>
        <v>6</v>
      </c>
      <c r="F271" s="13">
        <f>IFERROR(__xludf.DUMMYFUNCTION("""COMPUTED_VALUE"""),80.0)</f>
        <v>80</v>
      </c>
      <c r="G271" s="13" t="str">
        <f t="shared" si="1"/>
        <v>August</v>
      </c>
    </row>
    <row r="272">
      <c r="A272" s="13" t="str">
        <f>IFERROR(__xludf.DUMMYFUNCTION("""COMPUTED_VALUE"""),"AJ32525")</f>
        <v>AJ32525</v>
      </c>
      <c r="B272" s="13" t="str">
        <f>IFERROR(__xludf.DUMMYFUNCTION("""COMPUTED_VALUE"""),"Ajmer")</f>
        <v>Ajmer</v>
      </c>
      <c r="C272" s="13" t="str">
        <f>IFERROR(__xludf.DUMMYFUNCTION("""COMPUTED_VALUE"""),"Corn Flour")</f>
        <v>Corn Flour</v>
      </c>
      <c r="D272" s="22">
        <f>IFERROR(__xludf.DUMMYFUNCTION("""COMPUTED_VALUE"""),45531.0)</f>
        <v>45531</v>
      </c>
      <c r="E272" s="13">
        <f>IFERROR(__xludf.DUMMYFUNCTION("""COMPUTED_VALUE"""),4.0)</f>
        <v>4</v>
      </c>
      <c r="F272" s="13">
        <f>IFERROR(__xludf.DUMMYFUNCTION("""COMPUTED_VALUE"""),82.0)</f>
        <v>82</v>
      </c>
      <c r="G272" s="13" t="str">
        <f t="shared" si="1"/>
        <v>August</v>
      </c>
    </row>
    <row r="273">
      <c r="A273" s="13" t="str">
        <f>IFERROR(__xludf.DUMMYFUNCTION("""COMPUTED_VALUE"""),"AJ32645")</f>
        <v>AJ32645</v>
      </c>
      <c r="B273" s="13" t="str">
        <f>IFERROR(__xludf.DUMMYFUNCTION("""COMPUTED_VALUE"""),"Ajmer")</f>
        <v>Ajmer</v>
      </c>
      <c r="C273" s="13" t="str">
        <f>IFERROR(__xludf.DUMMYFUNCTION("""COMPUTED_VALUE"""),"Wheat Flour")</f>
        <v>Wheat Flour</v>
      </c>
      <c r="D273" s="22">
        <f>IFERROR(__xludf.DUMMYFUNCTION("""COMPUTED_VALUE"""),45531.0)</f>
        <v>45531</v>
      </c>
      <c r="E273" s="13">
        <f>IFERROR(__xludf.DUMMYFUNCTION("""COMPUTED_VALUE"""),23.0)</f>
        <v>23</v>
      </c>
      <c r="F273" s="13">
        <f>IFERROR(__xludf.DUMMYFUNCTION("""COMPUTED_VALUE"""),65.0)</f>
        <v>65</v>
      </c>
      <c r="G273" s="13" t="str">
        <f t="shared" si="1"/>
        <v>August</v>
      </c>
    </row>
    <row r="274">
      <c r="A274" s="13" t="str">
        <f>IFERROR(__xludf.DUMMYFUNCTION("""COMPUTED_VALUE"""),"AJ32765")</f>
        <v>AJ32765</v>
      </c>
      <c r="B274" s="13" t="str">
        <f>IFERROR(__xludf.DUMMYFUNCTION("""COMPUTED_VALUE"""),"Ajmer")</f>
        <v>Ajmer</v>
      </c>
      <c r="C274" s="13" t="str">
        <f>IFERROR(__xludf.DUMMYFUNCTION("""COMPUTED_VALUE"""),"Rice Flour")</f>
        <v>Rice Flour</v>
      </c>
      <c r="D274" s="22">
        <f>IFERROR(__xludf.DUMMYFUNCTION("""COMPUTED_VALUE"""),45532.0)</f>
        <v>45532</v>
      </c>
      <c r="E274" s="13">
        <f>IFERROR(__xludf.DUMMYFUNCTION("""COMPUTED_VALUE"""),28.0)</f>
        <v>28</v>
      </c>
      <c r="F274" s="13">
        <f>IFERROR(__xludf.DUMMYFUNCTION("""COMPUTED_VALUE"""),78.0)</f>
        <v>78</v>
      </c>
      <c r="G274" s="13" t="str">
        <f t="shared" si="1"/>
        <v>August</v>
      </c>
    </row>
    <row r="275">
      <c r="A275" s="13" t="str">
        <f>IFERROR(__xludf.DUMMYFUNCTION("""COMPUTED_VALUE"""),"AJ32885")</f>
        <v>AJ32885</v>
      </c>
      <c r="B275" s="13" t="str">
        <f>IFERROR(__xludf.DUMMYFUNCTION("""COMPUTED_VALUE"""),"Ajmer")</f>
        <v>Ajmer</v>
      </c>
      <c r="C275" s="13" t="str">
        <f>IFERROR(__xludf.DUMMYFUNCTION("""COMPUTED_VALUE"""),"Besan")</f>
        <v>Besan</v>
      </c>
      <c r="D275" s="22">
        <f>IFERROR(__xludf.DUMMYFUNCTION("""COMPUTED_VALUE"""),45533.0)</f>
        <v>45533</v>
      </c>
      <c r="E275" s="13">
        <f>IFERROR(__xludf.DUMMYFUNCTION("""COMPUTED_VALUE"""),14.0)</f>
        <v>14</v>
      </c>
      <c r="F275" s="13">
        <f>IFERROR(__xludf.DUMMYFUNCTION("""COMPUTED_VALUE"""),170.0)</f>
        <v>170</v>
      </c>
      <c r="G275" s="13" t="str">
        <f t="shared" si="1"/>
        <v>August</v>
      </c>
    </row>
    <row r="276">
      <c r="A276" s="13" t="str">
        <f>IFERROR(__xludf.DUMMYFUNCTION("""COMPUTED_VALUE"""),"AJ33005")</f>
        <v>AJ33005</v>
      </c>
      <c r="B276" s="13" t="str">
        <f>IFERROR(__xludf.DUMMYFUNCTION("""COMPUTED_VALUE"""),"Ajmer")</f>
        <v>Ajmer</v>
      </c>
      <c r="C276" s="13" t="str">
        <f>IFERROR(__xludf.DUMMYFUNCTION("""COMPUTED_VALUE"""),"Ragi Flour")</f>
        <v>Ragi Flour</v>
      </c>
      <c r="D276" s="22">
        <f>IFERROR(__xludf.DUMMYFUNCTION("""COMPUTED_VALUE"""),45533.0)</f>
        <v>45533</v>
      </c>
      <c r="E276" s="13">
        <f>IFERROR(__xludf.DUMMYFUNCTION("""COMPUTED_VALUE"""),4.0)</f>
        <v>4</v>
      </c>
      <c r="F276" s="13">
        <f>IFERROR(__xludf.DUMMYFUNCTION("""COMPUTED_VALUE"""),90.0)</f>
        <v>90</v>
      </c>
      <c r="G276" s="13" t="str">
        <f t="shared" si="1"/>
        <v>August</v>
      </c>
    </row>
    <row r="277">
      <c r="A277" s="13" t="str">
        <f>IFERROR(__xludf.DUMMYFUNCTION("""COMPUTED_VALUE"""),"AJ33125")</f>
        <v>AJ33125</v>
      </c>
      <c r="B277" s="13" t="str">
        <f>IFERROR(__xludf.DUMMYFUNCTION("""COMPUTED_VALUE"""),"Ajmer")</f>
        <v>Ajmer</v>
      </c>
      <c r="C277" s="13" t="str">
        <f>IFERROR(__xludf.DUMMYFUNCTION("""COMPUTED_VALUE"""),"Jowar Flour")</f>
        <v>Jowar Flour</v>
      </c>
      <c r="D277" s="22">
        <f>IFERROR(__xludf.DUMMYFUNCTION("""COMPUTED_VALUE"""),45533.0)</f>
        <v>45533</v>
      </c>
      <c r="E277" s="13">
        <f>IFERROR(__xludf.DUMMYFUNCTION("""COMPUTED_VALUE"""),5.0)</f>
        <v>5</v>
      </c>
      <c r="F277" s="13">
        <f>IFERROR(__xludf.DUMMYFUNCTION("""COMPUTED_VALUE"""),80.0)</f>
        <v>80</v>
      </c>
      <c r="G277" s="13" t="str">
        <f t="shared" si="1"/>
        <v>August</v>
      </c>
    </row>
    <row r="278">
      <c r="A278" s="13" t="str">
        <f>IFERROR(__xludf.DUMMYFUNCTION("""COMPUTED_VALUE"""),"AJ33245")</f>
        <v>AJ33245</v>
      </c>
      <c r="B278" s="13" t="str">
        <f>IFERROR(__xludf.DUMMYFUNCTION("""COMPUTED_VALUE"""),"Ajmer")</f>
        <v>Ajmer</v>
      </c>
      <c r="C278" s="13" t="str">
        <f>IFERROR(__xludf.DUMMYFUNCTION("""COMPUTED_VALUE"""),"Corn Flour")</f>
        <v>Corn Flour</v>
      </c>
      <c r="D278" s="22">
        <f>IFERROR(__xludf.DUMMYFUNCTION("""COMPUTED_VALUE"""),45533.0)</f>
        <v>45533</v>
      </c>
      <c r="E278" s="13">
        <f>IFERROR(__xludf.DUMMYFUNCTION("""COMPUTED_VALUE"""),7.0)</f>
        <v>7</v>
      </c>
      <c r="F278" s="13">
        <f>IFERROR(__xludf.DUMMYFUNCTION("""COMPUTED_VALUE"""),82.0)</f>
        <v>82</v>
      </c>
      <c r="G278" s="13" t="str">
        <f t="shared" si="1"/>
        <v>August</v>
      </c>
    </row>
    <row r="279">
      <c r="A279" s="13" t="str">
        <f>IFERROR(__xludf.DUMMYFUNCTION("""COMPUTED_VALUE"""),"AJ33365")</f>
        <v>AJ33365</v>
      </c>
      <c r="B279" s="13" t="str">
        <f>IFERROR(__xludf.DUMMYFUNCTION("""COMPUTED_VALUE"""),"Ajmer")</f>
        <v>Ajmer</v>
      </c>
      <c r="C279" s="13" t="str">
        <f>IFERROR(__xludf.DUMMYFUNCTION("""COMPUTED_VALUE"""),"Rice Flour")</f>
        <v>Rice Flour</v>
      </c>
      <c r="D279" s="22">
        <f>IFERROR(__xludf.DUMMYFUNCTION("""COMPUTED_VALUE"""),45533.0)</f>
        <v>45533</v>
      </c>
      <c r="E279" s="13">
        <f>IFERROR(__xludf.DUMMYFUNCTION("""COMPUTED_VALUE"""),24.0)</f>
        <v>24</v>
      </c>
      <c r="F279" s="13">
        <f>IFERROR(__xludf.DUMMYFUNCTION("""COMPUTED_VALUE"""),78.0)</f>
        <v>78</v>
      </c>
      <c r="G279" s="13" t="str">
        <f t="shared" si="1"/>
        <v>August</v>
      </c>
    </row>
    <row r="280">
      <c r="A280" s="13" t="str">
        <f>IFERROR(__xludf.DUMMYFUNCTION("""COMPUTED_VALUE"""),"AJ33485")</f>
        <v>AJ33485</v>
      </c>
      <c r="B280" s="13" t="str">
        <f>IFERROR(__xludf.DUMMYFUNCTION("""COMPUTED_VALUE"""),"Ajmer")</f>
        <v>Ajmer</v>
      </c>
      <c r="C280" s="13" t="str">
        <f>IFERROR(__xludf.DUMMYFUNCTION("""COMPUTED_VALUE"""),"Wheat Flour")</f>
        <v>Wheat Flour</v>
      </c>
      <c r="D280" s="22">
        <f>IFERROR(__xludf.DUMMYFUNCTION("""COMPUTED_VALUE"""),45533.0)</f>
        <v>45533</v>
      </c>
      <c r="E280" s="13">
        <f>IFERROR(__xludf.DUMMYFUNCTION("""COMPUTED_VALUE"""),21.0)</f>
        <v>21</v>
      </c>
      <c r="F280" s="13">
        <f>IFERROR(__xludf.DUMMYFUNCTION("""COMPUTED_VALUE"""),65.0)</f>
        <v>65</v>
      </c>
      <c r="G280" s="13" t="str">
        <f t="shared" si="1"/>
        <v>August</v>
      </c>
    </row>
    <row r="281">
      <c r="A281" s="13" t="str">
        <f>IFERROR(__xludf.DUMMYFUNCTION("""COMPUTED_VALUE"""),"AJ33605")</f>
        <v>AJ33605</v>
      </c>
      <c r="B281" s="13" t="str">
        <f>IFERROR(__xludf.DUMMYFUNCTION("""COMPUTED_VALUE"""),"Ajmer")</f>
        <v>Ajmer</v>
      </c>
      <c r="C281" s="13" t="str">
        <f>IFERROR(__xludf.DUMMYFUNCTION("""COMPUTED_VALUE"""),"Rice Flour")</f>
        <v>Rice Flour</v>
      </c>
      <c r="D281" s="22">
        <f>IFERROR(__xludf.DUMMYFUNCTION("""COMPUTED_VALUE"""),45534.0)</f>
        <v>45534</v>
      </c>
      <c r="E281" s="13">
        <f>IFERROR(__xludf.DUMMYFUNCTION("""COMPUTED_VALUE"""),33.0)</f>
        <v>33</v>
      </c>
      <c r="F281" s="13">
        <f>IFERROR(__xludf.DUMMYFUNCTION("""COMPUTED_VALUE"""),78.0)</f>
        <v>78</v>
      </c>
      <c r="G281" s="13" t="str">
        <f t="shared" si="1"/>
        <v>August</v>
      </c>
    </row>
    <row r="282">
      <c r="A282" s="13" t="str">
        <f>IFERROR(__xludf.DUMMYFUNCTION("""COMPUTED_VALUE"""),"AJ33725")</f>
        <v>AJ33725</v>
      </c>
      <c r="B282" s="13" t="str">
        <f>IFERROR(__xludf.DUMMYFUNCTION("""COMPUTED_VALUE"""),"Ajmer")</f>
        <v>Ajmer</v>
      </c>
      <c r="C282" s="13" t="str">
        <f>IFERROR(__xludf.DUMMYFUNCTION("""COMPUTED_VALUE"""),"Wheat Flour")</f>
        <v>Wheat Flour</v>
      </c>
      <c r="D282" s="22">
        <f>IFERROR(__xludf.DUMMYFUNCTION("""COMPUTED_VALUE"""),45534.0)</f>
        <v>45534</v>
      </c>
      <c r="E282" s="13">
        <f>IFERROR(__xludf.DUMMYFUNCTION("""COMPUTED_VALUE"""),18.0)</f>
        <v>18</v>
      </c>
      <c r="F282" s="13">
        <f>IFERROR(__xludf.DUMMYFUNCTION("""COMPUTED_VALUE"""),65.0)</f>
        <v>65</v>
      </c>
      <c r="G282" s="13" t="str">
        <f t="shared" si="1"/>
        <v>August</v>
      </c>
    </row>
    <row r="283">
      <c r="A283" s="13" t="str">
        <f>IFERROR(__xludf.DUMMYFUNCTION("""COMPUTED_VALUE"""),"AJ33845")</f>
        <v>AJ33845</v>
      </c>
      <c r="B283" s="13" t="str">
        <f>IFERROR(__xludf.DUMMYFUNCTION("""COMPUTED_VALUE"""),"Ajmer")</f>
        <v>Ajmer</v>
      </c>
      <c r="C283" s="13" t="str">
        <f>IFERROR(__xludf.DUMMYFUNCTION("""COMPUTED_VALUE"""),"Ragi Flour")</f>
        <v>Ragi Flour</v>
      </c>
      <c r="D283" s="22">
        <f>IFERROR(__xludf.DUMMYFUNCTION("""COMPUTED_VALUE"""),45534.0)</f>
        <v>45534</v>
      </c>
      <c r="E283" s="13">
        <f>IFERROR(__xludf.DUMMYFUNCTION("""COMPUTED_VALUE"""),10.0)</f>
        <v>10</v>
      </c>
      <c r="F283" s="13">
        <f>IFERROR(__xludf.DUMMYFUNCTION("""COMPUTED_VALUE"""),90.0)</f>
        <v>90</v>
      </c>
      <c r="G283" s="13" t="str">
        <f t="shared" si="1"/>
        <v>August</v>
      </c>
    </row>
    <row r="284">
      <c r="A284" s="13" t="str">
        <f>IFERROR(__xludf.DUMMYFUNCTION("""COMPUTED_VALUE"""),"AJ33965")</f>
        <v>AJ33965</v>
      </c>
      <c r="B284" s="13" t="str">
        <f>IFERROR(__xludf.DUMMYFUNCTION("""COMPUTED_VALUE"""),"Ajmer")</f>
        <v>Ajmer</v>
      </c>
      <c r="C284" s="13" t="str">
        <f>IFERROR(__xludf.DUMMYFUNCTION("""COMPUTED_VALUE"""),"Besan")</f>
        <v>Besan</v>
      </c>
      <c r="D284" s="22">
        <f>IFERROR(__xludf.DUMMYFUNCTION("""COMPUTED_VALUE"""),45534.0)</f>
        <v>45534</v>
      </c>
      <c r="E284" s="13">
        <f>IFERROR(__xludf.DUMMYFUNCTION("""COMPUTED_VALUE"""),9.0)</f>
        <v>9</v>
      </c>
      <c r="F284" s="13">
        <f>IFERROR(__xludf.DUMMYFUNCTION("""COMPUTED_VALUE"""),170.0)</f>
        <v>170</v>
      </c>
      <c r="G284" s="13" t="str">
        <f t="shared" si="1"/>
        <v>August</v>
      </c>
    </row>
    <row r="285">
      <c r="A285" s="13" t="str">
        <f>IFERROR(__xludf.DUMMYFUNCTION("""COMPUTED_VALUE"""),"AJ34085")</f>
        <v>AJ34085</v>
      </c>
      <c r="B285" s="13" t="str">
        <f>IFERROR(__xludf.DUMMYFUNCTION("""COMPUTED_VALUE"""),"Ajmer")</f>
        <v>Ajmer</v>
      </c>
      <c r="C285" s="13" t="str">
        <f>IFERROR(__xludf.DUMMYFUNCTION("""COMPUTED_VALUE"""),"Ragi Flour")</f>
        <v>Ragi Flour</v>
      </c>
      <c r="D285" s="22">
        <f>IFERROR(__xludf.DUMMYFUNCTION("""COMPUTED_VALUE"""),45535.0)</f>
        <v>45535</v>
      </c>
      <c r="E285" s="13">
        <f>IFERROR(__xludf.DUMMYFUNCTION("""COMPUTED_VALUE"""),7.0)</f>
        <v>7</v>
      </c>
      <c r="F285" s="13">
        <f>IFERROR(__xludf.DUMMYFUNCTION("""COMPUTED_VALUE"""),90.0)</f>
        <v>90</v>
      </c>
      <c r="G285" s="13" t="str">
        <f t="shared" si="1"/>
        <v>August</v>
      </c>
    </row>
    <row r="286">
      <c r="A286" s="13" t="str">
        <f>IFERROR(__xludf.DUMMYFUNCTION("""COMPUTED_VALUE"""),"AJ34205")</f>
        <v>AJ34205</v>
      </c>
      <c r="B286" s="13" t="str">
        <f>IFERROR(__xludf.DUMMYFUNCTION("""COMPUTED_VALUE"""),"Ajmer")</f>
        <v>Ajmer</v>
      </c>
      <c r="C286" s="13" t="str">
        <f>IFERROR(__xludf.DUMMYFUNCTION("""COMPUTED_VALUE"""),"Wheat Flour")</f>
        <v>Wheat Flour</v>
      </c>
      <c r="D286" s="22">
        <f>IFERROR(__xludf.DUMMYFUNCTION("""COMPUTED_VALUE"""),45535.0)</f>
        <v>45535</v>
      </c>
      <c r="E286" s="13">
        <f>IFERROR(__xludf.DUMMYFUNCTION("""COMPUTED_VALUE"""),9.0)</f>
        <v>9</v>
      </c>
      <c r="F286" s="13">
        <f>IFERROR(__xludf.DUMMYFUNCTION("""COMPUTED_VALUE"""),65.0)</f>
        <v>65</v>
      </c>
      <c r="G286" s="13" t="str">
        <f t="shared" si="1"/>
        <v>August</v>
      </c>
    </row>
    <row r="287">
      <c r="A287" s="13" t="str">
        <f>IFERROR(__xludf.DUMMYFUNCTION("""COMPUTED_VALUE"""),"AJ34325")</f>
        <v>AJ34325</v>
      </c>
      <c r="B287" s="13" t="str">
        <f>IFERROR(__xludf.DUMMYFUNCTION("""COMPUTED_VALUE"""),"Ajmer")</f>
        <v>Ajmer</v>
      </c>
      <c r="C287" s="13" t="str">
        <f>IFERROR(__xludf.DUMMYFUNCTION("""COMPUTED_VALUE"""),"Rice Flour")</f>
        <v>Rice Flour</v>
      </c>
      <c r="D287" s="22">
        <f>IFERROR(__xludf.DUMMYFUNCTION("""COMPUTED_VALUE"""),45535.0)</f>
        <v>45535</v>
      </c>
      <c r="E287" s="13">
        <f>IFERROR(__xludf.DUMMYFUNCTION("""COMPUTED_VALUE"""),32.0)</f>
        <v>32</v>
      </c>
      <c r="F287" s="13">
        <f>IFERROR(__xludf.DUMMYFUNCTION("""COMPUTED_VALUE"""),78.0)</f>
        <v>78</v>
      </c>
      <c r="G287" s="13" t="str">
        <f t="shared" si="1"/>
        <v>August</v>
      </c>
    </row>
    <row r="288">
      <c r="A288" s="13" t="str">
        <f>IFERROR(__xludf.DUMMYFUNCTION("""COMPUTED_VALUE"""),"AJ34445")</f>
        <v>AJ34445</v>
      </c>
      <c r="B288" s="13" t="str">
        <f>IFERROR(__xludf.DUMMYFUNCTION("""COMPUTED_VALUE"""),"Ajmer")</f>
        <v>Ajmer</v>
      </c>
      <c r="C288" s="13" t="str">
        <f>IFERROR(__xludf.DUMMYFUNCTION("""COMPUTED_VALUE"""),"Besan")</f>
        <v>Besan</v>
      </c>
      <c r="D288" s="22">
        <f>IFERROR(__xludf.DUMMYFUNCTION("""COMPUTED_VALUE"""),45535.0)</f>
        <v>45535</v>
      </c>
      <c r="E288" s="13">
        <f>IFERROR(__xludf.DUMMYFUNCTION("""COMPUTED_VALUE"""),12.0)</f>
        <v>12</v>
      </c>
      <c r="F288" s="13">
        <f>IFERROR(__xludf.DUMMYFUNCTION("""COMPUTED_VALUE"""),170.0)</f>
        <v>170</v>
      </c>
      <c r="G288" s="13" t="str">
        <f t="shared" si="1"/>
        <v>August</v>
      </c>
    </row>
    <row r="289">
      <c r="A289" s="13" t="str">
        <f>IFERROR(__xludf.DUMMYFUNCTION("""COMPUTED_VALUE"""),"AJ34565")</f>
        <v>AJ34565</v>
      </c>
      <c r="B289" s="13" t="str">
        <f>IFERROR(__xludf.DUMMYFUNCTION("""COMPUTED_VALUE"""),"Ajmer")</f>
        <v>Ajmer</v>
      </c>
      <c r="C289" s="13" t="str">
        <f>IFERROR(__xludf.DUMMYFUNCTION("""COMPUTED_VALUE"""),"Corn Flour")</f>
        <v>Corn Flour</v>
      </c>
      <c r="D289" s="22">
        <f>IFERROR(__xludf.DUMMYFUNCTION("""COMPUTED_VALUE"""),45535.0)</f>
        <v>45535</v>
      </c>
      <c r="E289" s="13">
        <f>IFERROR(__xludf.DUMMYFUNCTION("""COMPUTED_VALUE"""),9.0)</f>
        <v>9</v>
      </c>
      <c r="F289" s="13">
        <f>IFERROR(__xludf.DUMMYFUNCTION("""COMPUTED_VALUE"""),82.0)</f>
        <v>82</v>
      </c>
      <c r="G289" s="13" t="str">
        <f t="shared" si="1"/>
        <v>August</v>
      </c>
    </row>
    <row r="290">
      <c r="A290" s="13" t="str">
        <f>IFERROR(__xludf.DUMMYFUNCTION("""COMPUTED_VALUE"""),"AJ34685")</f>
        <v>AJ34685</v>
      </c>
      <c r="B290" s="13" t="str">
        <f>IFERROR(__xludf.DUMMYFUNCTION("""COMPUTED_VALUE"""),"Ajmer")</f>
        <v>Ajmer</v>
      </c>
      <c r="C290" s="13" t="str">
        <f>IFERROR(__xludf.DUMMYFUNCTION("""COMPUTED_VALUE"""),"Jowar Flour")</f>
        <v>Jowar Flour</v>
      </c>
      <c r="D290" s="22">
        <f>IFERROR(__xludf.DUMMYFUNCTION("""COMPUTED_VALUE"""),45535.0)</f>
        <v>45535</v>
      </c>
      <c r="E290" s="13">
        <f>IFERROR(__xludf.DUMMYFUNCTION("""COMPUTED_VALUE"""),7.0)</f>
        <v>7</v>
      </c>
      <c r="F290" s="13">
        <f>IFERROR(__xludf.DUMMYFUNCTION("""COMPUTED_VALUE"""),80.0)</f>
        <v>80</v>
      </c>
      <c r="G290" s="13" t="str">
        <f t="shared" si="1"/>
        <v>August</v>
      </c>
    </row>
    <row r="291">
      <c r="A291" s="13" t="str">
        <f>IFERROR(__xludf.DUMMYFUNCTION("""COMPUTED_VALUE"""),"MA00225")</f>
        <v>MA00225</v>
      </c>
      <c r="B291" s="13" t="str">
        <f>IFERROR(__xludf.DUMMYFUNCTION("""COMPUTED_VALUE"""),"Mandawa")</f>
        <v>Mandawa</v>
      </c>
      <c r="C291" s="13" t="str">
        <f>IFERROR(__xludf.DUMMYFUNCTION("""COMPUTED_VALUE"""),"Corn Flour")</f>
        <v>Corn Flour</v>
      </c>
      <c r="D291" s="22">
        <f>IFERROR(__xludf.DUMMYFUNCTION("""COMPUTED_VALUE"""),45445.0)</f>
        <v>45445</v>
      </c>
      <c r="E291" s="13">
        <f>IFERROR(__xludf.DUMMYFUNCTION("""COMPUTED_VALUE"""),2.0)</f>
        <v>2</v>
      </c>
      <c r="F291" s="13">
        <f>IFERROR(__xludf.DUMMYFUNCTION("""COMPUTED_VALUE"""),65.0)</f>
        <v>65</v>
      </c>
      <c r="G291" s="13" t="str">
        <f t="shared" si="1"/>
        <v>June</v>
      </c>
    </row>
    <row r="292">
      <c r="A292" s="13" t="str">
        <f>IFERROR(__xludf.DUMMYFUNCTION("""COMPUTED_VALUE"""),"MA00445")</f>
        <v>MA00445</v>
      </c>
      <c r="B292" s="13" t="str">
        <f>IFERROR(__xludf.DUMMYFUNCTION("""COMPUTED_VALUE"""),"Mandawa")</f>
        <v>Mandawa</v>
      </c>
      <c r="C292" s="13" t="str">
        <f>IFERROR(__xludf.DUMMYFUNCTION("""COMPUTED_VALUE"""),"Ragi Flour")</f>
        <v>Ragi Flour</v>
      </c>
      <c r="D292" s="22">
        <f>IFERROR(__xludf.DUMMYFUNCTION("""COMPUTED_VALUE"""),45445.0)</f>
        <v>45445</v>
      </c>
      <c r="E292" s="13">
        <f>IFERROR(__xludf.DUMMYFUNCTION("""COMPUTED_VALUE"""),7.0)</f>
        <v>7</v>
      </c>
      <c r="F292" s="13">
        <f>IFERROR(__xludf.DUMMYFUNCTION("""COMPUTED_VALUE"""),78.0)</f>
        <v>78</v>
      </c>
      <c r="G292" s="13" t="str">
        <f t="shared" si="1"/>
        <v>June</v>
      </c>
    </row>
    <row r="293">
      <c r="A293" s="13" t="str">
        <f>IFERROR(__xludf.DUMMYFUNCTION("""COMPUTED_VALUE"""),"MA00665")</f>
        <v>MA00665</v>
      </c>
      <c r="B293" s="13" t="str">
        <f>IFERROR(__xludf.DUMMYFUNCTION("""COMPUTED_VALUE"""),"Mandawa")</f>
        <v>Mandawa</v>
      </c>
      <c r="C293" s="13" t="str">
        <f>IFERROR(__xludf.DUMMYFUNCTION("""COMPUTED_VALUE"""),"Jowar Flour")</f>
        <v>Jowar Flour</v>
      </c>
      <c r="D293" s="22">
        <f>IFERROR(__xludf.DUMMYFUNCTION("""COMPUTED_VALUE"""),45445.0)</f>
        <v>45445</v>
      </c>
      <c r="E293" s="13">
        <f>IFERROR(__xludf.DUMMYFUNCTION("""COMPUTED_VALUE"""),3.0)</f>
        <v>3</v>
      </c>
      <c r="F293" s="13">
        <f>IFERROR(__xludf.DUMMYFUNCTION("""COMPUTED_VALUE"""),170.0)</f>
        <v>170</v>
      </c>
      <c r="G293" s="13" t="str">
        <f t="shared" si="1"/>
        <v>June</v>
      </c>
    </row>
    <row r="294">
      <c r="A294" s="13" t="str">
        <f>IFERROR(__xludf.DUMMYFUNCTION("""COMPUTED_VALUE"""),"MA00885")</f>
        <v>MA00885</v>
      </c>
      <c r="B294" s="13" t="str">
        <f>IFERROR(__xludf.DUMMYFUNCTION("""COMPUTED_VALUE"""),"Mandawa")</f>
        <v>Mandawa</v>
      </c>
      <c r="C294" s="13" t="str">
        <f>IFERROR(__xludf.DUMMYFUNCTION("""COMPUTED_VALUE"""),"Besan")</f>
        <v>Besan</v>
      </c>
      <c r="D294" s="22">
        <f>IFERROR(__xludf.DUMMYFUNCTION("""COMPUTED_VALUE"""),45445.0)</f>
        <v>45445</v>
      </c>
      <c r="E294" s="13">
        <f>IFERROR(__xludf.DUMMYFUNCTION("""COMPUTED_VALUE"""),13.0)</f>
        <v>13</v>
      </c>
      <c r="F294" s="13">
        <f>IFERROR(__xludf.DUMMYFUNCTION("""COMPUTED_VALUE"""),90.0)</f>
        <v>90</v>
      </c>
      <c r="G294" s="13" t="str">
        <f t="shared" si="1"/>
        <v>June</v>
      </c>
    </row>
    <row r="295">
      <c r="A295" s="13" t="str">
        <f>IFERROR(__xludf.DUMMYFUNCTION("""COMPUTED_VALUE"""),"MA01105")</f>
        <v>MA01105</v>
      </c>
      <c r="B295" s="13" t="str">
        <f>IFERROR(__xludf.DUMMYFUNCTION("""COMPUTED_VALUE"""),"Mandawa")</f>
        <v>Mandawa</v>
      </c>
      <c r="C295" s="13" t="str">
        <f>IFERROR(__xludf.DUMMYFUNCTION("""COMPUTED_VALUE"""),"Wheat Flour")</f>
        <v>Wheat Flour</v>
      </c>
      <c r="D295" s="22">
        <f>IFERROR(__xludf.DUMMYFUNCTION("""COMPUTED_VALUE"""),45445.0)</f>
        <v>45445</v>
      </c>
      <c r="E295" s="13">
        <f>IFERROR(__xludf.DUMMYFUNCTION("""COMPUTED_VALUE"""),37.0)</f>
        <v>37</v>
      </c>
      <c r="F295" s="13">
        <f>IFERROR(__xludf.DUMMYFUNCTION("""COMPUTED_VALUE"""),80.0)</f>
        <v>80</v>
      </c>
      <c r="G295" s="13" t="str">
        <f t="shared" si="1"/>
        <v>June</v>
      </c>
    </row>
    <row r="296">
      <c r="A296" s="13" t="str">
        <f>IFERROR(__xludf.DUMMYFUNCTION("""COMPUTED_VALUE"""),"MA01325")</f>
        <v>MA01325</v>
      </c>
      <c r="B296" s="13" t="str">
        <f>IFERROR(__xludf.DUMMYFUNCTION("""COMPUTED_VALUE"""),"Mandawa")</f>
        <v>Mandawa</v>
      </c>
      <c r="C296" s="13" t="str">
        <f>IFERROR(__xludf.DUMMYFUNCTION("""COMPUTED_VALUE"""),"Rice Flour")</f>
        <v>Rice Flour</v>
      </c>
      <c r="D296" s="22">
        <f>IFERROR(__xludf.DUMMYFUNCTION("""COMPUTED_VALUE"""),45445.0)</f>
        <v>45445</v>
      </c>
      <c r="E296" s="13">
        <f>IFERROR(__xludf.DUMMYFUNCTION("""COMPUTED_VALUE"""),19.0)</f>
        <v>19</v>
      </c>
      <c r="F296" s="13">
        <f>IFERROR(__xludf.DUMMYFUNCTION("""COMPUTED_VALUE"""),82.0)</f>
        <v>82</v>
      </c>
      <c r="G296" s="13" t="str">
        <f t="shared" si="1"/>
        <v>June</v>
      </c>
    </row>
    <row r="297">
      <c r="A297" s="13" t="str">
        <f>IFERROR(__xludf.DUMMYFUNCTION("""COMPUTED_VALUE"""),"MA01545")</f>
        <v>MA01545</v>
      </c>
      <c r="B297" s="13" t="str">
        <f>IFERROR(__xludf.DUMMYFUNCTION("""COMPUTED_VALUE"""),"Mandawa")</f>
        <v>Mandawa</v>
      </c>
      <c r="C297" s="13" t="str">
        <f>IFERROR(__xludf.DUMMYFUNCTION("""COMPUTED_VALUE"""),"Ragi Flour")</f>
        <v>Ragi Flour</v>
      </c>
      <c r="D297" s="22">
        <f>IFERROR(__xludf.DUMMYFUNCTION("""COMPUTED_VALUE"""),45446.0)</f>
        <v>45446</v>
      </c>
      <c r="E297" s="13">
        <f>IFERROR(__xludf.DUMMYFUNCTION("""COMPUTED_VALUE"""),13.0)</f>
        <v>13</v>
      </c>
      <c r="F297" s="13">
        <f>IFERROR(__xludf.DUMMYFUNCTION("""COMPUTED_VALUE"""),78.0)</f>
        <v>78</v>
      </c>
      <c r="G297" s="13" t="str">
        <f t="shared" si="1"/>
        <v>June</v>
      </c>
    </row>
    <row r="298">
      <c r="A298" s="13" t="str">
        <f>IFERROR(__xludf.DUMMYFUNCTION("""COMPUTED_VALUE"""),"MA01765")</f>
        <v>MA01765</v>
      </c>
      <c r="B298" s="13" t="str">
        <f>IFERROR(__xludf.DUMMYFUNCTION("""COMPUTED_VALUE"""),"Mandawa")</f>
        <v>Mandawa</v>
      </c>
      <c r="C298" s="13" t="str">
        <f>IFERROR(__xludf.DUMMYFUNCTION("""COMPUTED_VALUE"""),"Besan")</f>
        <v>Besan</v>
      </c>
      <c r="D298" s="22">
        <f>IFERROR(__xludf.DUMMYFUNCTION("""COMPUTED_VALUE"""),45446.0)</f>
        <v>45446</v>
      </c>
      <c r="E298" s="13">
        <f>IFERROR(__xludf.DUMMYFUNCTION("""COMPUTED_VALUE"""),2.0)</f>
        <v>2</v>
      </c>
      <c r="F298" s="13">
        <f>IFERROR(__xludf.DUMMYFUNCTION("""COMPUTED_VALUE"""),90.0)</f>
        <v>90</v>
      </c>
      <c r="G298" s="13" t="str">
        <f t="shared" si="1"/>
        <v>June</v>
      </c>
    </row>
    <row r="299">
      <c r="A299" s="13" t="str">
        <f>IFERROR(__xludf.DUMMYFUNCTION("""COMPUTED_VALUE"""),"MA01985")</f>
        <v>MA01985</v>
      </c>
      <c r="B299" s="13" t="str">
        <f>IFERROR(__xludf.DUMMYFUNCTION("""COMPUTED_VALUE"""),"Mandawa")</f>
        <v>Mandawa</v>
      </c>
      <c r="C299" s="13" t="str">
        <f>IFERROR(__xludf.DUMMYFUNCTION("""COMPUTED_VALUE"""),"Wheat Flour")</f>
        <v>Wheat Flour</v>
      </c>
      <c r="D299" s="22">
        <f>IFERROR(__xludf.DUMMYFUNCTION("""COMPUTED_VALUE"""),45447.0)</f>
        <v>45447</v>
      </c>
      <c r="E299" s="13">
        <f>IFERROR(__xludf.DUMMYFUNCTION("""COMPUTED_VALUE"""),21.0)</f>
        <v>21</v>
      </c>
      <c r="F299" s="13">
        <f>IFERROR(__xludf.DUMMYFUNCTION("""COMPUTED_VALUE"""),80.0)</f>
        <v>80</v>
      </c>
      <c r="G299" s="13" t="str">
        <f t="shared" si="1"/>
        <v>June</v>
      </c>
    </row>
    <row r="300">
      <c r="A300" s="13" t="str">
        <f>IFERROR(__xludf.DUMMYFUNCTION("""COMPUTED_VALUE"""),"MA02205")</f>
        <v>MA02205</v>
      </c>
      <c r="B300" s="13" t="str">
        <f>IFERROR(__xludf.DUMMYFUNCTION("""COMPUTED_VALUE"""),"Mandawa")</f>
        <v>Mandawa</v>
      </c>
      <c r="C300" s="13" t="str">
        <f>IFERROR(__xludf.DUMMYFUNCTION("""COMPUTED_VALUE"""),"Rice Flour")</f>
        <v>Rice Flour</v>
      </c>
      <c r="D300" s="22">
        <f>IFERROR(__xludf.DUMMYFUNCTION("""COMPUTED_VALUE"""),45447.0)</f>
        <v>45447</v>
      </c>
      <c r="E300" s="13">
        <f>IFERROR(__xludf.DUMMYFUNCTION("""COMPUTED_VALUE"""),16.0)</f>
        <v>16</v>
      </c>
      <c r="F300" s="13">
        <f>IFERROR(__xludf.DUMMYFUNCTION("""COMPUTED_VALUE"""),82.0)</f>
        <v>82</v>
      </c>
      <c r="G300" s="13" t="str">
        <f t="shared" si="1"/>
        <v>June</v>
      </c>
    </row>
    <row r="301">
      <c r="A301" s="13" t="str">
        <f>IFERROR(__xludf.DUMMYFUNCTION("""COMPUTED_VALUE"""),"MA02425")</f>
        <v>MA02425</v>
      </c>
      <c r="B301" s="13" t="str">
        <f>IFERROR(__xludf.DUMMYFUNCTION("""COMPUTED_VALUE"""),"Mandawa")</f>
        <v>Mandawa</v>
      </c>
      <c r="C301" s="13" t="str">
        <f>IFERROR(__xludf.DUMMYFUNCTION("""COMPUTED_VALUE"""),"Besan")</f>
        <v>Besan</v>
      </c>
      <c r="D301" s="22">
        <f>IFERROR(__xludf.DUMMYFUNCTION("""COMPUTED_VALUE"""),45447.0)</f>
        <v>45447</v>
      </c>
      <c r="E301" s="13">
        <f>IFERROR(__xludf.DUMMYFUNCTION("""COMPUTED_VALUE"""),4.0)</f>
        <v>4</v>
      </c>
      <c r="F301" s="13">
        <f>IFERROR(__xludf.DUMMYFUNCTION("""COMPUTED_VALUE"""),90.0)</f>
        <v>90</v>
      </c>
      <c r="G301" s="13" t="str">
        <f t="shared" si="1"/>
        <v>June</v>
      </c>
    </row>
    <row r="302">
      <c r="A302" s="13" t="str">
        <f>IFERROR(__xludf.DUMMYFUNCTION("""COMPUTED_VALUE"""),"MA02645")</f>
        <v>MA02645</v>
      </c>
      <c r="B302" s="13" t="str">
        <f>IFERROR(__xludf.DUMMYFUNCTION("""COMPUTED_VALUE"""),"Mandawa")</f>
        <v>Mandawa</v>
      </c>
      <c r="C302" s="13" t="str">
        <f>IFERROR(__xludf.DUMMYFUNCTION("""COMPUTED_VALUE"""),"Ragi Flour")</f>
        <v>Ragi Flour</v>
      </c>
      <c r="D302" s="22">
        <f>IFERROR(__xludf.DUMMYFUNCTION("""COMPUTED_VALUE"""),45447.0)</f>
        <v>45447</v>
      </c>
      <c r="E302" s="13">
        <f>IFERROR(__xludf.DUMMYFUNCTION("""COMPUTED_VALUE"""),3.0)</f>
        <v>3</v>
      </c>
      <c r="F302" s="13">
        <f>IFERROR(__xludf.DUMMYFUNCTION("""COMPUTED_VALUE"""),78.0)</f>
        <v>78</v>
      </c>
      <c r="G302" s="13" t="str">
        <f t="shared" si="1"/>
        <v>June</v>
      </c>
    </row>
    <row r="303">
      <c r="A303" s="13" t="str">
        <f>IFERROR(__xludf.DUMMYFUNCTION("""COMPUTED_VALUE"""),"MA02865")</f>
        <v>MA02865</v>
      </c>
      <c r="B303" s="13" t="str">
        <f>IFERROR(__xludf.DUMMYFUNCTION("""COMPUTED_VALUE"""),"Mandawa")</f>
        <v>Mandawa</v>
      </c>
      <c r="C303" s="13" t="str">
        <f>IFERROR(__xludf.DUMMYFUNCTION("""COMPUTED_VALUE"""),"Jowar Flour")</f>
        <v>Jowar Flour</v>
      </c>
      <c r="D303" s="22">
        <f>IFERROR(__xludf.DUMMYFUNCTION("""COMPUTED_VALUE"""),45447.0)</f>
        <v>45447</v>
      </c>
      <c r="E303" s="13">
        <f>IFERROR(__xludf.DUMMYFUNCTION("""COMPUTED_VALUE"""),1.0)</f>
        <v>1</v>
      </c>
      <c r="F303" s="13">
        <f>IFERROR(__xludf.DUMMYFUNCTION("""COMPUTED_VALUE"""),170.0)</f>
        <v>170</v>
      </c>
      <c r="G303" s="13" t="str">
        <f t="shared" si="1"/>
        <v>June</v>
      </c>
    </row>
    <row r="304">
      <c r="A304" s="13" t="str">
        <f>IFERROR(__xludf.DUMMYFUNCTION("""COMPUTED_VALUE"""),"MA03085")</f>
        <v>MA03085</v>
      </c>
      <c r="B304" s="13" t="str">
        <f>IFERROR(__xludf.DUMMYFUNCTION("""COMPUTED_VALUE"""),"Mandawa")</f>
        <v>Mandawa</v>
      </c>
      <c r="C304" s="13" t="str">
        <f>IFERROR(__xludf.DUMMYFUNCTION("""COMPUTED_VALUE"""),"Rice Flour")</f>
        <v>Rice Flour</v>
      </c>
      <c r="D304" s="22">
        <f>IFERROR(__xludf.DUMMYFUNCTION("""COMPUTED_VALUE"""),45448.0)</f>
        <v>45448</v>
      </c>
      <c r="E304" s="13">
        <f>IFERROR(__xludf.DUMMYFUNCTION("""COMPUTED_VALUE"""),3.0)</f>
        <v>3</v>
      </c>
      <c r="F304" s="13">
        <f>IFERROR(__xludf.DUMMYFUNCTION("""COMPUTED_VALUE"""),82.0)</f>
        <v>82</v>
      </c>
      <c r="G304" s="13" t="str">
        <f t="shared" si="1"/>
        <v>June</v>
      </c>
    </row>
    <row r="305">
      <c r="A305" s="13" t="str">
        <f>IFERROR(__xludf.DUMMYFUNCTION("""COMPUTED_VALUE"""),"MA03305")</f>
        <v>MA03305</v>
      </c>
      <c r="B305" s="13" t="str">
        <f>IFERROR(__xludf.DUMMYFUNCTION("""COMPUTED_VALUE"""),"Mandawa")</f>
        <v>Mandawa</v>
      </c>
      <c r="C305" s="13" t="str">
        <f>IFERROR(__xludf.DUMMYFUNCTION("""COMPUTED_VALUE"""),"Besan")</f>
        <v>Besan</v>
      </c>
      <c r="D305" s="22">
        <f>IFERROR(__xludf.DUMMYFUNCTION("""COMPUTED_VALUE"""),45448.0)</f>
        <v>45448</v>
      </c>
      <c r="E305" s="13">
        <f>IFERROR(__xludf.DUMMYFUNCTION("""COMPUTED_VALUE"""),5.0)</f>
        <v>5</v>
      </c>
      <c r="F305" s="13">
        <f>IFERROR(__xludf.DUMMYFUNCTION("""COMPUTED_VALUE"""),90.0)</f>
        <v>90</v>
      </c>
      <c r="G305" s="13" t="str">
        <f t="shared" si="1"/>
        <v>June</v>
      </c>
    </row>
    <row r="306">
      <c r="A306" s="13" t="str">
        <f>IFERROR(__xludf.DUMMYFUNCTION("""COMPUTED_VALUE"""),"MA03525")</f>
        <v>MA03525</v>
      </c>
      <c r="B306" s="13" t="str">
        <f>IFERROR(__xludf.DUMMYFUNCTION("""COMPUTED_VALUE"""),"Mandawa")</f>
        <v>Mandawa</v>
      </c>
      <c r="C306" s="13" t="str">
        <f>IFERROR(__xludf.DUMMYFUNCTION("""COMPUTED_VALUE"""),"Ragi Flour")</f>
        <v>Ragi Flour</v>
      </c>
      <c r="D306" s="22">
        <f>IFERROR(__xludf.DUMMYFUNCTION("""COMPUTED_VALUE"""),45449.0)</f>
        <v>45449</v>
      </c>
      <c r="E306" s="13">
        <f>IFERROR(__xludf.DUMMYFUNCTION("""COMPUTED_VALUE"""),4.0)</f>
        <v>4</v>
      </c>
      <c r="F306" s="13">
        <f>IFERROR(__xludf.DUMMYFUNCTION("""COMPUTED_VALUE"""),78.0)</f>
        <v>78</v>
      </c>
      <c r="G306" s="13" t="str">
        <f t="shared" si="1"/>
        <v>June</v>
      </c>
    </row>
    <row r="307">
      <c r="A307" s="13" t="str">
        <f>IFERROR(__xludf.DUMMYFUNCTION("""COMPUTED_VALUE"""),"MA03745")</f>
        <v>MA03745</v>
      </c>
      <c r="B307" s="13" t="str">
        <f>IFERROR(__xludf.DUMMYFUNCTION("""COMPUTED_VALUE"""),"Mandawa")</f>
        <v>Mandawa</v>
      </c>
      <c r="C307" s="13" t="str">
        <f>IFERROR(__xludf.DUMMYFUNCTION("""COMPUTED_VALUE"""),"Jowar Flour")</f>
        <v>Jowar Flour</v>
      </c>
      <c r="D307" s="22">
        <f>IFERROR(__xludf.DUMMYFUNCTION("""COMPUTED_VALUE"""),45449.0)</f>
        <v>45449</v>
      </c>
      <c r="E307" s="13">
        <f>IFERROR(__xludf.DUMMYFUNCTION("""COMPUTED_VALUE"""),3.0)</f>
        <v>3</v>
      </c>
      <c r="F307" s="13">
        <f>IFERROR(__xludf.DUMMYFUNCTION("""COMPUTED_VALUE"""),170.0)</f>
        <v>170</v>
      </c>
      <c r="G307" s="13" t="str">
        <f t="shared" si="1"/>
        <v>June</v>
      </c>
    </row>
    <row r="308">
      <c r="A308" s="13" t="str">
        <f>IFERROR(__xludf.DUMMYFUNCTION("""COMPUTED_VALUE"""),"MA03965")</f>
        <v>MA03965</v>
      </c>
      <c r="B308" s="13" t="str">
        <f>IFERROR(__xludf.DUMMYFUNCTION("""COMPUTED_VALUE"""),"Mandawa")</f>
        <v>Mandawa</v>
      </c>
      <c r="C308" s="13" t="str">
        <f>IFERROR(__xludf.DUMMYFUNCTION("""COMPUTED_VALUE"""),"Corn Flour")</f>
        <v>Corn Flour</v>
      </c>
      <c r="D308" s="22">
        <f>IFERROR(__xludf.DUMMYFUNCTION("""COMPUTED_VALUE"""),45449.0)</f>
        <v>45449</v>
      </c>
      <c r="E308" s="13">
        <f>IFERROR(__xludf.DUMMYFUNCTION("""COMPUTED_VALUE"""),2.0)</f>
        <v>2</v>
      </c>
      <c r="F308" s="13">
        <f>IFERROR(__xludf.DUMMYFUNCTION("""COMPUTED_VALUE"""),65.0)</f>
        <v>65</v>
      </c>
      <c r="G308" s="13" t="str">
        <f t="shared" si="1"/>
        <v>June</v>
      </c>
    </row>
    <row r="309">
      <c r="A309" s="13" t="str">
        <f>IFERROR(__xludf.DUMMYFUNCTION("""COMPUTED_VALUE"""),"MA04185")</f>
        <v>MA04185</v>
      </c>
      <c r="B309" s="13" t="str">
        <f>IFERROR(__xludf.DUMMYFUNCTION("""COMPUTED_VALUE"""),"Mandawa")</f>
        <v>Mandawa</v>
      </c>
      <c r="C309" s="13" t="str">
        <f>IFERROR(__xludf.DUMMYFUNCTION("""COMPUTED_VALUE"""),"Wheat Flour")</f>
        <v>Wheat Flour</v>
      </c>
      <c r="D309" s="22">
        <f>IFERROR(__xludf.DUMMYFUNCTION("""COMPUTED_VALUE"""),45449.0)</f>
        <v>45449</v>
      </c>
      <c r="E309" s="13">
        <f>IFERROR(__xludf.DUMMYFUNCTION("""COMPUTED_VALUE"""),39.0)</f>
        <v>39</v>
      </c>
      <c r="F309" s="13">
        <f>IFERROR(__xludf.DUMMYFUNCTION("""COMPUTED_VALUE"""),80.0)</f>
        <v>80</v>
      </c>
      <c r="G309" s="13" t="str">
        <f t="shared" si="1"/>
        <v>June</v>
      </c>
    </row>
    <row r="310">
      <c r="A310" s="13" t="str">
        <f>IFERROR(__xludf.DUMMYFUNCTION("""COMPUTED_VALUE"""),"MA04405")</f>
        <v>MA04405</v>
      </c>
      <c r="B310" s="13" t="str">
        <f>IFERROR(__xludf.DUMMYFUNCTION("""COMPUTED_VALUE"""),"Mandawa")</f>
        <v>Mandawa</v>
      </c>
      <c r="C310" s="13" t="str">
        <f>IFERROR(__xludf.DUMMYFUNCTION("""COMPUTED_VALUE"""),"Rice Flour")</f>
        <v>Rice Flour</v>
      </c>
      <c r="D310" s="22">
        <f>IFERROR(__xludf.DUMMYFUNCTION("""COMPUTED_VALUE"""),45449.0)</f>
        <v>45449</v>
      </c>
      <c r="E310" s="13">
        <f>IFERROR(__xludf.DUMMYFUNCTION("""COMPUTED_VALUE"""),26.0)</f>
        <v>26</v>
      </c>
      <c r="F310" s="13">
        <f>IFERROR(__xludf.DUMMYFUNCTION("""COMPUTED_VALUE"""),82.0)</f>
        <v>82</v>
      </c>
      <c r="G310" s="13" t="str">
        <f t="shared" si="1"/>
        <v>June</v>
      </c>
    </row>
    <row r="311">
      <c r="A311" s="13" t="str">
        <f>IFERROR(__xludf.DUMMYFUNCTION("""COMPUTED_VALUE"""),"MA04625")</f>
        <v>MA04625</v>
      </c>
      <c r="B311" s="13" t="str">
        <f>IFERROR(__xludf.DUMMYFUNCTION("""COMPUTED_VALUE"""),"Mandawa")</f>
        <v>Mandawa</v>
      </c>
      <c r="C311" s="13" t="str">
        <f>IFERROR(__xludf.DUMMYFUNCTION("""COMPUTED_VALUE"""),"Besan")</f>
        <v>Besan</v>
      </c>
      <c r="D311" s="22">
        <f>IFERROR(__xludf.DUMMYFUNCTION("""COMPUTED_VALUE"""),45450.0)</f>
        <v>45450</v>
      </c>
      <c r="E311" s="13">
        <f>IFERROR(__xludf.DUMMYFUNCTION("""COMPUTED_VALUE"""),5.0)</f>
        <v>5</v>
      </c>
      <c r="F311" s="13">
        <f>IFERROR(__xludf.DUMMYFUNCTION("""COMPUTED_VALUE"""),90.0)</f>
        <v>90</v>
      </c>
      <c r="G311" s="13" t="str">
        <f t="shared" si="1"/>
        <v>June</v>
      </c>
    </row>
    <row r="312">
      <c r="A312" s="13" t="str">
        <f>IFERROR(__xludf.DUMMYFUNCTION("""COMPUTED_VALUE"""),"MA04845")</f>
        <v>MA04845</v>
      </c>
      <c r="B312" s="13" t="str">
        <f>IFERROR(__xludf.DUMMYFUNCTION("""COMPUTED_VALUE"""),"Mandawa")</f>
        <v>Mandawa</v>
      </c>
      <c r="C312" s="13" t="str">
        <f>IFERROR(__xludf.DUMMYFUNCTION("""COMPUTED_VALUE"""),"Rice Flour")</f>
        <v>Rice Flour</v>
      </c>
      <c r="D312" s="22">
        <f>IFERROR(__xludf.DUMMYFUNCTION("""COMPUTED_VALUE"""),45451.0)</f>
        <v>45451</v>
      </c>
      <c r="E312" s="13">
        <f>IFERROR(__xludf.DUMMYFUNCTION("""COMPUTED_VALUE"""),17.0)</f>
        <v>17</v>
      </c>
      <c r="F312" s="13">
        <f>IFERROR(__xludf.DUMMYFUNCTION("""COMPUTED_VALUE"""),82.0)</f>
        <v>82</v>
      </c>
      <c r="G312" s="13" t="str">
        <f t="shared" si="1"/>
        <v>June</v>
      </c>
    </row>
    <row r="313">
      <c r="A313" s="13" t="str">
        <f>IFERROR(__xludf.DUMMYFUNCTION("""COMPUTED_VALUE"""),"MA05065")</f>
        <v>MA05065</v>
      </c>
      <c r="B313" s="13" t="str">
        <f>IFERROR(__xludf.DUMMYFUNCTION("""COMPUTED_VALUE"""),"Mandawa")</f>
        <v>Mandawa</v>
      </c>
      <c r="C313" s="13" t="str">
        <f>IFERROR(__xludf.DUMMYFUNCTION("""COMPUTED_VALUE"""),"Besan")</f>
        <v>Besan</v>
      </c>
      <c r="D313" s="22">
        <f>IFERROR(__xludf.DUMMYFUNCTION("""COMPUTED_VALUE"""),45451.0)</f>
        <v>45451</v>
      </c>
      <c r="E313" s="13">
        <f>IFERROR(__xludf.DUMMYFUNCTION("""COMPUTED_VALUE"""),7.0)</f>
        <v>7</v>
      </c>
      <c r="F313" s="13">
        <f>IFERROR(__xludf.DUMMYFUNCTION("""COMPUTED_VALUE"""),90.0)</f>
        <v>90</v>
      </c>
      <c r="G313" s="13" t="str">
        <f t="shared" si="1"/>
        <v>June</v>
      </c>
    </row>
    <row r="314">
      <c r="A314" s="13" t="str">
        <f>IFERROR(__xludf.DUMMYFUNCTION("""COMPUTED_VALUE"""),"MA05285")</f>
        <v>MA05285</v>
      </c>
      <c r="B314" s="13" t="str">
        <f>IFERROR(__xludf.DUMMYFUNCTION("""COMPUTED_VALUE"""),"Mandawa")</f>
        <v>Mandawa</v>
      </c>
      <c r="C314" s="13" t="str">
        <f>IFERROR(__xludf.DUMMYFUNCTION("""COMPUTED_VALUE"""),"Ragi Flour")</f>
        <v>Ragi Flour</v>
      </c>
      <c r="D314" s="22">
        <f>IFERROR(__xludf.DUMMYFUNCTION("""COMPUTED_VALUE"""),45451.0)</f>
        <v>45451</v>
      </c>
      <c r="E314" s="13">
        <f>IFERROR(__xludf.DUMMYFUNCTION("""COMPUTED_VALUE"""),6.0)</f>
        <v>6</v>
      </c>
      <c r="F314" s="13">
        <f>IFERROR(__xludf.DUMMYFUNCTION("""COMPUTED_VALUE"""),78.0)</f>
        <v>78</v>
      </c>
      <c r="G314" s="13" t="str">
        <f t="shared" si="1"/>
        <v>June</v>
      </c>
    </row>
    <row r="315">
      <c r="A315" s="13" t="str">
        <f>IFERROR(__xludf.DUMMYFUNCTION("""COMPUTED_VALUE"""),"MA05505")</f>
        <v>MA05505</v>
      </c>
      <c r="B315" s="13" t="str">
        <f>IFERROR(__xludf.DUMMYFUNCTION("""COMPUTED_VALUE"""),"Mandawa")</f>
        <v>Mandawa</v>
      </c>
      <c r="C315" s="13" t="str">
        <f>IFERROR(__xludf.DUMMYFUNCTION("""COMPUTED_VALUE"""),"Wheat Flour")</f>
        <v>Wheat Flour</v>
      </c>
      <c r="D315" s="22">
        <f>IFERROR(__xludf.DUMMYFUNCTION("""COMPUTED_VALUE"""),45451.0)</f>
        <v>45451</v>
      </c>
      <c r="E315" s="13">
        <f>IFERROR(__xludf.DUMMYFUNCTION("""COMPUTED_VALUE"""),19.0)</f>
        <v>19</v>
      </c>
      <c r="F315" s="13">
        <f>IFERROR(__xludf.DUMMYFUNCTION("""COMPUTED_VALUE"""),80.0)</f>
        <v>80</v>
      </c>
      <c r="G315" s="13" t="str">
        <f t="shared" si="1"/>
        <v>June</v>
      </c>
    </row>
    <row r="316">
      <c r="A316" s="13" t="str">
        <f>IFERROR(__xludf.DUMMYFUNCTION("""COMPUTED_VALUE"""),"MA05725")</f>
        <v>MA05725</v>
      </c>
      <c r="B316" s="13" t="str">
        <f>IFERROR(__xludf.DUMMYFUNCTION("""COMPUTED_VALUE"""),"Mandawa")</f>
        <v>Mandawa</v>
      </c>
      <c r="C316" s="13" t="str">
        <f>IFERROR(__xludf.DUMMYFUNCTION("""COMPUTED_VALUE"""),"Corn Flour")</f>
        <v>Corn Flour</v>
      </c>
      <c r="D316" s="22">
        <f>IFERROR(__xludf.DUMMYFUNCTION("""COMPUTED_VALUE"""),45451.0)</f>
        <v>45451</v>
      </c>
      <c r="E316" s="13">
        <f>IFERROR(__xludf.DUMMYFUNCTION("""COMPUTED_VALUE"""),3.0)</f>
        <v>3</v>
      </c>
      <c r="F316" s="13">
        <f>IFERROR(__xludf.DUMMYFUNCTION("""COMPUTED_VALUE"""),65.0)</f>
        <v>65</v>
      </c>
      <c r="G316" s="13" t="str">
        <f t="shared" si="1"/>
        <v>June</v>
      </c>
    </row>
    <row r="317">
      <c r="A317" s="13" t="str">
        <f>IFERROR(__xludf.DUMMYFUNCTION("""COMPUTED_VALUE"""),"MA05945")</f>
        <v>MA05945</v>
      </c>
      <c r="B317" s="13" t="str">
        <f>IFERROR(__xludf.DUMMYFUNCTION("""COMPUTED_VALUE"""),"Mandawa")</f>
        <v>Mandawa</v>
      </c>
      <c r="C317" s="13" t="str">
        <f>IFERROR(__xludf.DUMMYFUNCTION("""COMPUTED_VALUE"""),"Wheat Flour")</f>
        <v>Wheat Flour</v>
      </c>
      <c r="D317" s="22">
        <f>IFERROR(__xludf.DUMMYFUNCTION("""COMPUTED_VALUE"""),45452.0)</f>
        <v>45452</v>
      </c>
      <c r="E317" s="13">
        <f>IFERROR(__xludf.DUMMYFUNCTION("""COMPUTED_VALUE"""),36.0)</f>
        <v>36</v>
      </c>
      <c r="F317" s="13">
        <f>IFERROR(__xludf.DUMMYFUNCTION("""COMPUTED_VALUE"""),80.0)</f>
        <v>80</v>
      </c>
      <c r="G317" s="13" t="str">
        <f t="shared" si="1"/>
        <v>June</v>
      </c>
    </row>
    <row r="318">
      <c r="A318" s="13" t="str">
        <f>IFERROR(__xludf.DUMMYFUNCTION("""COMPUTED_VALUE"""),"MA06165")</f>
        <v>MA06165</v>
      </c>
      <c r="B318" s="13" t="str">
        <f>IFERROR(__xludf.DUMMYFUNCTION("""COMPUTED_VALUE"""),"Mandawa")</f>
        <v>Mandawa</v>
      </c>
      <c r="C318" s="13" t="str">
        <f>IFERROR(__xludf.DUMMYFUNCTION("""COMPUTED_VALUE"""),"Rice Flour")</f>
        <v>Rice Flour</v>
      </c>
      <c r="D318" s="22">
        <f>IFERROR(__xludf.DUMMYFUNCTION("""COMPUTED_VALUE"""),45452.0)</f>
        <v>45452</v>
      </c>
      <c r="E318" s="13">
        <f>IFERROR(__xludf.DUMMYFUNCTION("""COMPUTED_VALUE"""),35.0)</f>
        <v>35</v>
      </c>
      <c r="F318" s="13">
        <f>IFERROR(__xludf.DUMMYFUNCTION("""COMPUTED_VALUE"""),82.0)</f>
        <v>82</v>
      </c>
      <c r="G318" s="13" t="str">
        <f t="shared" si="1"/>
        <v>June</v>
      </c>
    </row>
    <row r="319">
      <c r="A319" s="13" t="str">
        <f>IFERROR(__xludf.DUMMYFUNCTION("""COMPUTED_VALUE"""),"MA06385")</f>
        <v>MA06385</v>
      </c>
      <c r="B319" s="13" t="str">
        <f>IFERROR(__xludf.DUMMYFUNCTION("""COMPUTED_VALUE"""),"Mandawa")</f>
        <v>Mandawa</v>
      </c>
      <c r="C319" s="13" t="str">
        <f>IFERROR(__xludf.DUMMYFUNCTION("""COMPUTED_VALUE"""),"Besan")</f>
        <v>Besan</v>
      </c>
      <c r="D319" s="22">
        <f>IFERROR(__xludf.DUMMYFUNCTION("""COMPUTED_VALUE"""),45452.0)</f>
        <v>45452</v>
      </c>
      <c r="E319" s="13">
        <f>IFERROR(__xludf.DUMMYFUNCTION("""COMPUTED_VALUE"""),10.0)</f>
        <v>10</v>
      </c>
      <c r="F319" s="13">
        <f>IFERROR(__xludf.DUMMYFUNCTION("""COMPUTED_VALUE"""),90.0)</f>
        <v>90</v>
      </c>
      <c r="G319" s="13" t="str">
        <f t="shared" si="1"/>
        <v>June</v>
      </c>
    </row>
    <row r="320">
      <c r="A320" s="13" t="str">
        <f>IFERROR(__xludf.DUMMYFUNCTION("""COMPUTED_VALUE"""),"MA06605")</f>
        <v>MA06605</v>
      </c>
      <c r="B320" s="13" t="str">
        <f>IFERROR(__xludf.DUMMYFUNCTION("""COMPUTED_VALUE"""),"Mandawa")</f>
        <v>Mandawa</v>
      </c>
      <c r="C320" s="13" t="str">
        <f>IFERROR(__xludf.DUMMYFUNCTION("""COMPUTED_VALUE"""),"Jowar Flour")</f>
        <v>Jowar Flour</v>
      </c>
      <c r="D320" s="22">
        <f>IFERROR(__xludf.DUMMYFUNCTION("""COMPUTED_VALUE"""),45452.0)</f>
        <v>45452</v>
      </c>
      <c r="E320" s="13">
        <f>IFERROR(__xludf.DUMMYFUNCTION("""COMPUTED_VALUE"""),11.0)</f>
        <v>11</v>
      </c>
      <c r="F320" s="13">
        <f>IFERROR(__xludf.DUMMYFUNCTION("""COMPUTED_VALUE"""),170.0)</f>
        <v>170</v>
      </c>
      <c r="G320" s="13" t="str">
        <f t="shared" si="1"/>
        <v>June</v>
      </c>
    </row>
    <row r="321">
      <c r="A321" s="13" t="str">
        <f>IFERROR(__xludf.DUMMYFUNCTION("""COMPUTED_VALUE"""),"MA06825")</f>
        <v>MA06825</v>
      </c>
      <c r="B321" s="13" t="str">
        <f>IFERROR(__xludf.DUMMYFUNCTION("""COMPUTED_VALUE"""),"Mandawa")</f>
        <v>Mandawa</v>
      </c>
      <c r="C321" s="13" t="str">
        <f>IFERROR(__xludf.DUMMYFUNCTION("""COMPUTED_VALUE"""),"Corn Flour")</f>
        <v>Corn Flour</v>
      </c>
      <c r="D321" s="22">
        <f>IFERROR(__xludf.DUMMYFUNCTION("""COMPUTED_VALUE"""),45452.0)</f>
        <v>45452</v>
      </c>
      <c r="E321" s="13">
        <f>IFERROR(__xludf.DUMMYFUNCTION("""COMPUTED_VALUE"""),6.0)</f>
        <v>6</v>
      </c>
      <c r="F321" s="13">
        <f>IFERROR(__xludf.DUMMYFUNCTION("""COMPUTED_VALUE"""),65.0)</f>
        <v>65</v>
      </c>
      <c r="G321" s="13" t="str">
        <f t="shared" si="1"/>
        <v>June</v>
      </c>
    </row>
    <row r="322">
      <c r="A322" s="13" t="str">
        <f>IFERROR(__xludf.DUMMYFUNCTION("""COMPUTED_VALUE"""),"MA07045")</f>
        <v>MA07045</v>
      </c>
      <c r="B322" s="13" t="str">
        <f>IFERROR(__xludf.DUMMYFUNCTION("""COMPUTED_VALUE"""),"Mandawa")</f>
        <v>Mandawa</v>
      </c>
      <c r="C322" s="13" t="str">
        <f>IFERROR(__xludf.DUMMYFUNCTION("""COMPUTED_VALUE"""),"Besan")</f>
        <v>Besan</v>
      </c>
      <c r="D322" s="22">
        <f>IFERROR(__xludf.DUMMYFUNCTION("""COMPUTED_VALUE"""),45453.0)</f>
        <v>45453</v>
      </c>
      <c r="E322" s="13">
        <f>IFERROR(__xludf.DUMMYFUNCTION("""COMPUTED_VALUE"""),1.0)</f>
        <v>1</v>
      </c>
      <c r="F322" s="13">
        <f>IFERROR(__xludf.DUMMYFUNCTION("""COMPUTED_VALUE"""),90.0)</f>
        <v>90</v>
      </c>
      <c r="G322" s="13" t="str">
        <f t="shared" si="1"/>
        <v>June</v>
      </c>
    </row>
    <row r="323">
      <c r="A323" s="13" t="str">
        <f>IFERROR(__xludf.DUMMYFUNCTION("""COMPUTED_VALUE"""),"MA07265")</f>
        <v>MA07265</v>
      </c>
      <c r="B323" s="13" t="str">
        <f>IFERROR(__xludf.DUMMYFUNCTION("""COMPUTED_VALUE"""),"Mandawa")</f>
        <v>Mandawa</v>
      </c>
      <c r="C323" s="13" t="str">
        <f>IFERROR(__xludf.DUMMYFUNCTION("""COMPUTED_VALUE"""),"Wheat Flour")</f>
        <v>Wheat Flour</v>
      </c>
      <c r="D323" s="22">
        <f>IFERROR(__xludf.DUMMYFUNCTION("""COMPUTED_VALUE"""),45453.0)</f>
        <v>45453</v>
      </c>
      <c r="E323" s="13">
        <f>IFERROR(__xludf.DUMMYFUNCTION("""COMPUTED_VALUE"""),7.0)</f>
        <v>7</v>
      </c>
      <c r="F323" s="13">
        <f>IFERROR(__xludf.DUMMYFUNCTION("""COMPUTED_VALUE"""),80.0)</f>
        <v>80</v>
      </c>
      <c r="G323" s="13" t="str">
        <f t="shared" si="1"/>
        <v>June</v>
      </c>
    </row>
    <row r="324">
      <c r="A324" s="13" t="str">
        <f>IFERROR(__xludf.DUMMYFUNCTION("""COMPUTED_VALUE"""),"MA07485")</f>
        <v>MA07485</v>
      </c>
      <c r="B324" s="13" t="str">
        <f>IFERROR(__xludf.DUMMYFUNCTION("""COMPUTED_VALUE"""),"Mandawa")</f>
        <v>Mandawa</v>
      </c>
      <c r="C324" s="13" t="str">
        <f>IFERROR(__xludf.DUMMYFUNCTION("""COMPUTED_VALUE"""),"Rice Flour")</f>
        <v>Rice Flour</v>
      </c>
      <c r="D324" s="22">
        <f>IFERROR(__xludf.DUMMYFUNCTION("""COMPUTED_VALUE"""),45453.0)</f>
        <v>45453</v>
      </c>
      <c r="E324" s="13">
        <f>IFERROR(__xludf.DUMMYFUNCTION("""COMPUTED_VALUE"""),7.0)</f>
        <v>7</v>
      </c>
      <c r="F324" s="13">
        <f>IFERROR(__xludf.DUMMYFUNCTION("""COMPUTED_VALUE"""),82.0)</f>
        <v>82</v>
      </c>
      <c r="G324" s="13" t="str">
        <f t="shared" si="1"/>
        <v>June</v>
      </c>
    </row>
    <row r="325">
      <c r="A325" s="13" t="str">
        <f>IFERROR(__xludf.DUMMYFUNCTION("""COMPUTED_VALUE"""),"MA07705")</f>
        <v>MA07705</v>
      </c>
      <c r="B325" s="13" t="str">
        <f>IFERROR(__xludf.DUMMYFUNCTION("""COMPUTED_VALUE"""),"Mandawa")</f>
        <v>Mandawa</v>
      </c>
      <c r="C325" s="13" t="str">
        <f>IFERROR(__xludf.DUMMYFUNCTION("""COMPUTED_VALUE"""),"Ragi Flour")</f>
        <v>Ragi Flour</v>
      </c>
      <c r="D325" s="22">
        <f>IFERROR(__xludf.DUMMYFUNCTION("""COMPUTED_VALUE"""),45454.0)</f>
        <v>45454</v>
      </c>
      <c r="E325" s="13">
        <f>IFERROR(__xludf.DUMMYFUNCTION("""COMPUTED_VALUE"""),7.0)</f>
        <v>7</v>
      </c>
      <c r="F325" s="13">
        <f>IFERROR(__xludf.DUMMYFUNCTION("""COMPUTED_VALUE"""),78.0)</f>
        <v>78</v>
      </c>
      <c r="G325" s="13" t="str">
        <f t="shared" si="1"/>
        <v>June</v>
      </c>
    </row>
    <row r="326">
      <c r="A326" s="13" t="str">
        <f>IFERROR(__xludf.DUMMYFUNCTION("""COMPUTED_VALUE"""),"MA07925")</f>
        <v>MA07925</v>
      </c>
      <c r="B326" s="13" t="str">
        <f>IFERROR(__xludf.DUMMYFUNCTION("""COMPUTED_VALUE"""),"Mandawa")</f>
        <v>Mandawa</v>
      </c>
      <c r="C326" s="13" t="str">
        <f>IFERROR(__xludf.DUMMYFUNCTION("""COMPUTED_VALUE"""),"Wheat Flour")</f>
        <v>Wheat Flour</v>
      </c>
      <c r="D326" s="22">
        <f>IFERROR(__xludf.DUMMYFUNCTION("""COMPUTED_VALUE"""),45454.0)</f>
        <v>45454</v>
      </c>
      <c r="E326" s="13">
        <f>IFERROR(__xludf.DUMMYFUNCTION("""COMPUTED_VALUE"""),22.0)</f>
        <v>22</v>
      </c>
      <c r="F326" s="13">
        <f>IFERROR(__xludf.DUMMYFUNCTION("""COMPUTED_VALUE"""),80.0)</f>
        <v>80</v>
      </c>
      <c r="G326" s="13" t="str">
        <f t="shared" si="1"/>
        <v>June</v>
      </c>
    </row>
    <row r="327">
      <c r="A327" s="13" t="str">
        <f>IFERROR(__xludf.DUMMYFUNCTION("""COMPUTED_VALUE"""),"MA08145")</f>
        <v>MA08145</v>
      </c>
      <c r="B327" s="13" t="str">
        <f>IFERROR(__xludf.DUMMYFUNCTION("""COMPUTED_VALUE"""),"Mandawa")</f>
        <v>Mandawa</v>
      </c>
      <c r="C327" s="13" t="str">
        <f>IFERROR(__xludf.DUMMYFUNCTION("""COMPUTED_VALUE"""),"Rice Flour")</f>
        <v>Rice Flour</v>
      </c>
      <c r="D327" s="22">
        <f>IFERROR(__xludf.DUMMYFUNCTION("""COMPUTED_VALUE"""),45454.0)</f>
        <v>45454</v>
      </c>
      <c r="E327" s="13">
        <f>IFERROR(__xludf.DUMMYFUNCTION("""COMPUTED_VALUE"""),19.0)</f>
        <v>19</v>
      </c>
      <c r="F327" s="13">
        <f>IFERROR(__xludf.DUMMYFUNCTION("""COMPUTED_VALUE"""),82.0)</f>
        <v>82</v>
      </c>
      <c r="G327" s="13" t="str">
        <f t="shared" si="1"/>
        <v>June</v>
      </c>
    </row>
    <row r="328">
      <c r="A328" s="13" t="str">
        <f>IFERROR(__xludf.DUMMYFUNCTION("""COMPUTED_VALUE"""),"MA08365")</f>
        <v>MA08365</v>
      </c>
      <c r="B328" s="13" t="str">
        <f>IFERROR(__xludf.DUMMYFUNCTION("""COMPUTED_VALUE"""),"Mandawa")</f>
        <v>Mandawa</v>
      </c>
      <c r="C328" s="13" t="str">
        <f>IFERROR(__xludf.DUMMYFUNCTION("""COMPUTED_VALUE"""),"Wheat Flour")</f>
        <v>Wheat Flour</v>
      </c>
      <c r="D328" s="22">
        <f>IFERROR(__xludf.DUMMYFUNCTION("""COMPUTED_VALUE"""),45455.0)</f>
        <v>45455</v>
      </c>
      <c r="E328" s="13">
        <f>IFERROR(__xludf.DUMMYFUNCTION("""COMPUTED_VALUE"""),9.0)</f>
        <v>9</v>
      </c>
      <c r="F328" s="13">
        <f>IFERROR(__xludf.DUMMYFUNCTION("""COMPUTED_VALUE"""),80.0)</f>
        <v>80</v>
      </c>
      <c r="G328" s="13" t="str">
        <f t="shared" si="1"/>
        <v>June</v>
      </c>
    </row>
    <row r="329">
      <c r="A329" s="13" t="str">
        <f>IFERROR(__xludf.DUMMYFUNCTION("""COMPUTED_VALUE"""),"MA08585")</f>
        <v>MA08585</v>
      </c>
      <c r="B329" s="13" t="str">
        <f>IFERROR(__xludf.DUMMYFUNCTION("""COMPUTED_VALUE"""),"Mandawa")</f>
        <v>Mandawa</v>
      </c>
      <c r="C329" s="13" t="str">
        <f>IFERROR(__xludf.DUMMYFUNCTION("""COMPUTED_VALUE"""),"Rice Flour")</f>
        <v>Rice Flour</v>
      </c>
      <c r="D329" s="22">
        <f>IFERROR(__xludf.DUMMYFUNCTION("""COMPUTED_VALUE"""),45455.0)</f>
        <v>45455</v>
      </c>
      <c r="E329" s="13">
        <f>IFERROR(__xludf.DUMMYFUNCTION("""COMPUTED_VALUE"""),3.0)</f>
        <v>3</v>
      </c>
      <c r="F329" s="13">
        <f>IFERROR(__xludf.DUMMYFUNCTION("""COMPUTED_VALUE"""),82.0)</f>
        <v>82</v>
      </c>
      <c r="G329" s="13" t="str">
        <f t="shared" si="1"/>
        <v>June</v>
      </c>
    </row>
    <row r="330">
      <c r="A330" s="13" t="str">
        <f>IFERROR(__xludf.DUMMYFUNCTION("""COMPUTED_VALUE"""),"MA08805")</f>
        <v>MA08805</v>
      </c>
      <c r="B330" s="13" t="str">
        <f>IFERROR(__xludf.DUMMYFUNCTION("""COMPUTED_VALUE"""),"Mandawa")</f>
        <v>Mandawa</v>
      </c>
      <c r="C330" s="13" t="str">
        <f>IFERROR(__xludf.DUMMYFUNCTION("""COMPUTED_VALUE"""),"Besan")</f>
        <v>Besan</v>
      </c>
      <c r="D330" s="22">
        <f>IFERROR(__xludf.DUMMYFUNCTION("""COMPUTED_VALUE"""),45455.0)</f>
        <v>45455</v>
      </c>
      <c r="E330" s="13">
        <f>IFERROR(__xludf.DUMMYFUNCTION("""COMPUTED_VALUE"""),16.0)</f>
        <v>16</v>
      </c>
      <c r="F330" s="13">
        <f>IFERROR(__xludf.DUMMYFUNCTION("""COMPUTED_VALUE"""),90.0)</f>
        <v>90</v>
      </c>
      <c r="G330" s="13" t="str">
        <f t="shared" si="1"/>
        <v>June</v>
      </c>
    </row>
    <row r="331">
      <c r="A331" s="13" t="str">
        <f>IFERROR(__xludf.DUMMYFUNCTION("""COMPUTED_VALUE"""),"MA09025")</f>
        <v>MA09025</v>
      </c>
      <c r="B331" s="13" t="str">
        <f>IFERROR(__xludf.DUMMYFUNCTION("""COMPUTED_VALUE"""),"Mandawa")</f>
        <v>Mandawa</v>
      </c>
      <c r="C331" s="13" t="str">
        <f>IFERROR(__xludf.DUMMYFUNCTION("""COMPUTED_VALUE"""),"Corn Flour")</f>
        <v>Corn Flour</v>
      </c>
      <c r="D331" s="22">
        <f>IFERROR(__xludf.DUMMYFUNCTION("""COMPUTED_VALUE"""),45455.0)</f>
        <v>45455</v>
      </c>
      <c r="E331" s="13">
        <f>IFERROR(__xludf.DUMMYFUNCTION("""COMPUTED_VALUE"""),8.0)</f>
        <v>8</v>
      </c>
      <c r="F331" s="13">
        <f>IFERROR(__xludf.DUMMYFUNCTION("""COMPUTED_VALUE"""),65.0)</f>
        <v>65</v>
      </c>
      <c r="G331" s="13" t="str">
        <f t="shared" si="1"/>
        <v>June</v>
      </c>
    </row>
    <row r="332">
      <c r="A332" s="13" t="str">
        <f>IFERROR(__xludf.DUMMYFUNCTION("""COMPUTED_VALUE"""),"MA09245")</f>
        <v>MA09245</v>
      </c>
      <c r="B332" s="13" t="str">
        <f>IFERROR(__xludf.DUMMYFUNCTION("""COMPUTED_VALUE"""),"Mandawa")</f>
        <v>Mandawa</v>
      </c>
      <c r="C332" s="13" t="str">
        <f>IFERROR(__xludf.DUMMYFUNCTION("""COMPUTED_VALUE"""),"Rice Flour")</f>
        <v>Rice Flour</v>
      </c>
      <c r="D332" s="22">
        <f>IFERROR(__xludf.DUMMYFUNCTION("""COMPUTED_VALUE"""),45457.0)</f>
        <v>45457</v>
      </c>
      <c r="E332" s="13">
        <f>IFERROR(__xludf.DUMMYFUNCTION("""COMPUTED_VALUE"""),7.0)</f>
        <v>7</v>
      </c>
      <c r="F332" s="13">
        <f>IFERROR(__xludf.DUMMYFUNCTION("""COMPUTED_VALUE"""),82.0)</f>
        <v>82</v>
      </c>
      <c r="G332" s="13" t="str">
        <f t="shared" si="1"/>
        <v>June</v>
      </c>
    </row>
    <row r="333">
      <c r="A333" s="13" t="str">
        <f>IFERROR(__xludf.DUMMYFUNCTION("""COMPUTED_VALUE"""),"MA09465")</f>
        <v>MA09465</v>
      </c>
      <c r="B333" s="13" t="str">
        <f>IFERROR(__xludf.DUMMYFUNCTION("""COMPUTED_VALUE"""),"Mandawa")</f>
        <v>Mandawa</v>
      </c>
      <c r="C333" s="13" t="str">
        <f>IFERROR(__xludf.DUMMYFUNCTION("""COMPUTED_VALUE"""),"Ragi Flour")</f>
        <v>Ragi Flour</v>
      </c>
      <c r="D333" s="22">
        <f>IFERROR(__xludf.DUMMYFUNCTION("""COMPUTED_VALUE"""),45458.0)</f>
        <v>45458</v>
      </c>
      <c r="E333" s="13">
        <f>IFERROR(__xludf.DUMMYFUNCTION("""COMPUTED_VALUE"""),14.0)</f>
        <v>14</v>
      </c>
      <c r="F333" s="13">
        <f>IFERROR(__xludf.DUMMYFUNCTION("""COMPUTED_VALUE"""),78.0)</f>
        <v>78</v>
      </c>
      <c r="G333" s="13" t="str">
        <f t="shared" si="1"/>
        <v>June</v>
      </c>
    </row>
    <row r="334">
      <c r="A334" s="13" t="str">
        <f>IFERROR(__xludf.DUMMYFUNCTION("""COMPUTED_VALUE"""),"MA09685")</f>
        <v>MA09685</v>
      </c>
      <c r="B334" s="13" t="str">
        <f>IFERROR(__xludf.DUMMYFUNCTION("""COMPUTED_VALUE"""),"Mandawa")</f>
        <v>Mandawa</v>
      </c>
      <c r="C334" s="13" t="str">
        <f>IFERROR(__xludf.DUMMYFUNCTION("""COMPUTED_VALUE"""),"Jowar Flour")</f>
        <v>Jowar Flour</v>
      </c>
      <c r="D334" s="22">
        <f>IFERROR(__xludf.DUMMYFUNCTION("""COMPUTED_VALUE"""),45458.0)</f>
        <v>45458</v>
      </c>
      <c r="E334" s="13">
        <f>IFERROR(__xludf.DUMMYFUNCTION("""COMPUTED_VALUE"""),9.0)</f>
        <v>9</v>
      </c>
      <c r="F334" s="13">
        <f>IFERROR(__xludf.DUMMYFUNCTION("""COMPUTED_VALUE"""),170.0)</f>
        <v>170</v>
      </c>
      <c r="G334" s="13" t="str">
        <f t="shared" si="1"/>
        <v>June</v>
      </c>
    </row>
    <row r="335">
      <c r="A335" s="13" t="str">
        <f>IFERROR(__xludf.DUMMYFUNCTION("""COMPUTED_VALUE"""),"MA09905")</f>
        <v>MA09905</v>
      </c>
      <c r="B335" s="13" t="str">
        <f>IFERROR(__xludf.DUMMYFUNCTION("""COMPUTED_VALUE"""),"Mandawa")</f>
        <v>Mandawa</v>
      </c>
      <c r="C335" s="13" t="str">
        <f>IFERROR(__xludf.DUMMYFUNCTION("""COMPUTED_VALUE"""),"Corn Flour")</f>
        <v>Corn Flour</v>
      </c>
      <c r="D335" s="22">
        <f>IFERROR(__xludf.DUMMYFUNCTION("""COMPUTED_VALUE"""),45458.0)</f>
        <v>45458</v>
      </c>
      <c r="E335" s="13">
        <f>IFERROR(__xludf.DUMMYFUNCTION("""COMPUTED_VALUE"""),6.0)</f>
        <v>6</v>
      </c>
      <c r="F335" s="13">
        <f>IFERROR(__xludf.DUMMYFUNCTION("""COMPUTED_VALUE"""),65.0)</f>
        <v>65</v>
      </c>
      <c r="G335" s="13" t="str">
        <f t="shared" si="1"/>
        <v>June</v>
      </c>
    </row>
    <row r="336">
      <c r="A336" s="13" t="str">
        <f>IFERROR(__xludf.DUMMYFUNCTION("""COMPUTED_VALUE"""),"MA10125")</f>
        <v>MA10125</v>
      </c>
      <c r="B336" s="13" t="str">
        <f>IFERROR(__xludf.DUMMYFUNCTION("""COMPUTED_VALUE"""),"Mandawa")</f>
        <v>Mandawa</v>
      </c>
      <c r="C336" s="13" t="str">
        <f>IFERROR(__xludf.DUMMYFUNCTION("""COMPUTED_VALUE"""),"Wheat Flour")</f>
        <v>Wheat Flour</v>
      </c>
      <c r="D336" s="22">
        <f>IFERROR(__xludf.DUMMYFUNCTION("""COMPUTED_VALUE"""),45458.0)</f>
        <v>45458</v>
      </c>
      <c r="E336" s="13">
        <f>IFERROR(__xludf.DUMMYFUNCTION("""COMPUTED_VALUE"""),20.0)</f>
        <v>20</v>
      </c>
      <c r="F336" s="13">
        <f>IFERROR(__xludf.DUMMYFUNCTION("""COMPUTED_VALUE"""),80.0)</f>
        <v>80</v>
      </c>
      <c r="G336" s="13" t="str">
        <f t="shared" si="1"/>
        <v>June</v>
      </c>
    </row>
    <row r="337">
      <c r="A337" s="13" t="str">
        <f>IFERROR(__xludf.DUMMYFUNCTION("""COMPUTED_VALUE"""),"MA10345")</f>
        <v>MA10345</v>
      </c>
      <c r="B337" s="13" t="str">
        <f>IFERROR(__xludf.DUMMYFUNCTION("""COMPUTED_VALUE"""),"Mandawa")</f>
        <v>Mandawa</v>
      </c>
      <c r="C337" s="13" t="str">
        <f>IFERROR(__xludf.DUMMYFUNCTION("""COMPUTED_VALUE"""),"Rice Flour")</f>
        <v>Rice Flour</v>
      </c>
      <c r="D337" s="22">
        <f>IFERROR(__xludf.DUMMYFUNCTION("""COMPUTED_VALUE"""),45458.0)</f>
        <v>45458</v>
      </c>
      <c r="E337" s="13">
        <f>IFERROR(__xludf.DUMMYFUNCTION("""COMPUTED_VALUE"""),36.0)</f>
        <v>36</v>
      </c>
      <c r="F337" s="13">
        <f>IFERROR(__xludf.DUMMYFUNCTION("""COMPUTED_VALUE"""),82.0)</f>
        <v>82</v>
      </c>
      <c r="G337" s="13" t="str">
        <f t="shared" si="1"/>
        <v>June</v>
      </c>
    </row>
    <row r="338">
      <c r="A338" s="13" t="str">
        <f>IFERROR(__xludf.DUMMYFUNCTION("""COMPUTED_VALUE"""),"MA10565")</f>
        <v>MA10565</v>
      </c>
      <c r="B338" s="13" t="str">
        <f>IFERROR(__xludf.DUMMYFUNCTION("""COMPUTED_VALUE"""),"Mandawa")</f>
        <v>Mandawa</v>
      </c>
      <c r="C338" s="13" t="str">
        <f>IFERROR(__xludf.DUMMYFUNCTION("""COMPUTED_VALUE"""),"Besan")</f>
        <v>Besan</v>
      </c>
      <c r="D338" s="22">
        <f>IFERROR(__xludf.DUMMYFUNCTION("""COMPUTED_VALUE"""),45459.0)</f>
        <v>45459</v>
      </c>
      <c r="E338" s="13">
        <f>IFERROR(__xludf.DUMMYFUNCTION("""COMPUTED_VALUE"""),5.0)</f>
        <v>5</v>
      </c>
      <c r="F338" s="13">
        <f>IFERROR(__xludf.DUMMYFUNCTION("""COMPUTED_VALUE"""),90.0)</f>
        <v>90</v>
      </c>
      <c r="G338" s="13" t="str">
        <f t="shared" si="1"/>
        <v>June</v>
      </c>
    </row>
    <row r="339">
      <c r="A339" s="13" t="str">
        <f>IFERROR(__xludf.DUMMYFUNCTION("""COMPUTED_VALUE"""),"MA10785")</f>
        <v>MA10785</v>
      </c>
      <c r="B339" s="13" t="str">
        <f>IFERROR(__xludf.DUMMYFUNCTION("""COMPUTED_VALUE"""),"Mandawa")</f>
        <v>Mandawa</v>
      </c>
      <c r="C339" s="13" t="str">
        <f>IFERROR(__xludf.DUMMYFUNCTION("""COMPUTED_VALUE"""),"Ragi Flour")</f>
        <v>Ragi Flour</v>
      </c>
      <c r="D339" s="22">
        <f>IFERROR(__xludf.DUMMYFUNCTION("""COMPUTED_VALUE"""),45460.0)</f>
        <v>45460</v>
      </c>
      <c r="E339" s="13">
        <f>IFERROR(__xludf.DUMMYFUNCTION("""COMPUTED_VALUE"""),3.0)</f>
        <v>3</v>
      </c>
      <c r="F339" s="13">
        <f>IFERROR(__xludf.DUMMYFUNCTION("""COMPUTED_VALUE"""),78.0)</f>
        <v>78</v>
      </c>
      <c r="G339" s="13" t="str">
        <f t="shared" si="1"/>
        <v>June</v>
      </c>
    </row>
    <row r="340">
      <c r="A340" s="13" t="str">
        <f>IFERROR(__xludf.DUMMYFUNCTION("""COMPUTED_VALUE"""),"MA11005")</f>
        <v>MA11005</v>
      </c>
      <c r="B340" s="13" t="str">
        <f>IFERROR(__xludf.DUMMYFUNCTION("""COMPUTED_VALUE"""),"Mandawa")</f>
        <v>Mandawa</v>
      </c>
      <c r="C340" s="13" t="str">
        <f>IFERROR(__xludf.DUMMYFUNCTION("""COMPUTED_VALUE"""),"Wheat Flour")</f>
        <v>Wheat Flour</v>
      </c>
      <c r="D340" s="22">
        <f>IFERROR(__xludf.DUMMYFUNCTION("""COMPUTED_VALUE"""),45460.0)</f>
        <v>45460</v>
      </c>
      <c r="E340" s="13">
        <f>IFERROR(__xludf.DUMMYFUNCTION("""COMPUTED_VALUE"""),7.0)</f>
        <v>7</v>
      </c>
      <c r="F340" s="13">
        <f>IFERROR(__xludf.DUMMYFUNCTION("""COMPUTED_VALUE"""),80.0)</f>
        <v>80</v>
      </c>
      <c r="G340" s="13" t="str">
        <f t="shared" si="1"/>
        <v>June</v>
      </c>
    </row>
    <row r="341">
      <c r="A341" s="13" t="str">
        <f>IFERROR(__xludf.DUMMYFUNCTION("""COMPUTED_VALUE"""),"MA11225")</f>
        <v>MA11225</v>
      </c>
      <c r="B341" s="13" t="str">
        <f>IFERROR(__xludf.DUMMYFUNCTION("""COMPUTED_VALUE"""),"Mandawa")</f>
        <v>Mandawa</v>
      </c>
      <c r="C341" s="13" t="str">
        <f>IFERROR(__xludf.DUMMYFUNCTION("""COMPUTED_VALUE"""),"Rice Flour")</f>
        <v>Rice Flour</v>
      </c>
      <c r="D341" s="22">
        <f>IFERROR(__xludf.DUMMYFUNCTION("""COMPUTED_VALUE"""),45460.0)</f>
        <v>45460</v>
      </c>
      <c r="E341" s="13">
        <f>IFERROR(__xludf.DUMMYFUNCTION("""COMPUTED_VALUE"""),1.0)</f>
        <v>1</v>
      </c>
      <c r="F341" s="13">
        <f>IFERROR(__xludf.DUMMYFUNCTION("""COMPUTED_VALUE"""),82.0)</f>
        <v>82</v>
      </c>
      <c r="G341" s="13" t="str">
        <f t="shared" si="1"/>
        <v>June</v>
      </c>
    </row>
    <row r="342">
      <c r="A342" s="13" t="str">
        <f>IFERROR(__xludf.DUMMYFUNCTION("""COMPUTED_VALUE"""),"MA11445")</f>
        <v>MA11445</v>
      </c>
      <c r="B342" s="13" t="str">
        <f>IFERROR(__xludf.DUMMYFUNCTION("""COMPUTED_VALUE"""),"Mandawa")</f>
        <v>Mandawa</v>
      </c>
      <c r="C342" s="13" t="str">
        <f>IFERROR(__xludf.DUMMYFUNCTION("""COMPUTED_VALUE"""),"Wheat Flour")</f>
        <v>Wheat Flour</v>
      </c>
      <c r="D342" s="22">
        <f>IFERROR(__xludf.DUMMYFUNCTION("""COMPUTED_VALUE"""),45461.0)</f>
        <v>45461</v>
      </c>
      <c r="E342" s="13">
        <f>IFERROR(__xludf.DUMMYFUNCTION("""COMPUTED_VALUE"""),2.0)</f>
        <v>2</v>
      </c>
      <c r="F342" s="13">
        <f>IFERROR(__xludf.DUMMYFUNCTION("""COMPUTED_VALUE"""),80.0)</f>
        <v>80</v>
      </c>
      <c r="G342" s="13" t="str">
        <f t="shared" si="1"/>
        <v>June</v>
      </c>
    </row>
    <row r="343">
      <c r="A343" s="13" t="str">
        <f>IFERROR(__xludf.DUMMYFUNCTION("""COMPUTED_VALUE"""),"MA11665")</f>
        <v>MA11665</v>
      </c>
      <c r="B343" s="13" t="str">
        <f>IFERROR(__xludf.DUMMYFUNCTION("""COMPUTED_VALUE"""),"Mandawa")</f>
        <v>Mandawa</v>
      </c>
      <c r="C343" s="13" t="str">
        <f>IFERROR(__xludf.DUMMYFUNCTION("""COMPUTED_VALUE"""),"Rice Flour")</f>
        <v>Rice Flour</v>
      </c>
      <c r="D343" s="22">
        <f>IFERROR(__xludf.DUMMYFUNCTION("""COMPUTED_VALUE"""),45461.0)</f>
        <v>45461</v>
      </c>
      <c r="E343" s="13">
        <f>IFERROR(__xludf.DUMMYFUNCTION("""COMPUTED_VALUE"""),4.0)</f>
        <v>4</v>
      </c>
      <c r="F343" s="13">
        <f>IFERROR(__xludf.DUMMYFUNCTION("""COMPUTED_VALUE"""),82.0)</f>
        <v>82</v>
      </c>
      <c r="G343" s="13" t="str">
        <f t="shared" si="1"/>
        <v>June</v>
      </c>
    </row>
    <row r="344">
      <c r="A344" s="13" t="str">
        <f>IFERROR(__xludf.DUMMYFUNCTION("""COMPUTED_VALUE"""),"MA11885")</f>
        <v>MA11885</v>
      </c>
      <c r="B344" s="13" t="str">
        <f>IFERROR(__xludf.DUMMYFUNCTION("""COMPUTED_VALUE"""),"Mandawa")</f>
        <v>Mandawa</v>
      </c>
      <c r="C344" s="13" t="str">
        <f>IFERROR(__xludf.DUMMYFUNCTION("""COMPUTED_VALUE"""),"Besan")</f>
        <v>Besan</v>
      </c>
      <c r="D344" s="22">
        <f>IFERROR(__xludf.DUMMYFUNCTION("""COMPUTED_VALUE"""),45461.0)</f>
        <v>45461</v>
      </c>
      <c r="E344" s="13">
        <f>IFERROR(__xludf.DUMMYFUNCTION("""COMPUTED_VALUE"""),3.0)</f>
        <v>3</v>
      </c>
      <c r="F344" s="13">
        <f>IFERROR(__xludf.DUMMYFUNCTION("""COMPUTED_VALUE"""),90.0)</f>
        <v>90</v>
      </c>
      <c r="G344" s="13" t="str">
        <f t="shared" si="1"/>
        <v>June</v>
      </c>
    </row>
    <row r="345">
      <c r="A345" s="13" t="str">
        <f>IFERROR(__xludf.DUMMYFUNCTION("""COMPUTED_VALUE"""),"MA12105")</f>
        <v>MA12105</v>
      </c>
      <c r="B345" s="13" t="str">
        <f>IFERROR(__xludf.DUMMYFUNCTION("""COMPUTED_VALUE"""),"Mandawa")</f>
        <v>Mandawa</v>
      </c>
      <c r="C345" s="13" t="str">
        <f>IFERROR(__xludf.DUMMYFUNCTION("""COMPUTED_VALUE"""),"Ragi Flour")</f>
        <v>Ragi Flour</v>
      </c>
      <c r="D345" s="22">
        <f>IFERROR(__xludf.DUMMYFUNCTION("""COMPUTED_VALUE"""),45462.0)</f>
        <v>45462</v>
      </c>
      <c r="E345" s="13">
        <f>IFERROR(__xludf.DUMMYFUNCTION("""COMPUTED_VALUE"""),6.0)</f>
        <v>6</v>
      </c>
      <c r="F345" s="13">
        <f>IFERROR(__xludf.DUMMYFUNCTION("""COMPUTED_VALUE"""),78.0)</f>
        <v>78</v>
      </c>
      <c r="G345" s="13" t="str">
        <f t="shared" si="1"/>
        <v>June</v>
      </c>
    </row>
    <row r="346">
      <c r="A346" s="13" t="str">
        <f>IFERROR(__xludf.DUMMYFUNCTION("""COMPUTED_VALUE"""),"MA12325")</f>
        <v>MA12325</v>
      </c>
      <c r="B346" s="13" t="str">
        <f>IFERROR(__xludf.DUMMYFUNCTION("""COMPUTED_VALUE"""),"Mandawa")</f>
        <v>Mandawa</v>
      </c>
      <c r="C346" s="13" t="str">
        <f>IFERROR(__xludf.DUMMYFUNCTION("""COMPUTED_VALUE"""),"Wheat Flour")</f>
        <v>Wheat Flour</v>
      </c>
      <c r="D346" s="22">
        <f>IFERROR(__xludf.DUMMYFUNCTION("""COMPUTED_VALUE"""),45462.0)</f>
        <v>45462</v>
      </c>
      <c r="E346" s="13">
        <f>IFERROR(__xludf.DUMMYFUNCTION("""COMPUTED_VALUE"""),15.0)</f>
        <v>15</v>
      </c>
      <c r="F346" s="13">
        <f>IFERROR(__xludf.DUMMYFUNCTION("""COMPUTED_VALUE"""),80.0)</f>
        <v>80</v>
      </c>
      <c r="G346" s="13" t="str">
        <f t="shared" si="1"/>
        <v>June</v>
      </c>
    </row>
    <row r="347">
      <c r="A347" s="13" t="str">
        <f>IFERROR(__xludf.DUMMYFUNCTION("""COMPUTED_VALUE"""),"MA12545")</f>
        <v>MA12545</v>
      </c>
      <c r="B347" s="13" t="str">
        <f>IFERROR(__xludf.DUMMYFUNCTION("""COMPUTED_VALUE"""),"Mandawa")</f>
        <v>Mandawa</v>
      </c>
      <c r="C347" s="13" t="str">
        <f>IFERROR(__xludf.DUMMYFUNCTION("""COMPUTED_VALUE"""),"Rice Flour")</f>
        <v>Rice Flour</v>
      </c>
      <c r="D347" s="22">
        <f>IFERROR(__xludf.DUMMYFUNCTION("""COMPUTED_VALUE"""),45462.0)</f>
        <v>45462</v>
      </c>
      <c r="E347" s="13">
        <f>IFERROR(__xludf.DUMMYFUNCTION("""COMPUTED_VALUE"""),10.0)</f>
        <v>10</v>
      </c>
      <c r="F347" s="13">
        <f>IFERROR(__xludf.DUMMYFUNCTION("""COMPUTED_VALUE"""),82.0)</f>
        <v>82</v>
      </c>
      <c r="G347" s="13" t="str">
        <f t="shared" si="1"/>
        <v>June</v>
      </c>
    </row>
    <row r="348">
      <c r="A348" s="13" t="str">
        <f>IFERROR(__xludf.DUMMYFUNCTION("""COMPUTED_VALUE"""),"MA12765")</f>
        <v>MA12765</v>
      </c>
      <c r="B348" s="13" t="str">
        <f>IFERROR(__xludf.DUMMYFUNCTION("""COMPUTED_VALUE"""),"Mandawa")</f>
        <v>Mandawa</v>
      </c>
      <c r="C348" s="13" t="str">
        <f>IFERROR(__xludf.DUMMYFUNCTION("""COMPUTED_VALUE"""),"Wheat Flour")</f>
        <v>Wheat Flour</v>
      </c>
      <c r="D348" s="22">
        <f>IFERROR(__xludf.DUMMYFUNCTION("""COMPUTED_VALUE"""),45463.0)</f>
        <v>45463</v>
      </c>
      <c r="E348" s="13">
        <f>IFERROR(__xludf.DUMMYFUNCTION("""COMPUTED_VALUE"""),27.0)</f>
        <v>27</v>
      </c>
      <c r="F348" s="13">
        <f>IFERROR(__xludf.DUMMYFUNCTION("""COMPUTED_VALUE"""),80.0)</f>
        <v>80</v>
      </c>
      <c r="G348" s="13" t="str">
        <f t="shared" si="1"/>
        <v>June</v>
      </c>
    </row>
    <row r="349">
      <c r="A349" s="13" t="str">
        <f>IFERROR(__xludf.DUMMYFUNCTION("""COMPUTED_VALUE"""),"MA12985")</f>
        <v>MA12985</v>
      </c>
      <c r="B349" s="13" t="str">
        <f>IFERROR(__xludf.DUMMYFUNCTION("""COMPUTED_VALUE"""),"Mandawa")</f>
        <v>Mandawa</v>
      </c>
      <c r="C349" s="13" t="str">
        <f>IFERROR(__xludf.DUMMYFUNCTION("""COMPUTED_VALUE"""),"Rice Flour")</f>
        <v>Rice Flour</v>
      </c>
      <c r="D349" s="22">
        <f>IFERROR(__xludf.DUMMYFUNCTION("""COMPUTED_VALUE"""),45464.0)</f>
        <v>45464</v>
      </c>
      <c r="E349" s="13">
        <f>IFERROR(__xludf.DUMMYFUNCTION("""COMPUTED_VALUE"""),23.0)</f>
        <v>23</v>
      </c>
      <c r="F349" s="13">
        <f>IFERROR(__xludf.DUMMYFUNCTION("""COMPUTED_VALUE"""),82.0)</f>
        <v>82</v>
      </c>
      <c r="G349" s="13" t="str">
        <f t="shared" si="1"/>
        <v>June</v>
      </c>
    </row>
    <row r="350">
      <c r="A350" s="13" t="str">
        <f>IFERROR(__xludf.DUMMYFUNCTION("""COMPUTED_VALUE"""),"MA13205")</f>
        <v>MA13205</v>
      </c>
      <c r="B350" s="13" t="str">
        <f>IFERROR(__xludf.DUMMYFUNCTION("""COMPUTED_VALUE"""),"Mandawa")</f>
        <v>Mandawa</v>
      </c>
      <c r="C350" s="13" t="str">
        <f>IFERROR(__xludf.DUMMYFUNCTION("""COMPUTED_VALUE"""),"Besan")</f>
        <v>Besan</v>
      </c>
      <c r="D350" s="22">
        <f>IFERROR(__xludf.DUMMYFUNCTION("""COMPUTED_VALUE"""),45465.0)</f>
        <v>45465</v>
      </c>
      <c r="E350" s="13">
        <f>IFERROR(__xludf.DUMMYFUNCTION("""COMPUTED_VALUE"""),4.0)</f>
        <v>4</v>
      </c>
      <c r="F350" s="13">
        <f>IFERROR(__xludf.DUMMYFUNCTION("""COMPUTED_VALUE"""),90.0)</f>
        <v>90</v>
      </c>
      <c r="G350" s="13" t="str">
        <f t="shared" si="1"/>
        <v>June</v>
      </c>
    </row>
    <row r="351">
      <c r="A351" s="13" t="str">
        <f>IFERROR(__xludf.DUMMYFUNCTION("""COMPUTED_VALUE"""),"MA13425")</f>
        <v>MA13425</v>
      </c>
      <c r="B351" s="13" t="str">
        <f>IFERROR(__xludf.DUMMYFUNCTION("""COMPUTED_VALUE"""),"Mandawa")</f>
        <v>Mandawa</v>
      </c>
      <c r="C351" s="13" t="str">
        <f>IFERROR(__xludf.DUMMYFUNCTION("""COMPUTED_VALUE"""),"Ragi Flour")</f>
        <v>Ragi Flour</v>
      </c>
      <c r="D351" s="22">
        <f>IFERROR(__xludf.DUMMYFUNCTION("""COMPUTED_VALUE"""),45466.0)</f>
        <v>45466</v>
      </c>
      <c r="E351" s="13">
        <f>IFERROR(__xludf.DUMMYFUNCTION("""COMPUTED_VALUE"""),9.0)</f>
        <v>9</v>
      </c>
      <c r="F351" s="13">
        <f>IFERROR(__xludf.DUMMYFUNCTION("""COMPUTED_VALUE"""),78.0)</f>
        <v>78</v>
      </c>
      <c r="G351" s="13" t="str">
        <f t="shared" si="1"/>
        <v>June</v>
      </c>
    </row>
    <row r="352">
      <c r="A352" s="13" t="str">
        <f>IFERROR(__xludf.DUMMYFUNCTION("""COMPUTED_VALUE"""),"MA13645")</f>
        <v>MA13645</v>
      </c>
      <c r="B352" s="13" t="str">
        <f>IFERROR(__xludf.DUMMYFUNCTION("""COMPUTED_VALUE"""),"Mandawa")</f>
        <v>Mandawa</v>
      </c>
      <c r="C352" s="13" t="str">
        <f>IFERROR(__xludf.DUMMYFUNCTION("""COMPUTED_VALUE"""),"Jowar Flour")</f>
        <v>Jowar Flour</v>
      </c>
      <c r="D352" s="22">
        <f>IFERROR(__xludf.DUMMYFUNCTION("""COMPUTED_VALUE"""),45466.0)</f>
        <v>45466</v>
      </c>
      <c r="E352" s="13">
        <f>IFERROR(__xludf.DUMMYFUNCTION("""COMPUTED_VALUE"""),7.0)</f>
        <v>7</v>
      </c>
      <c r="F352" s="13">
        <f>IFERROR(__xludf.DUMMYFUNCTION("""COMPUTED_VALUE"""),170.0)</f>
        <v>170</v>
      </c>
      <c r="G352" s="13" t="str">
        <f t="shared" si="1"/>
        <v>June</v>
      </c>
    </row>
    <row r="353">
      <c r="A353" s="13" t="str">
        <f>IFERROR(__xludf.DUMMYFUNCTION("""COMPUTED_VALUE"""),"MA13865")</f>
        <v>MA13865</v>
      </c>
      <c r="B353" s="13" t="str">
        <f>IFERROR(__xludf.DUMMYFUNCTION("""COMPUTED_VALUE"""),"Mandawa")</f>
        <v>Mandawa</v>
      </c>
      <c r="C353" s="13" t="str">
        <f>IFERROR(__xludf.DUMMYFUNCTION("""COMPUTED_VALUE"""),"Wheat Flour")</f>
        <v>Wheat Flour</v>
      </c>
      <c r="D353" s="22">
        <f>IFERROR(__xludf.DUMMYFUNCTION("""COMPUTED_VALUE"""),45466.0)</f>
        <v>45466</v>
      </c>
      <c r="E353" s="13">
        <f>IFERROR(__xludf.DUMMYFUNCTION("""COMPUTED_VALUE"""),13.0)</f>
        <v>13</v>
      </c>
      <c r="F353" s="13">
        <f>IFERROR(__xludf.DUMMYFUNCTION("""COMPUTED_VALUE"""),80.0)</f>
        <v>80</v>
      </c>
      <c r="G353" s="13" t="str">
        <f t="shared" si="1"/>
        <v>June</v>
      </c>
    </row>
    <row r="354">
      <c r="A354" s="13" t="str">
        <f>IFERROR(__xludf.DUMMYFUNCTION("""COMPUTED_VALUE"""),"MA14085")</f>
        <v>MA14085</v>
      </c>
      <c r="B354" s="13" t="str">
        <f>IFERROR(__xludf.DUMMYFUNCTION("""COMPUTED_VALUE"""),"Mandawa")</f>
        <v>Mandawa</v>
      </c>
      <c r="C354" s="13" t="str">
        <f>IFERROR(__xludf.DUMMYFUNCTION("""COMPUTED_VALUE"""),"Rice Flour")</f>
        <v>Rice Flour</v>
      </c>
      <c r="D354" s="22">
        <f>IFERROR(__xludf.DUMMYFUNCTION("""COMPUTED_VALUE"""),45466.0)</f>
        <v>45466</v>
      </c>
      <c r="E354" s="13">
        <f>IFERROR(__xludf.DUMMYFUNCTION("""COMPUTED_VALUE"""),15.0)</f>
        <v>15</v>
      </c>
      <c r="F354" s="13">
        <f>IFERROR(__xludf.DUMMYFUNCTION("""COMPUTED_VALUE"""),82.0)</f>
        <v>82</v>
      </c>
      <c r="G354" s="13" t="str">
        <f t="shared" si="1"/>
        <v>June</v>
      </c>
    </row>
    <row r="355">
      <c r="A355" s="13" t="str">
        <f>IFERROR(__xludf.DUMMYFUNCTION("""COMPUTED_VALUE"""),"MA14305")</f>
        <v>MA14305</v>
      </c>
      <c r="B355" s="13" t="str">
        <f>IFERROR(__xludf.DUMMYFUNCTION("""COMPUTED_VALUE"""),"Mandawa")</f>
        <v>Mandawa</v>
      </c>
      <c r="C355" s="13" t="str">
        <f>IFERROR(__xludf.DUMMYFUNCTION("""COMPUTED_VALUE"""),"Besan")</f>
        <v>Besan</v>
      </c>
      <c r="D355" s="22">
        <f>IFERROR(__xludf.DUMMYFUNCTION("""COMPUTED_VALUE"""),45466.0)</f>
        <v>45466</v>
      </c>
      <c r="E355" s="13">
        <f>IFERROR(__xludf.DUMMYFUNCTION("""COMPUTED_VALUE"""),7.0)</f>
        <v>7</v>
      </c>
      <c r="F355" s="13">
        <f>IFERROR(__xludf.DUMMYFUNCTION("""COMPUTED_VALUE"""),90.0)</f>
        <v>90</v>
      </c>
      <c r="G355" s="13" t="str">
        <f t="shared" si="1"/>
        <v>June</v>
      </c>
    </row>
    <row r="356">
      <c r="A356" s="13" t="str">
        <f>IFERROR(__xludf.DUMMYFUNCTION("""COMPUTED_VALUE"""),"MA14525")</f>
        <v>MA14525</v>
      </c>
      <c r="B356" s="13" t="str">
        <f>IFERROR(__xludf.DUMMYFUNCTION("""COMPUTED_VALUE"""),"Mandawa")</f>
        <v>Mandawa</v>
      </c>
      <c r="C356" s="13" t="str">
        <f>IFERROR(__xludf.DUMMYFUNCTION("""COMPUTED_VALUE"""),"Wheat Flour")</f>
        <v>Wheat Flour</v>
      </c>
      <c r="D356" s="22">
        <f>IFERROR(__xludf.DUMMYFUNCTION("""COMPUTED_VALUE"""),45467.0)</f>
        <v>45467</v>
      </c>
      <c r="E356" s="13">
        <f>IFERROR(__xludf.DUMMYFUNCTION("""COMPUTED_VALUE"""),21.0)</f>
        <v>21</v>
      </c>
      <c r="F356" s="13">
        <f>IFERROR(__xludf.DUMMYFUNCTION("""COMPUTED_VALUE"""),80.0)</f>
        <v>80</v>
      </c>
      <c r="G356" s="13" t="str">
        <f t="shared" si="1"/>
        <v>June</v>
      </c>
    </row>
    <row r="357">
      <c r="A357" s="13" t="str">
        <f>IFERROR(__xludf.DUMMYFUNCTION("""COMPUTED_VALUE"""),"MA14745")</f>
        <v>MA14745</v>
      </c>
      <c r="B357" s="13" t="str">
        <f>IFERROR(__xludf.DUMMYFUNCTION("""COMPUTED_VALUE"""),"Mandawa")</f>
        <v>Mandawa</v>
      </c>
      <c r="C357" s="13" t="str">
        <f>IFERROR(__xludf.DUMMYFUNCTION("""COMPUTED_VALUE"""),"Rice Flour")</f>
        <v>Rice Flour</v>
      </c>
      <c r="D357" s="22">
        <f>IFERROR(__xludf.DUMMYFUNCTION("""COMPUTED_VALUE"""),45467.0)</f>
        <v>45467</v>
      </c>
      <c r="E357" s="13">
        <f>IFERROR(__xludf.DUMMYFUNCTION("""COMPUTED_VALUE"""),24.0)</f>
        <v>24</v>
      </c>
      <c r="F357" s="13">
        <f>IFERROR(__xludf.DUMMYFUNCTION("""COMPUTED_VALUE"""),82.0)</f>
        <v>82</v>
      </c>
      <c r="G357" s="13" t="str">
        <f t="shared" si="1"/>
        <v>June</v>
      </c>
    </row>
    <row r="358">
      <c r="A358" s="13" t="str">
        <f>IFERROR(__xludf.DUMMYFUNCTION("""COMPUTED_VALUE"""),"MA14965")</f>
        <v>MA14965</v>
      </c>
      <c r="B358" s="13" t="str">
        <f>IFERROR(__xludf.DUMMYFUNCTION("""COMPUTED_VALUE"""),"Mandawa")</f>
        <v>Mandawa</v>
      </c>
      <c r="C358" s="13" t="str">
        <f>IFERROR(__xludf.DUMMYFUNCTION("""COMPUTED_VALUE"""),"Besan")</f>
        <v>Besan</v>
      </c>
      <c r="D358" s="22">
        <f>IFERROR(__xludf.DUMMYFUNCTION("""COMPUTED_VALUE"""),45468.0)</f>
        <v>45468</v>
      </c>
      <c r="E358" s="13">
        <f>IFERROR(__xludf.DUMMYFUNCTION("""COMPUTED_VALUE"""),6.0)</f>
        <v>6</v>
      </c>
      <c r="F358" s="13">
        <f>IFERROR(__xludf.DUMMYFUNCTION("""COMPUTED_VALUE"""),90.0)</f>
        <v>90</v>
      </c>
      <c r="G358" s="13" t="str">
        <f t="shared" si="1"/>
        <v>June</v>
      </c>
    </row>
    <row r="359">
      <c r="A359" s="13" t="str">
        <f>IFERROR(__xludf.DUMMYFUNCTION("""COMPUTED_VALUE"""),"MA15185")</f>
        <v>MA15185</v>
      </c>
      <c r="B359" s="13" t="str">
        <f>IFERROR(__xludf.DUMMYFUNCTION("""COMPUTED_VALUE"""),"Mandawa")</f>
        <v>Mandawa</v>
      </c>
      <c r="C359" s="13" t="str">
        <f>IFERROR(__xludf.DUMMYFUNCTION("""COMPUTED_VALUE"""),"Wheat Flour")</f>
        <v>Wheat Flour</v>
      </c>
      <c r="D359" s="22">
        <f>IFERROR(__xludf.DUMMYFUNCTION("""COMPUTED_VALUE"""),45468.0)</f>
        <v>45468</v>
      </c>
      <c r="E359" s="13">
        <f>IFERROR(__xludf.DUMMYFUNCTION("""COMPUTED_VALUE"""),11.0)</f>
        <v>11</v>
      </c>
      <c r="F359" s="13">
        <f>IFERROR(__xludf.DUMMYFUNCTION("""COMPUTED_VALUE"""),80.0)</f>
        <v>80</v>
      </c>
      <c r="G359" s="13" t="str">
        <f t="shared" si="1"/>
        <v>June</v>
      </c>
    </row>
    <row r="360">
      <c r="A360" s="13" t="str">
        <f>IFERROR(__xludf.DUMMYFUNCTION("""COMPUTED_VALUE"""),"MA15405")</f>
        <v>MA15405</v>
      </c>
      <c r="B360" s="13" t="str">
        <f>IFERROR(__xludf.DUMMYFUNCTION("""COMPUTED_VALUE"""),"Mandawa")</f>
        <v>Mandawa</v>
      </c>
      <c r="C360" s="13" t="str">
        <f>IFERROR(__xludf.DUMMYFUNCTION("""COMPUTED_VALUE"""),"Corn Flour")</f>
        <v>Corn Flour</v>
      </c>
      <c r="D360" s="22">
        <f>IFERROR(__xludf.DUMMYFUNCTION("""COMPUTED_VALUE"""),45469.0)</f>
        <v>45469</v>
      </c>
      <c r="E360" s="13">
        <f>IFERROR(__xludf.DUMMYFUNCTION("""COMPUTED_VALUE"""),7.0)</f>
        <v>7</v>
      </c>
      <c r="F360" s="13">
        <f>IFERROR(__xludf.DUMMYFUNCTION("""COMPUTED_VALUE"""),65.0)</f>
        <v>65</v>
      </c>
      <c r="G360" s="13" t="str">
        <f t="shared" si="1"/>
        <v>June</v>
      </c>
    </row>
    <row r="361">
      <c r="A361" s="13" t="str">
        <f>IFERROR(__xludf.DUMMYFUNCTION("""COMPUTED_VALUE"""),"MA15625")</f>
        <v>MA15625</v>
      </c>
      <c r="B361" s="13" t="str">
        <f>IFERROR(__xludf.DUMMYFUNCTION("""COMPUTED_VALUE"""),"Mandawa")</f>
        <v>Mandawa</v>
      </c>
      <c r="C361" s="13" t="str">
        <f>IFERROR(__xludf.DUMMYFUNCTION("""COMPUTED_VALUE"""),"Wheat Flour")</f>
        <v>Wheat Flour</v>
      </c>
      <c r="D361" s="22">
        <f>IFERROR(__xludf.DUMMYFUNCTION("""COMPUTED_VALUE"""),45470.0)</f>
        <v>45470</v>
      </c>
      <c r="E361" s="13">
        <f>IFERROR(__xludf.DUMMYFUNCTION("""COMPUTED_VALUE"""),10.0)</f>
        <v>10</v>
      </c>
      <c r="F361" s="13">
        <f>IFERROR(__xludf.DUMMYFUNCTION("""COMPUTED_VALUE"""),80.0)</f>
        <v>80</v>
      </c>
      <c r="G361" s="13" t="str">
        <f t="shared" si="1"/>
        <v>June</v>
      </c>
    </row>
    <row r="362">
      <c r="A362" s="13" t="str">
        <f>IFERROR(__xludf.DUMMYFUNCTION("""COMPUTED_VALUE"""),"MA15845")</f>
        <v>MA15845</v>
      </c>
      <c r="B362" s="13" t="str">
        <f>IFERROR(__xludf.DUMMYFUNCTION("""COMPUTED_VALUE"""),"Mandawa")</f>
        <v>Mandawa</v>
      </c>
      <c r="C362" s="13" t="str">
        <f>IFERROR(__xludf.DUMMYFUNCTION("""COMPUTED_VALUE"""),"Rice Flour")</f>
        <v>Rice Flour</v>
      </c>
      <c r="D362" s="22">
        <f>IFERROR(__xludf.DUMMYFUNCTION("""COMPUTED_VALUE"""),45471.0)</f>
        <v>45471</v>
      </c>
      <c r="E362" s="13">
        <f>IFERROR(__xludf.DUMMYFUNCTION("""COMPUTED_VALUE"""),1.0)</f>
        <v>1</v>
      </c>
      <c r="F362" s="13">
        <f>IFERROR(__xludf.DUMMYFUNCTION("""COMPUTED_VALUE"""),82.0)</f>
        <v>82</v>
      </c>
      <c r="G362" s="13" t="str">
        <f t="shared" si="1"/>
        <v>June</v>
      </c>
    </row>
    <row r="363">
      <c r="A363" s="13" t="str">
        <f>IFERROR(__xludf.DUMMYFUNCTION("""COMPUTED_VALUE"""),"MA16065")</f>
        <v>MA16065</v>
      </c>
      <c r="B363" s="13" t="str">
        <f>IFERROR(__xludf.DUMMYFUNCTION("""COMPUTED_VALUE"""),"Mandawa")</f>
        <v>Mandawa</v>
      </c>
      <c r="C363" s="13" t="str">
        <f>IFERROR(__xludf.DUMMYFUNCTION("""COMPUTED_VALUE"""),"Ragi Flour")</f>
        <v>Ragi Flour</v>
      </c>
      <c r="D363" s="22">
        <f>IFERROR(__xludf.DUMMYFUNCTION("""COMPUTED_VALUE"""),45472.0)</f>
        <v>45472</v>
      </c>
      <c r="E363" s="13">
        <f>IFERROR(__xludf.DUMMYFUNCTION("""COMPUTED_VALUE"""),5.0)</f>
        <v>5</v>
      </c>
      <c r="F363" s="13">
        <f>IFERROR(__xludf.DUMMYFUNCTION("""COMPUTED_VALUE"""),78.0)</f>
        <v>78</v>
      </c>
      <c r="G363" s="13" t="str">
        <f t="shared" si="1"/>
        <v>June</v>
      </c>
    </row>
    <row r="364">
      <c r="A364" s="13" t="str">
        <f>IFERROR(__xludf.DUMMYFUNCTION("""COMPUTED_VALUE"""),"MA16285")</f>
        <v>MA16285</v>
      </c>
      <c r="B364" s="13" t="str">
        <f>IFERROR(__xludf.DUMMYFUNCTION("""COMPUTED_VALUE"""),"Mandawa")</f>
        <v>Mandawa</v>
      </c>
      <c r="C364" s="13" t="str">
        <f>IFERROR(__xludf.DUMMYFUNCTION("""COMPUTED_VALUE"""),"Jowar Flour")</f>
        <v>Jowar Flour</v>
      </c>
      <c r="D364" s="22">
        <f>IFERROR(__xludf.DUMMYFUNCTION("""COMPUTED_VALUE"""),45472.0)</f>
        <v>45472</v>
      </c>
      <c r="E364" s="13">
        <f>IFERROR(__xludf.DUMMYFUNCTION("""COMPUTED_VALUE"""),9.0)</f>
        <v>9</v>
      </c>
      <c r="F364" s="13">
        <f>IFERROR(__xludf.DUMMYFUNCTION("""COMPUTED_VALUE"""),170.0)</f>
        <v>170</v>
      </c>
      <c r="G364" s="13" t="str">
        <f t="shared" si="1"/>
        <v>June</v>
      </c>
    </row>
    <row r="365">
      <c r="A365" s="13" t="str">
        <f>IFERROR(__xludf.DUMMYFUNCTION("""COMPUTED_VALUE"""),"MA16505")</f>
        <v>MA16505</v>
      </c>
      <c r="B365" s="13" t="str">
        <f>IFERROR(__xludf.DUMMYFUNCTION("""COMPUTED_VALUE"""),"Mandawa")</f>
        <v>Mandawa</v>
      </c>
      <c r="C365" s="13" t="str">
        <f>IFERROR(__xludf.DUMMYFUNCTION("""COMPUTED_VALUE"""),"Corn Flour")</f>
        <v>Corn Flour</v>
      </c>
      <c r="D365" s="22">
        <f>IFERROR(__xludf.DUMMYFUNCTION("""COMPUTED_VALUE"""),45472.0)</f>
        <v>45472</v>
      </c>
      <c r="E365" s="13">
        <f>IFERROR(__xludf.DUMMYFUNCTION("""COMPUTED_VALUE"""),15.0)</f>
        <v>15</v>
      </c>
      <c r="F365" s="13">
        <f>IFERROR(__xludf.DUMMYFUNCTION("""COMPUTED_VALUE"""),65.0)</f>
        <v>65</v>
      </c>
      <c r="G365" s="13" t="str">
        <f t="shared" si="1"/>
        <v>June</v>
      </c>
    </row>
    <row r="366">
      <c r="A366" s="13" t="str">
        <f>IFERROR(__xludf.DUMMYFUNCTION("""COMPUTED_VALUE"""),"MA16725")</f>
        <v>MA16725</v>
      </c>
      <c r="B366" s="13" t="str">
        <f>IFERROR(__xludf.DUMMYFUNCTION("""COMPUTED_VALUE"""),"Mandawa")</f>
        <v>Mandawa</v>
      </c>
      <c r="C366" s="13" t="str">
        <f>IFERROR(__xludf.DUMMYFUNCTION("""COMPUTED_VALUE"""),"Wheat Flour")</f>
        <v>Wheat Flour</v>
      </c>
      <c r="D366" s="22">
        <f>IFERROR(__xludf.DUMMYFUNCTION("""COMPUTED_VALUE"""),45472.0)</f>
        <v>45472</v>
      </c>
      <c r="E366" s="13">
        <f>IFERROR(__xludf.DUMMYFUNCTION("""COMPUTED_VALUE"""),28.0)</f>
        <v>28</v>
      </c>
      <c r="F366" s="13">
        <f>IFERROR(__xludf.DUMMYFUNCTION("""COMPUTED_VALUE"""),80.0)</f>
        <v>80</v>
      </c>
      <c r="G366" s="13" t="str">
        <f t="shared" si="1"/>
        <v>June</v>
      </c>
    </row>
    <row r="367">
      <c r="A367" s="13" t="str">
        <f>IFERROR(__xludf.DUMMYFUNCTION("""COMPUTED_VALUE"""),"MA16945")</f>
        <v>MA16945</v>
      </c>
      <c r="B367" s="13" t="str">
        <f>IFERROR(__xludf.DUMMYFUNCTION("""COMPUTED_VALUE"""),"Mandawa")</f>
        <v>Mandawa</v>
      </c>
      <c r="C367" s="13" t="str">
        <f>IFERROR(__xludf.DUMMYFUNCTION("""COMPUTED_VALUE"""),"Rice Flour")</f>
        <v>Rice Flour</v>
      </c>
      <c r="D367" s="22">
        <f>IFERROR(__xludf.DUMMYFUNCTION("""COMPUTED_VALUE"""),45473.0)</f>
        <v>45473</v>
      </c>
      <c r="E367" s="13">
        <f>IFERROR(__xludf.DUMMYFUNCTION("""COMPUTED_VALUE"""),23.0)</f>
        <v>23</v>
      </c>
      <c r="F367" s="13">
        <f>IFERROR(__xludf.DUMMYFUNCTION("""COMPUTED_VALUE"""),82.0)</f>
        <v>82</v>
      </c>
      <c r="G367" s="13" t="str">
        <f t="shared" si="1"/>
        <v>June</v>
      </c>
    </row>
    <row r="368">
      <c r="A368" s="13" t="str">
        <f>IFERROR(__xludf.DUMMYFUNCTION("""COMPUTED_VALUE"""),"MA17165")</f>
        <v>MA17165</v>
      </c>
      <c r="B368" s="13" t="str">
        <f>IFERROR(__xludf.DUMMYFUNCTION("""COMPUTED_VALUE"""),"Mandawa")</f>
        <v>Mandawa</v>
      </c>
      <c r="C368" s="13" t="str">
        <f>IFERROR(__xludf.DUMMYFUNCTION("""COMPUTED_VALUE"""),"Besan")</f>
        <v>Besan</v>
      </c>
      <c r="D368" s="22">
        <f>IFERROR(__xludf.DUMMYFUNCTION("""COMPUTED_VALUE"""),45473.0)</f>
        <v>45473</v>
      </c>
      <c r="E368" s="13">
        <f>IFERROR(__xludf.DUMMYFUNCTION("""COMPUTED_VALUE"""),4.0)</f>
        <v>4</v>
      </c>
      <c r="F368" s="13">
        <f>IFERROR(__xludf.DUMMYFUNCTION("""COMPUTED_VALUE"""),90.0)</f>
        <v>90</v>
      </c>
      <c r="G368" s="13" t="str">
        <f t="shared" si="1"/>
        <v>June</v>
      </c>
    </row>
    <row r="369">
      <c r="A369" s="13" t="str">
        <f>IFERROR(__xludf.DUMMYFUNCTION("""COMPUTED_VALUE"""),"MA17385")</f>
        <v>MA17385</v>
      </c>
      <c r="B369" s="13" t="str">
        <f>IFERROR(__xludf.DUMMYFUNCTION("""COMPUTED_VALUE"""),"Mandawa")</f>
        <v>Mandawa</v>
      </c>
      <c r="C369" s="13" t="str">
        <f>IFERROR(__xludf.DUMMYFUNCTION("""COMPUTED_VALUE"""),"Ragi Flour")</f>
        <v>Ragi Flour</v>
      </c>
      <c r="D369" s="22">
        <f>IFERROR(__xludf.DUMMYFUNCTION("""COMPUTED_VALUE"""),45473.0)</f>
        <v>45473</v>
      </c>
      <c r="E369" s="13">
        <f>IFERROR(__xludf.DUMMYFUNCTION("""COMPUTED_VALUE"""),1.0)</f>
        <v>1</v>
      </c>
      <c r="F369" s="13">
        <f>IFERROR(__xludf.DUMMYFUNCTION("""COMPUTED_VALUE"""),78.0)</f>
        <v>78</v>
      </c>
      <c r="G369" s="13" t="str">
        <f t="shared" si="1"/>
        <v>June</v>
      </c>
    </row>
    <row r="370">
      <c r="A370" s="13" t="str">
        <f>IFERROR(__xludf.DUMMYFUNCTION("""COMPUTED_VALUE"""),"MA17605")</f>
        <v>MA17605</v>
      </c>
      <c r="B370" s="13" t="str">
        <f>IFERROR(__xludf.DUMMYFUNCTION("""COMPUTED_VALUE"""),"Mandawa")</f>
        <v>Mandawa</v>
      </c>
      <c r="C370" s="13" t="str">
        <f>IFERROR(__xludf.DUMMYFUNCTION("""COMPUTED_VALUE"""),"Jowar Flour")</f>
        <v>Jowar Flour</v>
      </c>
      <c r="D370" s="22">
        <f>IFERROR(__xludf.DUMMYFUNCTION("""COMPUTED_VALUE"""),45474.0)</f>
        <v>45474</v>
      </c>
      <c r="E370" s="13">
        <f>IFERROR(__xludf.DUMMYFUNCTION("""COMPUTED_VALUE"""),7.0)</f>
        <v>7</v>
      </c>
      <c r="F370" s="13">
        <f>IFERROR(__xludf.DUMMYFUNCTION("""COMPUTED_VALUE"""),170.0)</f>
        <v>170</v>
      </c>
      <c r="G370" s="13" t="str">
        <f t="shared" si="1"/>
        <v>July</v>
      </c>
    </row>
    <row r="371">
      <c r="A371" s="13" t="str">
        <f>IFERROR(__xludf.DUMMYFUNCTION("""COMPUTED_VALUE"""),"MA17825")</f>
        <v>MA17825</v>
      </c>
      <c r="B371" s="13" t="str">
        <f>IFERROR(__xludf.DUMMYFUNCTION("""COMPUTED_VALUE"""),"Mandawa")</f>
        <v>Mandawa</v>
      </c>
      <c r="C371" s="13" t="str">
        <f>IFERROR(__xludf.DUMMYFUNCTION("""COMPUTED_VALUE"""),"Corn Flour")</f>
        <v>Corn Flour</v>
      </c>
      <c r="D371" s="22">
        <f>IFERROR(__xludf.DUMMYFUNCTION("""COMPUTED_VALUE"""),45474.0)</f>
        <v>45474</v>
      </c>
      <c r="E371" s="13">
        <f>IFERROR(__xludf.DUMMYFUNCTION("""COMPUTED_VALUE"""),10.0)</f>
        <v>10</v>
      </c>
      <c r="F371" s="13">
        <f>IFERROR(__xludf.DUMMYFUNCTION("""COMPUTED_VALUE"""),65.0)</f>
        <v>65</v>
      </c>
      <c r="G371" s="13" t="str">
        <f t="shared" si="1"/>
        <v>July</v>
      </c>
    </row>
    <row r="372">
      <c r="A372" s="13" t="str">
        <f>IFERROR(__xludf.DUMMYFUNCTION("""COMPUTED_VALUE"""),"MA18045")</f>
        <v>MA18045</v>
      </c>
      <c r="B372" s="13" t="str">
        <f>IFERROR(__xludf.DUMMYFUNCTION("""COMPUTED_VALUE"""),"Mandawa")</f>
        <v>Mandawa</v>
      </c>
      <c r="C372" s="13" t="str">
        <f>IFERROR(__xludf.DUMMYFUNCTION("""COMPUTED_VALUE"""),"Wheat Flour")</f>
        <v>Wheat Flour</v>
      </c>
      <c r="D372" s="22">
        <f>IFERROR(__xludf.DUMMYFUNCTION("""COMPUTED_VALUE"""),45474.0)</f>
        <v>45474</v>
      </c>
      <c r="E372" s="13">
        <f>IFERROR(__xludf.DUMMYFUNCTION("""COMPUTED_VALUE"""),33.0)</f>
        <v>33</v>
      </c>
      <c r="F372" s="13">
        <f>IFERROR(__xludf.DUMMYFUNCTION("""COMPUTED_VALUE"""),80.0)</f>
        <v>80</v>
      </c>
      <c r="G372" s="13" t="str">
        <f t="shared" si="1"/>
        <v>July</v>
      </c>
    </row>
    <row r="373">
      <c r="A373" s="13" t="str">
        <f>IFERROR(__xludf.DUMMYFUNCTION("""COMPUTED_VALUE"""),"MA18265")</f>
        <v>MA18265</v>
      </c>
      <c r="B373" s="13" t="str">
        <f>IFERROR(__xludf.DUMMYFUNCTION("""COMPUTED_VALUE"""),"Mandawa")</f>
        <v>Mandawa</v>
      </c>
      <c r="C373" s="13" t="str">
        <f>IFERROR(__xludf.DUMMYFUNCTION("""COMPUTED_VALUE"""),"Rice Flour")</f>
        <v>Rice Flour</v>
      </c>
      <c r="D373" s="22">
        <f>IFERROR(__xludf.DUMMYFUNCTION("""COMPUTED_VALUE"""),45474.0)</f>
        <v>45474</v>
      </c>
      <c r="E373" s="13">
        <f>IFERROR(__xludf.DUMMYFUNCTION("""COMPUTED_VALUE"""),31.0)</f>
        <v>31</v>
      </c>
      <c r="F373" s="13">
        <f>IFERROR(__xludf.DUMMYFUNCTION("""COMPUTED_VALUE"""),82.0)</f>
        <v>82</v>
      </c>
      <c r="G373" s="13" t="str">
        <f t="shared" si="1"/>
        <v>July</v>
      </c>
    </row>
    <row r="374">
      <c r="A374" s="13" t="str">
        <f>IFERROR(__xludf.DUMMYFUNCTION("""COMPUTED_VALUE"""),"MA18485")</f>
        <v>MA18485</v>
      </c>
      <c r="B374" s="13" t="str">
        <f>IFERROR(__xludf.DUMMYFUNCTION("""COMPUTED_VALUE"""),"Mandawa")</f>
        <v>Mandawa</v>
      </c>
      <c r="C374" s="13" t="str">
        <f>IFERROR(__xludf.DUMMYFUNCTION("""COMPUTED_VALUE"""),"Besan")</f>
        <v>Besan</v>
      </c>
      <c r="D374" s="22">
        <f>IFERROR(__xludf.DUMMYFUNCTION("""COMPUTED_VALUE"""),45474.0)</f>
        <v>45474</v>
      </c>
      <c r="E374" s="13">
        <f>IFERROR(__xludf.DUMMYFUNCTION("""COMPUTED_VALUE"""),13.0)</f>
        <v>13</v>
      </c>
      <c r="F374" s="13">
        <f>IFERROR(__xludf.DUMMYFUNCTION("""COMPUTED_VALUE"""),90.0)</f>
        <v>90</v>
      </c>
      <c r="G374" s="13" t="str">
        <f t="shared" si="1"/>
        <v>July</v>
      </c>
    </row>
    <row r="375">
      <c r="A375" s="13" t="str">
        <f>IFERROR(__xludf.DUMMYFUNCTION("""COMPUTED_VALUE"""),"MA18705")</f>
        <v>MA18705</v>
      </c>
      <c r="B375" s="13" t="str">
        <f>IFERROR(__xludf.DUMMYFUNCTION("""COMPUTED_VALUE"""),"Mandawa")</f>
        <v>Mandawa</v>
      </c>
      <c r="C375" s="13" t="str">
        <f>IFERROR(__xludf.DUMMYFUNCTION("""COMPUTED_VALUE"""),"Ragi Flour")</f>
        <v>Ragi Flour</v>
      </c>
      <c r="D375" s="22">
        <f>IFERROR(__xludf.DUMMYFUNCTION("""COMPUTED_VALUE"""),45474.0)</f>
        <v>45474</v>
      </c>
      <c r="E375" s="13">
        <f>IFERROR(__xludf.DUMMYFUNCTION("""COMPUTED_VALUE"""),7.0)</f>
        <v>7</v>
      </c>
      <c r="F375" s="13">
        <f>IFERROR(__xludf.DUMMYFUNCTION("""COMPUTED_VALUE"""),78.0)</f>
        <v>78</v>
      </c>
      <c r="G375" s="13" t="str">
        <f t="shared" si="1"/>
        <v>July</v>
      </c>
    </row>
    <row r="376">
      <c r="A376" s="13" t="str">
        <f>IFERROR(__xludf.DUMMYFUNCTION("""COMPUTED_VALUE"""),"MA18925")</f>
        <v>MA18925</v>
      </c>
      <c r="B376" s="13" t="str">
        <f>IFERROR(__xludf.DUMMYFUNCTION("""COMPUTED_VALUE"""),"Mandawa")</f>
        <v>Mandawa</v>
      </c>
      <c r="C376" s="13" t="str">
        <f>IFERROR(__xludf.DUMMYFUNCTION("""COMPUTED_VALUE"""),"Besan")</f>
        <v>Besan</v>
      </c>
      <c r="D376" s="22">
        <f>IFERROR(__xludf.DUMMYFUNCTION("""COMPUTED_VALUE"""),45475.0)</f>
        <v>45475</v>
      </c>
      <c r="E376" s="13">
        <f>IFERROR(__xludf.DUMMYFUNCTION("""COMPUTED_VALUE"""),6.0)</f>
        <v>6</v>
      </c>
      <c r="F376" s="13">
        <f>IFERROR(__xludf.DUMMYFUNCTION("""COMPUTED_VALUE"""),90.0)</f>
        <v>90</v>
      </c>
      <c r="G376" s="13" t="str">
        <f t="shared" si="1"/>
        <v>July</v>
      </c>
    </row>
    <row r="377">
      <c r="A377" s="13" t="str">
        <f>IFERROR(__xludf.DUMMYFUNCTION("""COMPUTED_VALUE"""),"MA19145")</f>
        <v>MA19145</v>
      </c>
      <c r="B377" s="13" t="str">
        <f>IFERROR(__xludf.DUMMYFUNCTION("""COMPUTED_VALUE"""),"Mandawa")</f>
        <v>Mandawa</v>
      </c>
      <c r="C377" s="13" t="str">
        <f>IFERROR(__xludf.DUMMYFUNCTION("""COMPUTED_VALUE"""),"Ragi Flour")</f>
        <v>Ragi Flour</v>
      </c>
      <c r="D377" s="22">
        <f>IFERROR(__xludf.DUMMYFUNCTION("""COMPUTED_VALUE"""),45475.0)</f>
        <v>45475</v>
      </c>
      <c r="E377" s="13">
        <f>IFERROR(__xludf.DUMMYFUNCTION("""COMPUTED_VALUE"""),6.0)</f>
        <v>6</v>
      </c>
      <c r="F377" s="13">
        <f>IFERROR(__xludf.DUMMYFUNCTION("""COMPUTED_VALUE"""),78.0)</f>
        <v>78</v>
      </c>
      <c r="G377" s="13" t="str">
        <f t="shared" si="1"/>
        <v>July</v>
      </c>
    </row>
    <row r="378">
      <c r="A378" s="13" t="str">
        <f>IFERROR(__xludf.DUMMYFUNCTION("""COMPUTED_VALUE"""),"MA19365")</f>
        <v>MA19365</v>
      </c>
      <c r="B378" s="13" t="str">
        <f>IFERROR(__xludf.DUMMYFUNCTION("""COMPUTED_VALUE"""),"Mandawa")</f>
        <v>Mandawa</v>
      </c>
      <c r="C378" s="13" t="str">
        <f>IFERROR(__xludf.DUMMYFUNCTION("""COMPUTED_VALUE"""),"Rice Flour")</f>
        <v>Rice Flour</v>
      </c>
      <c r="D378" s="22">
        <f>IFERROR(__xludf.DUMMYFUNCTION("""COMPUTED_VALUE"""),45475.0)</f>
        <v>45475</v>
      </c>
      <c r="E378" s="13">
        <f>IFERROR(__xludf.DUMMYFUNCTION("""COMPUTED_VALUE"""),27.0)</f>
        <v>27</v>
      </c>
      <c r="F378" s="13">
        <f>IFERROR(__xludf.DUMMYFUNCTION("""COMPUTED_VALUE"""),82.0)</f>
        <v>82</v>
      </c>
      <c r="G378" s="13" t="str">
        <f t="shared" si="1"/>
        <v>July</v>
      </c>
    </row>
    <row r="379">
      <c r="A379" s="13" t="str">
        <f>IFERROR(__xludf.DUMMYFUNCTION("""COMPUTED_VALUE"""),"MA19585")</f>
        <v>MA19585</v>
      </c>
      <c r="B379" s="13" t="str">
        <f>IFERROR(__xludf.DUMMYFUNCTION("""COMPUTED_VALUE"""),"Mandawa")</f>
        <v>Mandawa</v>
      </c>
      <c r="C379" s="13" t="str">
        <f>IFERROR(__xludf.DUMMYFUNCTION("""COMPUTED_VALUE"""),"Besan")</f>
        <v>Besan</v>
      </c>
      <c r="D379" s="22">
        <f>IFERROR(__xludf.DUMMYFUNCTION("""COMPUTED_VALUE"""),45476.0)</f>
        <v>45476</v>
      </c>
      <c r="E379" s="13">
        <f>IFERROR(__xludf.DUMMYFUNCTION("""COMPUTED_VALUE"""),8.0)</f>
        <v>8</v>
      </c>
      <c r="F379" s="13">
        <f>IFERROR(__xludf.DUMMYFUNCTION("""COMPUTED_VALUE"""),90.0)</f>
        <v>90</v>
      </c>
      <c r="G379" s="13" t="str">
        <f t="shared" si="1"/>
        <v>July</v>
      </c>
    </row>
    <row r="380">
      <c r="A380" s="13" t="str">
        <f>IFERROR(__xludf.DUMMYFUNCTION("""COMPUTED_VALUE"""),"MA19805")</f>
        <v>MA19805</v>
      </c>
      <c r="B380" s="13" t="str">
        <f>IFERROR(__xludf.DUMMYFUNCTION("""COMPUTED_VALUE"""),"Mandawa")</f>
        <v>Mandawa</v>
      </c>
      <c r="C380" s="13" t="str">
        <f>IFERROR(__xludf.DUMMYFUNCTION("""COMPUTED_VALUE"""),"Ragi Flour")</f>
        <v>Ragi Flour</v>
      </c>
      <c r="D380" s="22">
        <f>IFERROR(__xludf.DUMMYFUNCTION("""COMPUTED_VALUE"""),45476.0)</f>
        <v>45476</v>
      </c>
      <c r="E380" s="13">
        <f>IFERROR(__xludf.DUMMYFUNCTION("""COMPUTED_VALUE"""),10.0)</f>
        <v>10</v>
      </c>
      <c r="F380" s="13">
        <f>IFERROR(__xludf.DUMMYFUNCTION("""COMPUTED_VALUE"""),78.0)</f>
        <v>78</v>
      </c>
      <c r="G380" s="13" t="str">
        <f t="shared" si="1"/>
        <v>July</v>
      </c>
    </row>
    <row r="381">
      <c r="A381" s="13" t="str">
        <f>IFERROR(__xludf.DUMMYFUNCTION("""COMPUTED_VALUE"""),"MA20025")</f>
        <v>MA20025</v>
      </c>
      <c r="B381" s="13" t="str">
        <f>IFERROR(__xludf.DUMMYFUNCTION("""COMPUTED_VALUE"""),"Mandawa")</f>
        <v>Mandawa</v>
      </c>
      <c r="C381" s="13" t="str">
        <f>IFERROR(__xludf.DUMMYFUNCTION("""COMPUTED_VALUE"""),"Corn Flour")</f>
        <v>Corn Flour</v>
      </c>
      <c r="D381" s="22">
        <f>IFERROR(__xludf.DUMMYFUNCTION("""COMPUTED_VALUE"""),45476.0)</f>
        <v>45476</v>
      </c>
      <c r="E381" s="13">
        <f>IFERROR(__xludf.DUMMYFUNCTION("""COMPUTED_VALUE"""),3.0)</f>
        <v>3</v>
      </c>
      <c r="F381" s="13">
        <f>IFERROR(__xludf.DUMMYFUNCTION("""COMPUTED_VALUE"""),65.0)</f>
        <v>65</v>
      </c>
      <c r="G381" s="13" t="str">
        <f t="shared" si="1"/>
        <v>July</v>
      </c>
    </row>
    <row r="382">
      <c r="A382" s="13" t="str">
        <f>IFERROR(__xludf.DUMMYFUNCTION("""COMPUTED_VALUE"""),"MA20245")</f>
        <v>MA20245</v>
      </c>
      <c r="B382" s="13" t="str">
        <f>IFERROR(__xludf.DUMMYFUNCTION("""COMPUTED_VALUE"""),"Mandawa")</f>
        <v>Mandawa</v>
      </c>
      <c r="C382" s="13" t="str">
        <f>IFERROR(__xludf.DUMMYFUNCTION("""COMPUTED_VALUE"""),"Wheat Flour")</f>
        <v>Wheat Flour</v>
      </c>
      <c r="D382" s="22">
        <f>IFERROR(__xludf.DUMMYFUNCTION("""COMPUTED_VALUE"""),45476.0)</f>
        <v>45476</v>
      </c>
      <c r="E382" s="13">
        <f>IFERROR(__xludf.DUMMYFUNCTION("""COMPUTED_VALUE"""),23.0)</f>
        <v>23</v>
      </c>
      <c r="F382" s="13">
        <f>IFERROR(__xludf.DUMMYFUNCTION("""COMPUTED_VALUE"""),80.0)</f>
        <v>80</v>
      </c>
      <c r="G382" s="13" t="str">
        <f t="shared" si="1"/>
        <v>July</v>
      </c>
    </row>
    <row r="383">
      <c r="A383" s="13" t="str">
        <f>IFERROR(__xludf.DUMMYFUNCTION("""COMPUTED_VALUE"""),"MA20465")</f>
        <v>MA20465</v>
      </c>
      <c r="B383" s="13" t="str">
        <f>IFERROR(__xludf.DUMMYFUNCTION("""COMPUTED_VALUE"""),"Mandawa")</f>
        <v>Mandawa</v>
      </c>
      <c r="C383" s="13" t="str">
        <f>IFERROR(__xludf.DUMMYFUNCTION("""COMPUTED_VALUE"""),"Rice Flour")</f>
        <v>Rice Flour</v>
      </c>
      <c r="D383" s="22">
        <f>IFERROR(__xludf.DUMMYFUNCTION("""COMPUTED_VALUE"""),45476.0)</f>
        <v>45476</v>
      </c>
      <c r="E383" s="13">
        <f>IFERROR(__xludf.DUMMYFUNCTION("""COMPUTED_VALUE"""),16.0)</f>
        <v>16</v>
      </c>
      <c r="F383" s="13">
        <f>IFERROR(__xludf.DUMMYFUNCTION("""COMPUTED_VALUE"""),82.0)</f>
        <v>82</v>
      </c>
      <c r="G383" s="13" t="str">
        <f t="shared" si="1"/>
        <v>July</v>
      </c>
    </row>
    <row r="384">
      <c r="A384" s="13" t="str">
        <f>IFERROR(__xludf.DUMMYFUNCTION("""COMPUTED_VALUE"""),"MA20685")</f>
        <v>MA20685</v>
      </c>
      <c r="B384" s="13" t="str">
        <f>IFERROR(__xludf.DUMMYFUNCTION("""COMPUTED_VALUE"""),"Mandawa")</f>
        <v>Mandawa</v>
      </c>
      <c r="C384" s="13" t="str">
        <f>IFERROR(__xludf.DUMMYFUNCTION("""COMPUTED_VALUE"""),"Besan")</f>
        <v>Besan</v>
      </c>
      <c r="D384" s="22">
        <f>IFERROR(__xludf.DUMMYFUNCTION("""COMPUTED_VALUE"""),45477.0)</f>
        <v>45477</v>
      </c>
      <c r="E384" s="13">
        <f>IFERROR(__xludf.DUMMYFUNCTION("""COMPUTED_VALUE"""),4.0)</f>
        <v>4</v>
      </c>
      <c r="F384" s="13">
        <f>IFERROR(__xludf.DUMMYFUNCTION("""COMPUTED_VALUE"""),90.0)</f>
        <v>90</v>
      </c>
      <c r="G384" s="13" t="str">
        <f t="shared" si="1"/>
        <v>July</v>
      </c>
    </row>
    <row r="385">
      <c r="A385" s="13" t="str">
        <f>IFERROR(__xludf.DUMMYFUNCTION("""COMPUTED_VALUE"""),"MA20905")</f>
        <v>MA20905</v>
      </c>
      <c r="B385" s="13" t="str">
        <f>IFERROR(__xludf.DUMMYFUNCTION("""COMPUTED_VALUE"""),"Mandawa")</f>
        <v>Mandawa</v>
      </c>
      <c r="C385" s="13" t="str">
        <f>IFERROR(__xludf.DUMMYFUNCTION("""COMPUTED_VALUE"""),"Ragi Flour")</f>
        <v>Ragi Flour</v>
      </c>
      <c r="D385" s="22">
        <f>IFERROR(__xludf.DUMMYFUNCTION("""COMPUTED_VALUE"""),45477.0)</f>
        <v>45477</v>
      </c>
      <c r="E385" s="13">
        <f>IFERROR(__xludf.DUMMYFUNCTION("""COMPUTED_VALUE"""),3.0)</f>
        <v>3</v>
      </c>
      <c r="F385" s="13">
        <f>IFERROR(__xludf.DUMMYFUNCTION("""COMPUTED_VALUE"""),78.0)</f>
        <v>78</v>
      </c>
      <c r="G385" s="13" t="str">
        <f t="shared" si="1"/>
        <v>July</v>
      </c>
    </row>
    <row r="386">
      <c r="A386" s="13" t="str">
        <f>IFERROR(__xludf.DUMMYFUNCTION("""COMPUTED_VALUE"""),"MA21125")</f>
        <v>MA21125</v>
      </c>
      <c r="B386" s="13" t="str">
        <f>IFERROR(__xludf.DUMMYFUNCTION("""COMPUTED_VALUE"""),"Mandawa")</f>
        <v>Mandawa</v>
      </c>
      <c r="C386" s="13" t="str">
        <f>IFERROR(__xludf.DUMMYFUNCTION("""COMPUTED_VALUE"""),"Wheat Flour")</f>
        <v>Wheat Flour</v>
      </c>
      <c r="D386" s="22">
        <f>IFERROR(__xludf.DUMMYFUNCTION("""COMPUTED_VALUE"""),45477.0)</f>
        <v>45477</v>
      </c>
      <c r="E386" s="13">
        <f>IFERROR(__xludf.DUMMYFUNCTION("""COMPUTED_VALUE"""),13.0)</f>
        <v>13</v>
      </c>
      <c r="F386" s="13">
        <f>IFERROR(__xludf.DUMMYFUNCTION("""COMPUTED_VALUE"""),80.0)</f>
        <v>80</v>
      </c>
      <c r="G386" s="13" t="str">
        <f t="shared" si="1"/>
        <v>July</v>
      </c>
    </row>
    <row r="387">
      <c r="A387" s="13" t="str">
        <f>IFERROR(__xludf.DUMMYFUNCTION("""COMPUTED_VALUE"""),"MA21345")</f>
        <v>MA21345</v>
      </c>
      <c r="B387" s="13" t="str">
        <f>IFERROR(__xludf.DUMMYFUNCTION("""COMPUTED_VALUE"""),"Mandawa")</f>
        <v>Mandawa</v>
      </c>
      <c r="C387" s="13" t="str">
        <f>IFERROR(__xludf.DUMMYFUNCTION("""COMPUTED_VALUE"""),"Corn Flour")</f>
        <v>Corn Flour</v>
      </c>
      <c r="D387" s="22">
        <f>IFERROR(__xludf.DUMMYFUNCTION("""COMPUTED_VALUE"""),45478.0)</f>
        <v>45478</v>
      </c>
      <c r="E387" s="13">
        <f>IFERROR(__xludf.DUMMYFUNCTION("""COMPUTED_VALUE"""),6.0)</f>
        <v>6</v>
      </c>
      <c r="F387" s="13">
        <f>IFERROR(__xludf.DUMMYFUNCTION("""COMPUTED_VALUE"""),65.0)</f>
        <v>65</v>
      </c>
      <c r="G387" s="13" t="str">
        <f t="shared" si="1"/>
        <v>July</v>
      </c>
    </row>
    <row r="388">
      <c r="A388" s="13" t="str">
        <f>IFERROR(__xludf.DUMMYFUNCTION("""COMPUTED_VALUE"""),"MA21565")</f>
        <v>MA21565</v>
      </c>
      <c r="B388" s="13" t="str">
        <f>IFERROR(__xludf.DUMMYFUNCTION("""COMPUTED_VALUE"""),"Mandawa")</f>
        <v>Mandawa</v>
      </c>
      <c r="C388" s="13" t="str">
        <f>IFERROR(__xludf.DUMMYFUNCTION("""COMPUTED_VALUE"""),"Wheat Flour")</f>
        <v>Wheat Flour</v>
      </c>
      <c r="D388" s="22">
        <f>IFERROR(__xludf.DUMMYFUNCTION("""COMPUTED_VALUE"""),45479.0)</f>
        <v>45479</v>
      </c>
      <c r="E388" s="13">
        <f>IFERROR(__xludf.DUMMYFUNCTION("""COMPUTED_VALUE"""),33.0)</f>
        <v>33</v>
      </c>
      <c r="F388" s="13">
        <f>IFERROR(__xludf.DUMMYFUNCTION("""COMPUTED_VALUE"""),80.0)</f>
        <v>80</v>
      </c>
      <c r="G388" s="13" t="str">
        <f t="shared" si="1"/>
        <v>July</v>
      </c>
    </row>
    <row r="389">
      <c r="A389" s="13" t="str">
        <f>IFERROR(__xludf.DUMMYFUNCTION("""COMPUTED_VALUE"""),"MA21785")</f>
        <v>MA21785</v>
      </c>
      <c r="B389" s="13" t="str">
        <f>IFERROR(__xludf.DUMMYFUNCTION("""COMPUTED_VALUE"""),"Mandawa")</f>
        <v>Mandawa</v>
      </c>
      <c r="C389" s="13" t="str">
        <f>IFERROR(__xludf.DUMMYFUNCTION("""COMPUTED_VALUE"""),"Rice Flour")</f>
        <v>Rice Flour</v>
      </c>
      <c r="D389" s="22">
        <f>IFERROR(__xludf.DUMMYFUNCTION("""COMPUTED_VALUE"""),45479.0)</f>
        <v>45479</v>
      </c>
      <c r="E389" s="13">
        <f>IFERROR(__xludf.DUMMYFUNCTION("""COMPUTED_VALUE"""),18.0)</f>
        <v>18</v>
      </c>
      <c r="F389" s="13">
        <f>IFERROR(__xludf.DUMMYFUNCTION("""COMPUTED_VALUE"""),82.0)</f>
        <v>82</v>
      </c>
      <c r="G389" s="13" t="str">
        <f t="shared" si="1"/>
        <v>July</v>
      </c>
    </row>
    <row r="390">
      <c r="A390" s="13" t="str">
        <f>IFERROR(__xludf.DUMMYFUNCTION("""COMPUTED_VALUE"""),"MA22005")</f>
        <v>MA22005</v>
      </c>
      <c r="B390" s="13" t="str">
        <f>IFERROR(__xludf.DUMMYFUNCTION("""COMPUTED_VALUE"""),"Mandawa")</f>
        <v>Mandawa</v>
      </c>
      <c r="C390" s="13" t="str">
        <f>IFERROR(__xludf.DUMMYFUNCTION("""COMPUTED_VALUE"""),"Besan")</f>
        <v>Besan</v>
      </c>
      <c r="D390" s="22">
        <f>IFERROR(__xludf.DUMMYFUNCTION("""COMPUTED_VALUE"""),45479.0)</f>
        <v>45479</v>
      </c>
      <c r="E390" s="13">
        <f>IFERROR(__xludf.DUMMYFUNCTION("""COMPUTED_VALUE"""),7.0)</f>
        <v>7</v>
      </c>
      <c r="F390" s="13">
        <f>IFERROR(__xludf.DUMMYFUNCTION("""COMPUTED_VALUE"""),90.0)</f>
        <v>90</v>
      </c>
      <c r="G390" s="13" t="str">
        <f t="shared" si="1"/>
        <v>July</v>
      </c>
    </row>
    <row r="391">
      <c r="A391" s="13" t="str">
        <f>IFERROR(__xludf.DUMMYFUNCTION("""COMPUTED_VALUE"""),"MA22225")</f>
        <v>MA22225</v>
      </c>
      <c r="B391" s="13" t="str">
        <f>IFERROR(__xludf.DUMMYFUNCTION("""COMPUTED_VALUE"""),"Mandawa")</f>
        <v>Mandawa</v>
      </c>
      <c r="C391" s="13" t="str">
        <f>IFERROR(__xludf.DUMMYFUNCTION("""COMPUTED_VALUE"""),"Ragi Flour")</f>
        <v>Ragi Flour</v>
      </c>
      <c r="D391" s="22">
        <f>IFERROR(__xludf.DUMMYFUNCTION("""COMPUTED_VALUE"""),45480.0)</f>
        <v>45480</v>
      </c>
      <c r="E391" s="13">
        <f>IFERROR(__xludf.DUMMYFUNCTION("""COMPUTED_VALUE"""),4.0)</f>
        <v>4</v>
      </c>
      <c r="F391" s="13">
        <f>IFERROR(__xludf.DUMMYFUNCTION("""COMPUTED_VALUE"""),78.0)</f>
        <v>78</v>
      </c>
      <c r="G391" s="13" t="str">
        <f t="shared" si="1"/>
        <v>July</v>
      </c>
    </row>
    <row r="392">
      <c r="A392" s="13" t="str">
        <f>IFERROR(__xludf.DUMMYFUNCTION("""COMPUTED_VALUE"""),"MA22445")</f>
        <v>MA22445</v>
      </c>
      <c r="B392" s="13" t="str">
        <f>IFERROR(__xludf.DUMMYFUNCTION("""COMPUTED_VALUE"""),"Mandawa")</f>
        <v>Mandawa</v>
      </c>
      <c r="C392" s="13" t="str">
        <f>IFERROR(__xludf.DUMMYFUNCTION("""COMPUTED_VALUE"""),"Jowar Flour")</f>
        <v>Jowar Flour</v>
      </c>
      <c r="D392" s="22">
        <f>IFERROR(__xludf.DUMMYFUNCTION("""COMPUTED_VALUE"""),45480.0)</f>
        <v>45480</v>
      </c>
      <c r="E392" s="13">
        <f>IFERROR(__xludf.DUMMYFUNCTION("""COMPUTED_VALUE"""),10.0)</f>
        <v>10</v>
      </c>
      <c r="F392" s="13">
        <f>IFERROR(__xludf.DUMMYFUNCTION("""COMPUTED_VALUE"""),170.0)</f>
        <v>170</v>
      </c>
      <c r="G392" s="13" t="str">
        <f t="shared" si="1"/>
        <v>July</v>
      </c>
    </row>
    <row r="393">
      <c r="A393" s="13" t="str">
        <f>IFERROR(__xludf.DUMMYFUNCTION("""COMPUTED_VALUE"""),"MA22665")</f>
        <v>MA22665</v>
      </c>
      <c r="B393" s="13" t="str">
        <f>IFERROR(__xludf.DUMMYFUNCTION("""COMPUTED_VALUE"""),"Mandawa")</f>
        <v>Mandawa</v>
      </c>
      <c r="C393" s="13" t="str">
        <f>IFERROR(__xludf.DUMMYFUNCTION("""COMPUTED_VALUE"""),"Corn Flour")</f>
        <v>Corn Flour</v>
      </c>
      <c r="D393" s="22">
        <f>IFERROR(__xludf.DUMMYFUNCTION("""COMPUTED_VALUE"""),45480.0)</f>
        <v>45480</v>
      </c>
      <c r="E393" s="13">
        <f>IFERROR(__xludf.DUMMYFUNCTION("""COMPUTED_VALUE"""),4.0)</f>
        <v>4</v>
      </c>
      <c r="F393" s="13">
        <f>IFERROR(__xludf.DUMMYFUNCTION("""COMPUTED_VALUE"""),65.0)</f>
        <v>65</v>
      </c>
      <c r="G393" s="13" t="str">
        <f t="shared" si="1"/>
        <v>July</v>
      </c>
    </row>
    <row r="394">
      <c r="A394" s="13" t="str">
        <f>IFERROR(__xludf.DUMMYFUNCTION("""COMPUTED_VALUE"""),"MA22885")</f>
        <v>MA22885</v>
      </c>
      <c r="B394" s="13" t="str">
        <f>IFERROR(__xludf.DUMMYFUNCTION("""COMPUTED_VALUE"""),"Mandawa")</f>
        <v>Mandawa</v>
      </c>
      <c r="C394" s="13" t="str">
        <f>IFERROR(__xludf.DUMMYFUNCTION("""COMPUTED_VALUE"""),"Wheat Flour")</f>
        <v>Wheat Flour</v>
      </c>
      <c r="D394" s="22">
        <f>IFERROR(__xludf.DUMMYFUNCTION("""COMPUTED_VALUE"""),45481.0)</f>
        <v>45481</v>
      </c>
      <c r="E394" s="13">
        <f>IFERROR(__xludf.DUMMYFUNCTION("""COMPUTED_VALUE"""),8.0)</f>
        <v>8</v>
      </c>
      <c r="F394" s="13">
        <f>IFERROR(__xludf.DUMMYFUNCTION("""COMPUTED_VALUE"""),80.0)</f>
        <v>80</v>
      </c>
      <c r="G394" s="13" t="str">
        <f t="shared" si="1"/>
        <v>July</v>
      </c>
    </row>
    <row r="395">
      <c r="A395" s="13" t="str">
        <f>IFERROR(__xludf.DUMMYFUNCTION("""COMPUTED_VALUE"""),"MA23105")</f>
        <v>MA23105</v>
      </c>
      <c r="B395" s="13" t="str">
        <f>IFERROR(__xludf.DUMMYFUNCTION("""COMPUTED_VALUE"""),"Mandawa")</f>
        <v>Mandawa</v>
      </c>
      <c r="C395" s="13" t="str">
        <f>IFERROR(__xludf.DUMMYFUNCTION("""COMPUTED_VALUE"""),"Rice Flour")</f>
        <v>Rice Flour</v>
      </c>
      <c r="D395" s="22">
        <f>IFERROR(__xludf.DUMMYFUNCTION("""COMPUTED_VALUE"""),45481.0)</f>
        <v>45481</v>
      </c>
      <c r="E395" s="13">
        <f>IFERROR(__xludf.DUMMYFUNCTION("""COMPUTED_VALUE"""),9.0)</f>
        <v>9</v>
      </c>
      <c r="F395" s="13">
        <f>IFERROR(__xludf.DUMMYFUNCTION("""COMPUTED_VALUE"""),82.0)</f>
        <v>82</v>
      </c>
      <c r="G395" s="13" t="str">
        <f t="shared" si="1"/>
        <v>July</v>
      </c>
    </row>
    <row r="396">
      <c r="A396" s="13" t="str">
        <f>IFERROR(__xludf.DUMMYFUNCTION("""COMPUTED_VALUE"""),"MA23325")</f>
        <v>MA23325</v>
      </c>
      <c r="B396" s="13" t="str">
        <f>IFERROR(__xludf.DUMMYFUNCTION("""COMPUTED_VALUE"""),"Mandawa")</f>
        <v>Mandawa</v>
      </c>
      <c r="C396" s="13" t="str">
        <f>IFERROR(__xludf.DUMMYFUNCTION("""COMPUTED_VALUE"""),"Besan")</f>
        <v>Besan</v>
      </c>
      <c r="D396" s="22">
        <f>IFERROR(__xludf.DUMMYFUNCTION("""COMPUTED_VALUE"""),45481.0)</f>
        <v>45481</v>
      </c>
      <c r="E396" s="13">
        <f>IFERROR(__xludf.DUMMYFUNCTION("""COMPUTED_VALUE"""),6.0)</f>
        <v>6</v>
      </c>
      <c r="F396" s="13">
        <f>IFERROR(__xludf.DUMMYFUNCTION("""COMPUTED_VALUE"""),90.0)</f>
        <v>90</v>
      </c>
      <c r="G396" s="13" t="str">
        <f t="shared" si="1"/>
        <v>July</v>
      </c>
    </row>
    <row r="397">
      <c r="A397" s="13" t="str">
        <f>IFERROR(__xludf.DUMMYFUNCTION("""COMPUTED_VALUE"""),"MA23545")</f>
        <v>MA23545</v>
      </c>
      <c r="B397" s="13" t="str">
        <f>IFERROR(__xludf.DUMMYFUNCTION("""COMPUTED_VALUE"""),"Mandawa")</f>
        <v>Mandawa</v>
      </c>
      <c r="C397" s="13" t="str">
        <f>IFERROR(__xludf.DUMMYFUNCTION("""COMPUTED_VALUE"""),"Ragi Flour")</f>
        <v>Ragi Flour</v>
      </c>
      <c r="D397" s="22">
        <f>IFERROR(__xludf.DUMMYFUNCTION("""COMPUTED_VALUE"""),45481.0)</f>
        <v>45481</v>
      </c>
      <c r="E397" s="13">
        <f>IFERROR(__xludf.DUMMYFUNCTION("""COMPUTED_VALUE"""),4.0)</f>
        <v>4</v>
      </c>
      <c r="F397" s="13">
        <f>IFERROR(__xludf.DUMMYFUNCTION("""COMPUTED_VALUE"""),78.0)</f>
        <v>78</v>
      </c>
      <c r="G397" s="13" t="str">
        <f t="shared" si="1"/>
        <v>July</v>
      </c>
    </row>
    <row r="398">
      <c r="A398" s="13" t="str">
        <f>IFERROR(__xludf.DUMMYFUNCTION("""COMPUTED_VALUE"""),"MA43765")</f>
        <v>MA43765</v>
      </c>
      <c r="B398" s="13" t="str">
        <f>IFERROR(__xludf.DUMMYFUNCTION("""COMPUTED_VALUE"""),"Mandawa")</f>
        <v>Mandawa</v>
      </c>
      <c r="C398" s="13" t="str">
        <f>IFERROR(__xludf.DUMMYFUNCTION("""COMPUTED_VALUE"""),"Jowar Flour")</f>
        <v>Jowar Flour</v>
      </c>
      <c r="D398" s="22">
        <f>IFERROR(__xludf.DUMMYFUNCTION("""COMPUTED_VALUE"""),45481.0)</f>
        <v>45481</v>
      </c>
      <c r="E398" s="13">
        <f>IFERROR(__xludf.DUMMYFUNCTION("""COMPUTED_VALUE"""),2.0)</f>
        <v>2</v>
      </c>
      <c r="F398" s="13">
        <f>IFERROR(__xludf.DUMMYFUNCTION("""COMPUTED_VALUE"""),170.0)</f>
        <v>170</v>
      </c>
      <c r="G398" s="13" t="str">
        <f t="shared" si="1"/>
        <v>July</v>
      </c>
    </row>
    <row r="399">
      <c r="A399" s="13" t="str">
        <f>IFERROR(__xludf.DUMMYFUNCTION("""COMPUTED_VALUE"""),"MA23985")</f>
        <v>MA23985</v>
      </c>
      <c r="B399" s="13" t="str">
        <f>IFERROR(__xludf.DUMMYFUNCTION("""COMPUTED_VALUE"""),"Mandawa")</f>
        <v>Mandawa</v>
      </c>
      <c r="C399" s="13" t="str">
        <f>IFERROR(__xludf.DUMMYFUNCTION("""COMPUTED_VALUE"""),"Corn Flour")</f>
        <v>Corn Flour</v>
      </c>
      <c r="D399" s="22">
        <f>IFERROR(__xludf.DUMMYFUNCTION("""COMPUTED_VALUE"""),45481.0)</f>
        <v>45481</v>
      </c>
      <c r="E399" s="13">
        <f>IFERROR(__xludf.DUMMYFUNCTION("""COMPUTED_VALUE"""),1.0)</f>
        <v>1</v>
      </c>
      <c r="F399" s="13">
        <f>IFERROR(__xludf.DUMMYFUNCTION("""COMPUTED_VALUE"""),65.0)</f>
        <v>65</v>
      </c>
      <c r="G399" s="13" t="str">
        <f t="shared" si="1"/>
        <v>July</v>
      </c>
    </row>
    <row r="400">
      <c r="A400" s="13" t="str">
        <f>IFERROR(__xludf.DUMMYFUNCTION("""COMPUTED_VALUE"""),"MA24205")</f>
        <v>MA24205</v>
      </c>
      <c r="B400" s="13" t="str">
        <f>IFERROR(__xludf.DUMMYFUNCTION("""COMPUTED_VALUE"""),"Mandawa")</f>
        <v>Mandawa</v>
      </c>
      <c r="C400" s="13" t="str">
        <f>IFERROR(__xludf.DUMMYFUNCTION("""COMPUTED_VALUE"""),"Wheat Flour")</f>
        <v>Wheat Flour</v>
      </c>
      <c r="D400" s="22">
        <f>IFERROR(__xludf.DUMMYFUNCTION("""COMPUTED_VALUE"""),45482.0)</f>
        <v>45482</v>
      </c>
      <c r="E400" s="13">
        <f>IFERROR(__xludf.DUMMYFUNCTION("""COMPUTED_VALUE"""),20.0)</f>
        <v>20</v>
      </c>
      <c r="F400" s="13">
        <f>IFERROR(__xludf.DUMMYFUNCTION("""COMPUTED_VALUE"""),80.0)</f>
        <v>80</v>
      </c>
      <c r="G400" s="13" t="str">
        <f t="shared" si="1"/>
        <v>July</v>
      </c>
    </row>
    <row r="401">
      <c r="A401" s="13" t="str">
        <f>IFERROR(__xludf.DUMMYFUNCTION("""COMPUTED_VALUE"""),"MA24425")</f>
        <v>MA24425</v>
      </c>
      <c r="B401" s="13" t="str">
        <f>IFERROR(__xludf.DUMMYFUNCTION("""COMPUTED_VALUE"""),"Mandawa")</f>
        <v>Mandawa</v>
      </c>
      <c r="C401" s="13" t="str">
        <f>IFERROR(__xludf.DUMMYFUNCTION("""COMPUTED_VALUE"""),"Rice Flour")</f>
        <v>Rice Flour</v>
      </c>
      <c r="D401" s="22">
        <f>IFERROR(__xludf.DUMMYFUNCTION("""COMPUTED_VALUE"""),45483.0)</f>
        <v>45483</v>
      </c>
      <c r="E401" s="13">
        <f>IFERROR(__xludf.DUMMYFUNCTION("""COMPUTED_VALUE"""),30.0)</f>
        <v>30</v>
      </c>
      <c r="F401" s="13">
        <f>IFERROR(__xludf.DUMMYFUNCTION("""COMPUTED_VALUE"""),82.0)</f>
        <v>82</v>
      </c>
      <c r="G401" s="13" t="str">
        <f t="shared" si="1"/>
        <v>July</v>
      </c>
    </row>
    <row r="402">
      <c r="A402" s="13" t="str">
        <f>IFERROR(__xludf.DUMMYFUNCTION("""COMPUTED_VALUE"""),"MA24645")</f>
        <v>MA24645</v>
      </c>
      <c r="B402" s="13" t="str">
        <f>IFERROR(__xludf.DUMMYFUNCTION("""COMPUTED_VALUE"""),"Mandawa")</f>
        <v>Mandawa</v>
      </c>
      <c r="C402" s="13" t="str">
        <f>IFERROR(__xludf.DUMMYFUNCTION("""COMPUTED_VALUE"""),"Wheat Flour")</f>
        <v>Wheat Flour</v>
      </c>
      <c r="D402" s="22">
        <f>IFERROR(__xludf.DUMMYFUNCTION("""COMPUTED_VALUE"""),45484.0)</f>
        <v>45484</v>
      </c>
      <c r="E402" s="13">
        <f>IFERROR(__xludf.DUMMYFUNCTION("""COMPUTED_VALUE"""),14.0)</f>
        <v>14</v>
      </c>
      <c r="F402" s="13">
        <f>IFERROR(__xludf.DUMMYFUNCTION("""COMPUTED_VALUE"""),80.0)</f>
        <v>80</v>
      </c>
      <c r="G402" s="13" t="str">
        <f t="shared" si="1"/>
        <v>July</v>
      </c>
    </row>
    <row r="403">
      <c r="A403" s="13" t="str">
        <f>IFERROR(__xludf.DUMMYFUNCTION("""COMPUTED_VALUE"""),"MA24865")</f>
        <v>MA24865</v>
      </c>
      <c r="B403" s="13" t="str">
        <f>IFERROR(__xludf.DUMMYFUNCTION("""COMPUTED_VALUE"""),"Mandawa")</f>
        <v>Mandawa</v>
      </c>
      <c r="C403" s="13" t="str">
        <f>IFERROR(__xludf.DUMMYFUNCTION("""COMPUTED_VALUE"""),"Rice Flour")</f>
        <v>Rice Flour</v>
      </c>
      <c r="D403" s="22">
        <f>IFERROR(__xludf.DUMMYFUNCTION("""COMPUTED_VALUE"""),45484.0)</f>
        <v>45484</v>
      </c>
      <c r="E403" s="13">
        <f>IFERROR(__xludf.DUMMYFUNCTION("""COMPUTED_VALUE"""),8.0)</f>
        <v>8</v>
      </c>
      <c r="F403" s="13">
        <f>IFERROR(__xludf.DUMMYFUNCTION("""COMPUTED_VALUE"""),82.0)</f>
        <v>82</v>
      </c>
      <c r="G403" s="13" t="str">
        <f t="shared" si="1"/>
        <v>July</v>
      </c>
    </row>
    <row r="404">
      <c r="A404" s="13" t="str">
        <f>IFERROR(__xludf.DUMMYFUNCTION("""COMPUTED_VALUE"""),"MA25085")</f>
        <v>MA25085</v>
      </c>
      <c r="B404" s="13" t="str">
        <f>IFERROR(__xludf.DUMMYFUNCTION("""COMPUTED_VALUE"""),"Mandawa")</f>
        <v>Mandawa</v>
      </c>
      <c r="C404" s="13" t="str">
        <f>IFERROR(__xludf.DUMMYFUNCTION("""COMPUTED_VALUE"""),"Corn Flour")</f>
        <v>Corn Flour</v>
      </c>
      <c r="D404" s="22">
        <f>IFERROR(__xludf.DUMMYFUNCTION("""COMPUTED_VALUE"""),45485.0)</f>
        <v>45485</v>
      </c>
      <c r="E404" s="13">
        <f>IFERROR(__xludf.DUMMYFUNCTION("""COMPUTED_VALUE"""),4.0)</f>
        <v>4</v>
      </c>
      <c r="F404" s="13">
        <f>IFERROR(__xludf.DUMMYFUNCTION("""COMPUTED_VALUE"""),65.0)</f>
        <v>65</v>
      </c>
      <c r="G404" s="13" t="str">
        <f t="shared" si="1"/>
        <v>July</v>
      </c>
    </row>
    <row r="405">
      <c r="A405" s="13" t="str">
        <f>IFERROR(__xludf.DUMMYFUNCTION("""COMPUTED_VALUE"""),"MA25305")</f>
        <v>MA25305</v>
      </c>
      <c r="B405" s="13" t="str">
        <f>IFERROR(__xludf.DUMMYFUNCTION("""COMPUTED_VALUE"""),"Mandawa")</f>
        <v>Mandawa</v>
      </c>
      <c r="C405" s="13" t="str">
        <f>IFERROR(__xludf.DUMMYFUNCTION("""COMPUTED_VALUE"""),"Wheat Flour")</f>
        <v>Wheat Flour</v>
      </c>
      <c r="D405" s="22">
        <f>IFERROR(__xludf.DUMMYFUNCTION("""COMPUTED_VALUE"""),45485.0)</f>
        <v>45485</v>
      </c>
      <c r="E405" s="13">
        <f>IFERROR(__xludf.DUMMYFUNCTION("""COMPUTED_VALUE"""),10.0)</f>
        <v>10</v>
      </c>
      <c r="F405" s="13">
        <f>IFERROR(__xludf.DUMMYFUNCTION("""COMPUTED_VALUE"""),80.0)</f>
        <v>80</v>
      </c>
      <c r="G405" s="13" t="str">
        <f t="shared" si="1"/>
        <v>July</v>
      </c>
    </row>
    <row r="406">
      <c r="A406" s="13" t="str">
        <f>IFERROR(__xludf.DUMMYFUNCTION("""COMPUTED_VALUE"""),"MA25525")</f>
        <v>MA25525</v>
      </c>
      <c r="B406" s="13" t="str">
        <f>IFERROR(__xludf.DUMMYFUNCTION("""COMPUTED_VALUE"""),"Mandawa")</f>
        <v>Mandawa</v>
      </c>
      <c r="C406" s="13" t="str">
        <f>IFERROR(__xludf.DUMMYFUNCTION("""COMPUTED_VALUE"""),"Rice Flour")</f>
        <v>Rice Flour</v>
      </c>
      <c r="D406" s="22">
        <f>IFERROR(__xludf.DUMMYFUNCTION("""COMPUTED_VALUE"""),45485.0)</f>
        <v>45485</v>
      </c>
      <c r="E406" s="13">
        <f>IFERROR(__xludf.DUMMYFUNCTION("""COMPUTED_VALUE"""),12.0)</f>
        <v>12</v>
      </c>
      <c r="F406" s="13">
        <f>IFERROR(__xludf.DUMMYFUNCTION("""COMPUTED_VALUE"""),82.0)</f>
        <v>82</v>
      </c>
      <c r="G406" s="13" t="str">
        <f t="shared" si="1"/>
        <v>July</v>
      </c>
    </row>
    <row r="407">
      <c r="A407" s="13" t="str">
        <f>IFERROR(__xludf.DUMMYFUNCTION("""COMPUTED_VALUE"""),"MA25745")</f>
        <v>MA25745</v>
      </c>
      <c r="B407" s="13" t="str">
        <f>IFERROR(__xludf.DUMMYFUNCTION("""COMPUTED_VALUE"""),"Mandawa")</f>
        <v>Mandawa</v>
      </c>
      <c r="C407" s="13" t="str">
        <f>IFERROR(__xludf.DUMMYFUNCTION("""COMPUTED_VALUE"""),"Besan")</f>
        <v>Besan</v>
      </c>
      <c r="D407" s="22">
        <f>IFERROR(__xludf.DUMMYFUNCTION("""COMPUTED_VALUE"""),45486.0)</f>
        <v>45486</v>
      </c>
      <c r="E407" s="13">
        <f>IFERROR(__xludf.DUMMYFUNCTION("""COMPUTED_VALUE"""),6.0)</f>
        <v>6</v>
      </c>
      <c r="F407" s="13">
        <f>IFERROR(__xludf.DUMMYFUNCTION("""COMPUTED_VALUE"""),90.0)</f>
        <v>90</v>
      </c>
      <c r="G407" s="13" t="str">
        <f t="shared" si="1"/>
        <v>July</v>
      </c>
    </row>
    <row r="408">
      <c r="A408" s="13" t="str">
        <f>IFERROR(__xludf.DUMMYFUNCTION("""COMPUTED_VALUE"""),"MA25965")</f>
        <v>MA25965</v>
      </c>
      <c r="B408" s="13" t="str">
        <f>IFERROR(__xludf.DUMMYFUNCTION("""COMPUTED_VALUE"""),"Mandawa")</f>
        <v>Mandawa</v>
      </c>
      <c r="C408" s="13" t="str">
        <f>IFERROR(__xludf.DUMMYFUNCTION("""COMPUTED_VALUE"""),"Ragi Flour")</f>
        <v>Ragi Flour</v>
      </c>
      <c r="D408" s="22">
        <f>IFERROR(__xludf.DUMMYFUNCTION("""COMPUTED_VALUE"""),45487.0)</f>
        <v>45487</v>
      </c>
      <c r="E408" s="13">
        <f>IFERROR(__xludf.DUMMYFUNCTION("""COMPUTED_VALUE"""),4.0)</f>
        <v>4</v>
      </c>
      <c r="F408" s="13">
        <f>IFERROR(__xludf.DUMMYFUNCTION("""COMPUTED_VALUE"""),78.0)</f>
        <v>78</v>
      </c>
      <c r="G408" s="13" t="str">
        <f t="shared" si="1"/>
        <v>July</v>
      </c>
    </row>
    <row r="409">
      <c r="A409" s="13" t="str">
        <f>IFERROR(__xludf.DUMMYFUNCTION("""COMPUTED_VALUE"""),"MA26185")</f>
        <v>MA26185</v>
      </c>
      <c r="B409" s="13" t="str">
        <f>IFERROR(__xludf.DUMMYFUNCTION("""COMPUTED_VALUE"""),"Mandawa")</f>
        <v>Mandawa</v>
      </c>
      <c r="C409" s="13" t="str">
        <f>IFERROR(__xludf.DUMMYFUNCTION("""COMPUTED_VALUE"""),"Jowar Flour")</f>
        <v>Jowar Flour</v>
      </c>
      <c r="D409" s="22">
        <f>IFERROR(__xludf.DUMMYFUNCTION("""COMPUTED_VALUE"""),45488.0)</f>
        <v>45488</v>
      </c>
      <c r="E409" s="13">
        <f>IFERROR(__xludf.DUMMYFUNCTION("""COMPUTED_VALUE"""),1.0)</f>
        <v>1</v>
      </c>
      <c r="F409" s="13">
        <f>IFERROR(__xludf.DUMMYFUNCTION("""COMPUTED_VALUE"""),170.0)</f>
        <v>170</v>
      </c>
      <c r="G409" s="13" t="str">
        <f t="shared" si="1"/>
        <v>July</v>
      </c>
    </row>
    <row r="410">
      <c r="A410" s="13" t="str">
        <f>IFERROR(__xludf.DUMMYFUNCTION("""COMPUTED_VALUE"""),"MA26405")</f>
        <v>MA26405</v>
      </c>
      <c r="B410" s="13" t="str">
        <f>IFERROR(__xludf.DUMMYFUNCTION("""COMPUTED_VALUE"""),"Mandawa")</f>
        <v>Mandawa</v>
      </c>
      <c r="C410" s="13" t="str">
        <f>IFERROR(__xludf.DUMMYFUNCTION("""COMPUTED_VALUE"""),"Corn Flour")</f>
        <v>Corn Flour</v>
      </c>
      <c r="D410" s="22">
        <f>IFERROR(__xludf.DUMMYFUNCTION("""COMPUTED_VALUE"""),45488.0)</f>
        <v>45488</v>
      </c>
      <c r="E410" s="13">
        <f>IFERROR(__xludf.DUMMYFUNCTION("""COMPUTED_VALUE"""),4.0)</f>
        <v>4</v>
      </c>
      <c r="F410" s="13">
        <f>IFERROR(__xludf.DUMMYFUNCTION("""COMPUTED_VALUE"""),65.0)</f>
        <v>65</v>
      </c>
      <c r="G410" s="13" t="str">
        <f t="shared" si="1"/>
        <v>July</v>
      </c>
    </row>
    <row r="411">
      <c r="A411" s="13" t="str">
        <f>IFERROR(__xludf.DUMMYFUNCTION("""COMPUTED_VALUE"""),"MA26625")</f>
        <v>MA26625</v>
      </c>
      <c r="B411" s="13" t="str">
        <f>IFERROR(__xludf.DUMMYFUNCTION("""COMPUTED_VALUE"""),"Mandawa")</f>
        <v>Mandawa</v>
      </c>
      <c r="C411" s="13" t="str">
        <f>IFERROR(__xludf.DUMMYFUNCTION("""COMPUTED_VALUE"""),"Wheat Flour")</f>
        <v>Wheat Flour</v>
      </c>
      <c r="D411" s="22">
        <f>IFERROR(__xludf.DUMMYFUNCTION("""COMPUTED_VALUE"""),45488.0)</f>
        <v>45488</v>
      </c>
      <c r="E411" s="13">
        <f>IFERROR(__xludf.DUMMYFUNCTION("""COMPUTED_VALUE"""),27.0)</f>
        <v>27</v>
      </c>
      <c r="F411" s="13">
        <f>IFERROR(__xludf.DUMMYFUNCTION("""COMPUTED_VALUE"""),80.0)</f>
        <v>80</v>
      </c>
      <c r="G411" s="13" t="str">
        <f t="shared" si="1"/>
        <v>July</v>
      </c>
    </row>
    <row r="412">
      <c r="A412" s="13" t="str">
        <f>IFERROR(__xludf.DUMMYFUNCTION("""COMPUTED_VALUE"""),"MA26845")</f>
        <v>MA26845</v>
      </c>
      <c r="B412" s="13" t="str">
        <f>IFERROR(__xludf.DUMMYFUNCTION("""COMPUTED_VALUE"""),"Mandawa")</f>
        <v>Mandawa</v>
      </c>
      <c r="C412" s="13" t="str">
        <f>IFERROR(__xludf.DUMMYFUNCTION("""COMPUTED_VALUE"""),"Rice Flour")</f>
        <v>Rice Flour</v>
      </c>
      <c r="D412" s="22">
        <f>IFERROR(__xludf.DUMMYFUNCTION("""COMPUTED_VALUE"""),45488.0)</f>
        <v>45488</v>
      </c>
      <c r="E412" s="13">
        <f>IFERROR(__xludf.DUMMYFUNCTION("""COMPUTED_VALUE"""),21.0)</f>
        <v>21</v>
      </c>
      <c r="F412" s="13">
        <f>IFERROR(__xludf.DUMMYFUNCTION("""COMPUTED_VALUE"""),82.0)</f>
        <v>82</v>
      </c>
      <c r="G412" s="13" t="str">
        <f t="shared" si="1"/>
        <v>July</v>
      </c>
    </row>
    <row r="413">
      <c r="A413" s="13" t="str">
        <f>IFERROR(__xludf.DUMMYFUNCTION("""COMPUTED_VALUE"""),"MA57065")</f>
        <v>MA57065</v>
      </c>
      <c r="B413" s="13" t="str">
        <f>IFERROR(__xludf.DUMMYFUNCTION("""COMPUTED_VALUE"""),"Mandawa")</f>
        <v>Mandawa</v>
      </c>
      <c r="C413" s="13" t="str">
        <f>IFERROR(__xludf.DUMMYFUNCTION("""COMPUTED_VALUE"""),"Besan")</f>
        <v>Besan</v>
      </c>
      <c r="D413" s="22">
        <f>IFERROR(__xludf.DUMMYFUNCTION("""COMPUTED_VALUE"""),45488.0)</f>
        <v>45488</v>
      </c>
      <c r="E413" s="13">
        <f>IFERROR(__xludf.DUMMYFUNCTION("""COMPUTED_VALUE"""),12.0)</f>
        <v>12</v>
      </c>
      <c r="F413" s="13">
        <f>IFERROR(__xludf.DUMMYFUNCTION("""COMPUTED_VALUE"""),90.0)</f>
        <v>90</v>
      </c>
      <c r="G413" s="13" t="str">
        <f t="shared" si="1"/>
        <v>July</v>
      </c>
    </row>
    <row r="414">
      <c r="A414" s="13" t="str">
        <f>IFERROR(__xludf.DUMMYFUNCTION("""COMPUTED_VALUE"""),"MA27285")</f>
        <v>MA27285</v>
      </c>
      <c r="B414" s="13" t="str">
        <f>IFERROR(__xludf.DUMMYFUNCTION("""COMPUTED_VALUE"""),"Mandawa")</f>
        <v>Mandawa</v>
      </c>
      <c r="C414" s="13" t="str">
        <f>IFERROR(__xludf.DUMMYFUNCTION("""COMPUTED_VALUE"""),"Wheat Flour")</f>
        <v>Wheat Flour</v>
      </c>
      <c r="D414" s="22">
        <f>IFERROR(__xludf.DUMMYFUNCTION("""COMPUTED_VALUE"""),45489.0)</f>
        <v>45489</v>
      </c>
      <c r="E414" s="13">
        <f>IFERROR(__xludf.DUMMYFUNCTION("""COMPUTED_VALUE"""),8.0)</f>
        <v>8</v>
      </c>
      <c r="F414" s="13">
        <f>IFERROR(__xludf.DUMMYFUNCTION("""COMPUTED_VALUE"""),80.0)</f>
        <v>80</v>
      </c>
      <c r="G414" s="13" t="str">
        <f t="shared" si="1"/>
        <v>July</v>
      </c>
    </row>
    <row r="415">
      <c r="A415" s="13" t="str">
        <f>IFERROR(__xludf.DUMMYFUNCTION("""COMPUTED_VALUE"""),"MA27505")</f>
        <v>MA27505</v>
      </c>
      <c r="B415" s="13" t="str">
        <f>IFERROR(__xludf.DUMMYFUNCTION("""COMPUTED_VALUE"""),"Mandawa")</f>
        <v>Mandawa</v>
      </c>
      <c r="C415" s="13" t="str">
        <f>IFERROR(__xludf.DUMMYFUNCTION("""COMPUTED_VALUE"""),"Rice Flour")</f>
        <v>Rice Flour</v>
      </c>
      <c r="D415" s="22">
        <f>IFERROR(__xludf.DUMMYFUNCTION("""COMPUTED_VALUE"""),45489.0)</f>
        <v>45489</v>
      </c>
      <c r="E415" s="13">
        <f>IFERROR(__xludf.DUMMYFUNCTION("""COMPUTED_VALUE"""),8.0)</f>
        <v>8</v>
      </c>
      <c r="F415" s="13">
        <f>IFERROR(__xludf.DUMMYFUNCTION("""COMPUTED_VALUE"""),82.0)</f>
        <v>82</v>
      </c>
      <c r="G415" s="13" t="str">
        <f t="shared" si="1"/>
        <v>July</v>
      </c>
    </row>
    <row r="416">
      <c r="A416" s="13" t="str">
        <f>IFERROR(__xludf.DUMMYFUNCTION("""COMPUTED_VALUE"""),"MA27725")</f>
        <v>MA27725</v>
      </c>
      <c r="B416" s="13" t="str">
        <f>IFERROR(__xludf.DUMMYFUNCTION("""COMPUTED_VALUE"""),"Mandawa")</f>
        <v>Mandawa</v>
      </c>
      <c r="C416" s="13" t="str">
        <f>IFERROR(__xludf.DUMMYFUNCTION("""COMPUTED_VALUE"""),"Ragi Flour")</f>
        <v>Ragi Flour</v>
      </c>
      <c r="D416" s="22">
        <f>IFERROR(__xludf.DUMMYFUNCTION("""COMPUTED_VALUE"""),45490.0)</f>
        <v>45490</v>
      </c>
      <c r="E416" s="13">
        <f>IFERROR(__xludf.DUMMYFUNCTION("""COMPUTED_VALUE"""),10.0)</f>
        <v>10</v>
      </c>
      <c r="F416" s="13">
        <f>IFERROR(__xludf.DUMMYFUNCTION("""COMPUTED_VALUE"""),78.0)</f>
        <v>78</v>
      </c>
      <c r="G416" s="13" t="str">
        <f t="shared" si="1"/>
        <v>July</v>
      </c>
    </row>
    <row r="417">
      <c r="A417" s="13" t="str">
        <f>IFERROR(__xludf.DUMMYFUNCTION("""COMPUTED_VALUE"""),"MA27945")</f>
        <v>MA27945</v>
      </c>
      <c r="B417" s="13" t="str">
        <f>IFERROR(__xludf.DUMMYFUNCTION("""COMPUTED_VALUE"""),"Mandawa")</f>
        <v>Mandawa</v>
      </c>
      <c r="C417" s="13" t="str">
        <f>IFERROR(__xludf.DUMMYFUNCTION("""COMPUTED_VALUE"""),"Wheat Flour")</f>
        <v>Wheat Flour</v>
      </c>
      <c r="D417" s="22">
        <f>IFERROR(__xludf.DUMMYFUNCTION("""COMPUTED_VALUE"""),45490.0)</f>
        <v>45490</v>
      </c>
      <c r="E417" s="13">
        <f>IFERROR(__xludf.DUMMYFUNCTION("""COMPUTED_VALUE"""),11.0)</f>
        <v>11</v>
      </c>
      <c r="F417" s="13">
        <f>IFERROR(__xludf.DUMMYFUNCTION("""COMPUTED_VALUE"""),80.0)</f>
        <v>80</v>
      </c>
      <c r="G417" s="13" t="str">
        <f t="shared" si="1"/>
        <v>July</v>
      </c>
    </row>
    <row r="418">
      <c r="A418" s="13" t="str">
        <f>IFERROR(__xludf.DUMMYFUNCTION("""COMPUTED_VALUE"""),"MA28165")</f>
        <v>MA28165</v>
      </c>
      <c r="B418" s="13" t="str">
        <f>IFERROR(__xludf.DUMMYFUNCTION("""COMPUTED_VALUE"""),"Mandawa")</f>
        <v>Mandawa</v>
      </c>
      <c r="C418" s="13" t="str">
        <f>IFERROR(__xludf.DUMMYFUNCTION("""COMPUTED_VALUE"""),"Rice Flour")</f>
        <v>Rice Flour</v>
      </c>
      <c r="D418" s="22">
        <f>IFERROR(__xludf.DUMMYFUNCTION("""COMPUTED_VALUE"""),45490.0)</f>
        <v>45490</v>
      </c>
      <c r="E418" s="13">
        <f>IFERROR(__xludf.DUMMYFUNCTION("""COMPUTED_VALUE"""),2.0)</f>
        <v>2</v>
      </c>
      <c r="F418" s="13">
        <f>IFERROR(__xludf.DUMMYFUNCTION("""COMPUTED_VALUE"""),82.0)</f>
        <v>82</v>
      </c>
      <c r="G418" s="13" t="str">
        <f t="shared" si="1"/>
        <v>July</v>
      </c>
    </row>
    <row r="419">
      <c r="A419" s="13" t="str">
        <f>IFERROR(__xludf.DUMMYFUNCTION("""COMPUTED_VALUE"""),"MA28385")</f>
        <v>MA28385</v>
      </c>
      <c r="B419" s="13" t="str">
        <f>IFERROR(__xludf.DUMMYFUNCTION("""COMPUTED_VALUE"""),"Mandawa")</f>
        <v>Mandawa</v>
      </c>
      <c r="C419" s="13" t="str">
        <f>IFERROR(__xludf.DUMMYFUNCTION("""COMPUTED_VALUE"""),"Besan")</f>
        <v>Besan</v>
      </c>
      <c r="D419" s="22">
        <f>IFERROR(__xludf.DUMMYFUNCTION("""COMPUTED_VALUE"""),45491.0)</f>
        <v>45491</v>
      </c>
      <c r="E419" s="13">
        <f>IFERROR(__xludf.DUMMYFUNCTION("""COMPUTED_VALUE"""),6.0)</f>
        <v>6</v>
      </c>
      <c r="F419" s="13">
        <f>IFERROR(__xludf.DUMMYFUNCTION("""COMPUTED_VALUE"""),90.0)</f>
        <v>90</v>
      </c>
      <c r="G419" s="13" t="str">
        <f t="shared" si="1"/>
        <v>July</v>
      </c>
    </row>
    <row r="420">
      <c r="A420" s="13" t="str">
        <f>IFERROR(__xludf.DUMMYFUNCTION("""COMPUTED_VALUE"""),"MA28605")</f>
        <v>MA28605</v>
      </c>
      <c r="B420" s="13" t="str">
        <f>IFERROR(__xludf.DUMMYFUNCTION("""COMPUTED_VALUE"""),"Mandawa")</f>
        <v>Mandawa</v>
      </c>
      <c r="C420" s="13" t="str">
        <f>IFERROR(__xludf.DUMMYFUNCTION("""COMPUTED_VALUE"""),"Ragi Flour")</f>
        <v>Ragi Flour</v>
      </c>
      <c r="D420" s="22">
        <f>IFERROR(__xludf.DUMMYFUNCTION("""COMPUTED_VALUE"""),45491.0)</f>
        <v>45491</v>
      </c>
      <c r="E420" s="13">
        <f>IFERROR(__xludf.DUMMYFUNCTION("""COMPUTED_VALUE"""),4.0)</f>
        <v>4</v>
      </c>
      <c r="F420" s="13">
        <f>IFERROR(__xludf.DUMMYFUNCTION("""COMPUTED_VALUE"""),78.0)</f>
        <v>78</v>
      </c>
      <c r="G420" s="13" t="str">
        <f t="shared" si="1"/>
        <v>July</v>
      </c>
    </row>
    <row r="421">
      <c r="A421" s="13" t="str">
        <f>IFERROR(__xludf.DUMMYFUNCTION("""COMPUTED_VALUE"""),"MA28825")</f>
        <v>MA28825</v>
      </c>
      <c r="B421" s="13" t="str">
        <f>IFERROR(__xludf.DUMMYFUNCTION("""COMPUTED_VALUE"""),"Mandawa")</f>
        <v>Mandawa</v>
      </c>
      <c r="C421" s="13" t="str">
        <f>IFERROR(__xludf.DUMMYFUNCTION("""COMPUTED_VALUE"""),"Jowar Flour")</f>
        <v>Jowar Flour</v>
      </c>
      <c r="D421" s="22">
        <f>IFERROR(__xludf.DUMMYFUNCTION("""COMPUTED_VALUE"""),45491.0)</f>
        <v>45491</v>
      </c>
      <c r="E421" s="13">
        <f>IFERROR(__xludf.DUMMYFUNCTION("""COMPUTED_VALUE"""),1.0)</f>
        <v>1</v>
      </c>
      <c r="F421" s="13">
        <f>IFERROR(__xludf.DUMMYFUNCTION("""COMPUTED_VALUE"""),170.0)</f>
        <v>170</v>
      </c>
      <c r="G421" s="13" t="str">
        <f t="shared" si="1"/>
        <v>July</v>
      </c>
    </row>
    <row r="422">
      <c r="A422" s="13" t="str">
        <f>IFERROR(__xludf.DUMMYFUNCTION("""COMPUTED_VALUE"""),"MA29045")</f>
        <v>MA29045</v>
      </c>
      <c r="B422" s="13" t="str">
        <f>IFERROR(__xludf.DUMMYFUNCTION("""COMPUTED_VALUE"""),"Mandawa")</f>
        <v>Mandawa</v>
      </c>
      <c r="C422" s="13" t="str">
        <f>IFERROR(__xludf.DUMMYFUNCTION("""COMPUTED_VALUE"""),"Corn Flour")</f>
        <v>Corn Flour</v>
      </c>
      <c r="D422" s="22">
        <f>IFERROR(__xludf.DUMMYFUNCTION("""COMPUTED_VALUE"""),45491.0)</f>
        <v>45491</v>
      </c>
      <c r="E422" s="13">
        <f>IFERROR(__xludf.DUMMYFUNCTION("""COMPUTED_VALUE"""),1.0)</f>
        <v>1</v>
      </c>
      <c r="F422" s="13">
        <f>IFERROR(__xludf.DUMMYFUNCTION("""COMPUTED_VALUE"""),65.0)</f>
        <v>65</v>
      </c>
      <c r="G422" s="13" t="str">
        <f t="shared" si="1"/>
        <v>July</v>
      </c>
    </row>
    <row r="423">
      <c r="A423" s="13" t="str">
        <f>IFERROR(__xludf.DUMMYFUNCTION("""COMPUTED_VALUE"""),"MA29265")</f>
        <v>MA29265</v>
      </c>
      <c r="B423" s="13" t="str">
        <f>IFERROR(__xludf.DUMMYFUNCTION("""COMPUTED_VALUE"""),"Mandawa")</f>
        <v>Mandawa</v>
      </c>
      <c r="C423" s="13" t="str">
        <f>IFERROR(__xludf.DUMMYFUNCTION("""COMPUTED_VALUE"""),"Wheat Flour")</f>
        <v>Wheat Flour</v>
      </c>
      <c r="D423" s="22">
        <f>IFERROR(__xludf.DUMMYFUNCTION("""COMPUTED_VALUE"""),45492.0)</f>
        <v>45492</v>
      </c>
      <c r="E423" s="13">
        <f>IFERROR(__xludf.DUMMYFUNCTION("""COMPUTED_VALUE"""),35.0)</f>
        <v>35</v>
      </c>
      <c r="F423" s="13">
        <f>IFERROR(__xludf.DUMMYFUNCTION("""COMPUTED_VALUE"""),80.0)</f>
        <v>80</v>
      </c>
      <c r="G423" s="13" t="str">
        <f t="shared" si="1"/>
        <v>July</v>
      </c>
    </row>
    <row r="424">
      <c r="A424" s="13" t="str">
        <f>IFERROR(__xludf.DUMMYFUNCTION("""COMPUTED_VALUE"""),"MA29485")</f>
        <v>MA29485</v>
      </c>
      <c r="B424" s="13" t="str">
        <f>IFERROR(__xludf.DUMMYFUNCTION("""COMPUTED_VALUE"""),"Mandawa")</f>
        <v>Mandawa</v>
      </c>
      <c r="C424" s="13" t="str">
        <f>IFERROR(__xludf.DUMMYFUNCTION("""COMPUTED_VALUE"""),"Rice Flour")</f>
        <v>Rice Flour</v>
      </c>
      <c r="D424" s="22">
        <f>IFERROR(__xludf.DUMMYFUNCTION("""COMPUTED_VALUE"""),45492.0)</f>
        <v>45492</v>
      </c>
      <c r="E424" s="13">
        <f>IFERROR(__xludf.DUMMYFUNCTION("""COMPUTED_VALUE"""),22.0)</f>
        <v>22</v>
      </c>
      <c r="F424" s="13">
        <f>IFERROR(__xludf.DUMMYFUNCTION("""COMPUTED_VALUE"""),82.0)</f>
        <v>82</v>
      </c>
      <c r="G424" s="13" t="str">
        <f t="shared" si="1"/>
        <v>July</v>
      </c>
    </row>
    <row r="425">
      <c r="A425" s="13" t="str">
        <f>IFERROR(__xludf.DUMMYFUNCTION("""COMPUTED_VALUE"""),"MA29705")</f>
        <v>MA29705</v>
      </c>
      <c r="B425" s="13" t="str">
        <f>IFERROR(__xludf.DUMMYFUNCTION("""COMPUTED_VALUE"""),"Mandawa")</f>
        <v>Mandawa</v>
      </c>
      <c r="C425" s="13" t="str">
        <f>IFERROR(__xludf.DUMMYFUNCTION("""COMPUTED_VALUE"""),"Ragi Flour")</f>
        <v>Ragi Flour</v>
      </c>
      <c r="D425" s="22">
        <f>IFERROR(__xludf.DUMMYFUNCTION("""COMPUTED_VALUE"""),45494.0)</f>
        <v>45494</v>
      </c>
      <c r="E425" s="13">
        <f>IFERROR(__xludf.DUMMYFUNCTION("""COMPUTED_VALUE"""),4.0)</f>
        <v>4</v>
      </c>
      <c r="F425" s="13">
        <f>IFERROR(__xludf.DUMMYFUNCTION("""COMPUTED_VALUE"""),78.0)</f>
        <v>78</v>
      </c>
      <c r="G425" s="13" t="str">
        <f t="shared" si="1"/>
        <v>July</v>
      </c>
    </row>
    <row r="426">
      <c r="A426" s="13" t="str">
        <f>IFERROR(__xludf.DUMMYFUNCTION("""COMPUTED_VALUE"""),"MA29925")</f>
        <v>MA29925</v>
      </c>
      <c r="B426" s="13" t="str">
        <f>IFERROR(__xludf.DUMMYFUNCTION("""COMPUTED_VALUE"""),"Mandawa")</f>
        <v>Mandawa</v>
      </c>
      <c r="C426" s="13" t="str">
        <f>IFERROR(__xludf.DUMMYFUNCTION("""COMPUTED_VALUE"""),"Jowar Flour")</f>
        <v>Jowar Flour</v>
      </c>
      <c r="D426" s="22">
        <f>IFERROR(__xludf.DUMMYFUNCTION("""COMPUTED_VALUE"""),45495.0)</f>
        <v>45495</v>
      </c>
      <c r="E426" s="13">
        <f>IFERROR(__xludf.DUMMYFUNCTION("""COMPUTED_VALUE"""),4.0)</f>
        <v>4</v>
      </c>
      <c r="F426" s="13">
        <f>IFERROR(__xludf.DUMMYFUNCTION("""COMPUTED_VALUE"""),170.0)</f>
        <v>170</v>
      </c>
      <c r="G426" s="13" t="str">
        <f t="shared" si="1"/>
        <v>July</v>
      </c>
    </row>
    <row r="427">
      <c r="A427" s="13" t="str">
        <f>IFERROR(__xludf.DUMMYFUNCTION("""COMPUTED_VALUE"""),"MA30145")</f>
        <v>MA30145</v>
      </c>
      <c r="B427" s="13" t="str">
        <f>IFERROR(__xludf.DUMMYFUNCTION("""COMPUTED_VALUE"""),"Mandawa")</f>
        <v>Mandawa</v>
      </c>
      <c r="C427" s="13" t="str">
        <f>IFERROR(__xludf.DUMMYFUNCTION("""COMPUTED_VALUE"""),"Corn Flour")</f>
        <v>Corn Flour</v>
      </c>
      <c r="D427" s="22">
        <f>IFERROR(__xludf.DUMMYFUNCTION("""COMPUTED_VALUE"""),45495.0)</f>
        <v>45495</v>
      </c>
      <c r="E427" s="13">
        <f>IFERROR(__xludf.DUMMYFUNCTION("""COMPUTED_VALUE"""),4.0)</f>
        <v>4</v>
      </c>
      <c r="F427" s="13">
        <f>IFERROR(__xludf.DUMMYFUNCTION("""COMPUTED_VALUE"""),65.0)</f>
        <v>65</v>
      </c>
      <c r="G427" s="13" t="str">
        <f t="shared" si="1"/>
        <v>July</v>
      </c>
    </row>
    <row r="428">
      <c r="A428" s="13" t="str">
        <f>IFERROR(__xludf.DUMMYFUNCTION("""COMPUTED_VALUE"""),"MA30365")</f>
        <v>MA30365</v>
      </c>
      <c r="B428" s="13" t="str">
        <f>IFERROR(__xludf.DUMMYFUNCTION("""COMPUTED_VALUE"""),"Mandawa")</f>
        <v>Mandawa</v>
      </c>
      <c r="C428" s="13" t="str">
        <f>IFERROR(__xludf.DUMMYFUNCTION("""COMPUTED_VALUE"""),"Wheat Flour")</f>
        <v>Wheat Flour</v>
      </c>
      <c r="D428" s="22">
        <f>IFERROR(__xludf.DUMMYFUNCTION("""COMPUTED_VALUE"""),45495.0)</f>
        <v>45495</v>
      </c>
      <c r="E428" s="13">
        <f>IFERROR(__xludf.DUMMYFUNCTION("""COMPUTED_VALUE"""),12.0)</f>
        <v>12</v>
      </c>
      <c r="F428" s="13">
        <f>IFERROR(__xludf.DUMMYFUNCTION("""COMPUTED_VALUE"""),80.0)</f>
        <v>80</v>
      </c>
      <c r="G428" s="13" t="str">
        <f t="shared" si="1"/>
        <v>July</v>
      </c>
    </row>
    <row r="429">
      <c r="A429" s="13" t="str">
        <f>IFERROR(__xludf.DUMMYFUNCTION("""COMPUTED_VALUE"""),"MA30585")</f>
        <v>MA30585</v>
      </c>
      <c r="B429" s="13" t="str">
        <f>IFERROR(__xludf.DUMMYFUNCTION("""COMPUTED_VALUE"""),"Mandawa")</f>
        <v>Mandawa</v>
      </c>
      <c r="C429" s="13" t="str">
        <f>IFERROR(__xludf.DUMMYFUNCTION("""COMPUTED_VALUE"""),"Rice Flour")</f>
        <v>Rice Flour</v>
      </c>
      <c r="D429" s="22">
        <f>IFERROR(__xludf.DUMMYFUNCTION("""COMPUTED_VALUE"""),45495.0)</f>
        <v>45495</v>
      </c>
      <c r="E429" s="13">
        <f>IFERROR(__xludf.DUMMYFUNCTION("""COMPUTED_VALUE"""),5.0)</f>
        <v>5</v>
      </c>
      <c r="F429" s="13">
        <f>IFERROR(__xludf.DUMMYFUNCTION("""COMPUTED_VALUE"""),82.0)</f>
        <v>82</v>
      </c>
      <c r="G429" s="13" t="str">
        <f t="shared" si="1"/>
        <v>July</v>
      </c>
    </row>
    <row r="430">
      <c r="A430" s="13" t="str">
        <f>IFERROR(__xludf.DUMMYFUNCTION("""COMPUTED_VALUE"""),"MA30805")</f>
        <v>MA30805</v>
      </c>
      <c r="B430" s="13" t="str">
        <f>IFERROR(__xludf.DUMMYFUNCTION("""COMPUTED_VALUE"""),"Mandawa")</f>
        <v>Mandawa</v>
      </c>
      <c r="C430" s="13" t="str">
        <f>IFERROR(__xludf.DUMMYFUNCTION("""COMPUTED_VALUE"""),"Besan")</f>
        <v>Besan</v>
      </c>
      <c r="D430" s="22">
        <f>IFERROR(__xludf.DUMMYFUNCTION("""COMPUTED_VALUE"""),45495.0)</f>
        <v>45495</v>
      </c>
      <c r="E430" s="13">
        <f>IFERROR(__xludf.DUMMYFUNCTION("""COMPUTED_VALUE"""),7.0)</f>
        <v>7</v>
      </c>
      <c r="F430" s="13">
        <f>IFERROR(__xludf.DUMMYFUNCTION("""COMPUTED_VALUE"""),90.0)</f>
        <v>90</v>
      </c>
      <c r="G430" s="13" t="str">
        <f t="shared" si="1"/>
        <v>July</v>
      </c>
    </row>
    <row r="431">
      <c r="A431" s="13" t="str">
        <f>IFERROR(__xludf.DUMMYFUNCTION("""COMPUTED_VALUE"""),"MA31025")</f>
        <v>MA31025</v>
      </c>
      <c r="B431" s="13" t="str">
        <f>IFERROR(__xludf.DUMMYFUNCTION("""COMPUTED_VALUE"""),"Mandawa")</f>
        <v>Mandawa</v>
      </c>
      <c r="C431" s="13" t="str">
        <f>IFERROR(__xludf.DUMMYFUNCTION("""COMPUTED_VALUE"""),"Ragi Flour")</f>
        <v>Ragi Flour</v>
      </c>
      <c r="D431" s="22">
        <f>IFERROR(__xludf.DUMMYFUNCTION("""COMPUTED_VALUE"""),45495.0)</f>
        <v>45495</v>
      </c>
      <c r="E431" s="13">
        <f>IFERROR(__xludf.DUMMYFUNCTION("""COMPUTED_VALUE"""),7.0)</f>
        <v>7</v>
      </c>
      <c r="F431" s="13">
        <f>IFERROR(__xludf.DUMMYFUNCTION("""COMPUTED_VALUE"""),78.0)</f>
        <v>78</v>
      </c>
      <c r="G431" s="13" t="str">
        <f t="shared" si="1"/>
        <v>July</v>
      </c>
    </row>
    <row r="432">
      <c r="A432" s="13" t="str">
        <f>IFERROR(__xludf.DUMMYFUNCTION("""COMPUTED_VALUE"""),"MA31245")</f>
        <v>MA31245</v>
      </c>
      <c r="B432" s="13" t="str">
        <f>IFERROR(__xludf.DUMMYFUNCTION("""COMPUTED_VALUE"""),"Mandawa")</f>
        <v>Mandawa</v>
      </c>
      <c r="C432" s="13" t="str">
        <f>IFERROR(__xludf.DUMMYFUNCTION("""COMPUTED_VALUE"""),"Jowar Flour")</f>
        <v>Jowar Flour</v>
      </c>
      <c r="D432" s="22">
        <f>IFERROR(__xludf.DUMMYFUNCTION("""COMPUTED_VALUE"""),45496.0)</f>
        <v>45496</v>
      </c>
      <c r="E432" s="13">
        <f>IFERROR(__xludf.DUMMYFUNCTION("""COMPUTED_VALUE"""),2.0)</f>
        <v>2</v>
      </c>
      <c r="F432" s="13">
        <f>IFERROR(__xludf.DUMMYFUNCTION("""COMPUTED_VALUE"""),170.0)</f>
        <v>170</v>
      </c>
      <c r="G432" s="13" t="str">
        <f t="shared" si="1"/>
        <v>July</v>
      </c>
    </row>
    <row r="433">
      <c r="A433" s="13" t="str">
        <f>IFERROR(__xludf.DUMMYFUNCTION("""COMPUTED_VALUE"""),"MA31465")</f>
        <v>MA31465</v>
      </c>
      <c r="B433" s="13" t="str">
        <f>IFERROR(__xludf.DUMMYFUNCTION("""COMPUTED_VALUE"""),"Mandawa")</f>
        <v>Mandawa</v>
      </c>
      <c r="C433" s="13" t="str">
        <f>IFERROR(__xludf.DUMMYFUNCTION("""COMPUTED_VALUE"""),"Corn Flour")</f>
        <v>Corn Flour</v>
      </c>
      <c r="D433" s="22">
        <f>IFERROR(__xludf.DUMMYFUNCTION("""COMPUTED_VALUE"""),45496.0)</f>
        <v>45496</v>
      </c>
      <c r="E433" s="13">
        <f>IFERROR(__xludf.DUMMYFUNCTION("""COMPUTED_VALUE"""),1.0)</f>
        <v>1</v>
      </c>
      <c r="F433" s="13">
        <f>IFERROR(__xludf.DUMMYFUNCTION("""COMPUTED_VALUE"""),65.0)</f>
        <v>65</v>
      </c>
      <c r="G433" s="13" t="str">
        <f t="shared" si="1"/>
        <v>July</v>
      </c>
    </row>
    <row r="434">
      <c r="A434" s="13" t="str">
        <f>IFERROR(__xludf.DUMMYFUNCTION("""COMPUTED_VALUE"""),"MA31685")</f>
        <v>MA31685</v>
      </c>
      <c r="B434" s="13" t="str">
        <f>IFERROR(__xludf.DUMMYFUNCTION("""COMPUTED_VALUE"""),"Mandawa")</f>
        <v>Mandawa</v>
      </c>
      <c r="C434" s="13" t="str">
        <f>IFERROR(__xludf.DUMMYFUNCTION("""COMPUTED_VALUE"""),"Wheat Flour")</f>
        <v>Wheat Flour</v>
      </c>
      <c r="D434" s="22">
        <f>IFERROR(__xludf.DUMMYFUNCTION("""COMPUTED_VALUE"""),45496.0)</f>
        <v>45496</v>
      </c>
      <c r="E434" s="13">
        <f>IFERROR(__xludf.DUMMYFUNCTION("""COMPUTED_VALUE"""),30.0)</f>
        <v>30</v>
      </c>
      <c r="F434" s="13">
        <f>IFERROR(__xludf.DUMMYFUNCTION("""COMPUTED_VALUE"""),80.0)</f>
        <v>80</v>
      </c>
      <c r="G434" s="13" t="str">
        <f t="shared" si="1"/>
        <v>July</v>
      </c>
    </row>
    <row r="435">
      <c r="A435" s="13" t="str">
        <f>IFERROR(__xludf.DUMMYFUNCTION("""COMPUTED_VALUE"""),"MA31905")</f>
        <v>MA31905</v>
      </c>
      <c r="B435" s="13" t="str">
        <f>IFERROR(__xludf.DUMMYFUNCTION("""COMPUTED_VALUE"""),"Mandawa")</f>
        <v>Mandawa</v>
      </c>
      <c r="C435" s="13" t="str">
        <f>IFERROR(__xludf.DUMMYFUNCTION("""COMPUTED_VALUE"""),"Rice Flour")</f>
        <v>Rice Flour</v>
      </c>
      <c r="D435" s="22">
        <f>IFERROR(__xludf.DUMMYFUNCTION("""COMPUTED_VALUE"""),45497.0)</f>
        <v>45497</v>
      </c>
      <c r="E435" s="13">
        <f>IFERROR(__xludf.DUMMYFUNCTION("""COMPUTED_VALUE"""),22.0)</f>
        <v>22</v>
      </c>
      <c r="F435" s="13">
        <f>IFERROR(__xludf.DUMMYFUNCTION("""COMPUTED_VALUE"""),82.0)</f>
        <v>82</v>
      </c>
      <c r="G435" s="13" t="str">
        <f t="shared" si="1"/>
        <v>July</v>
      </c>
    </row>
    <row r="436">
      <c r="A436" s="13" t="str">
        <f>IFERROR(__xludf.DUMMYFUNCTION("""COMPUTED_VALUE"""),"MA32125")</f>
        <v>MA32125</v>
      </c>
      <c r="B436" s="13" t="str">
        <f>IFERROR(__xludf.DUMMYFUNCTION("""COMPUTED_VALUE"""),"Mandawa")</f>
        <v>Mandawa</v>
      </c>
      <c r="C436" s="13" t="str">
        <f>IFERROR(__xludf.DUMMYFUNCTION("""COMPUTED_VALUE"""),"Besan")</f>
        <v>Besan</v>
      </c>
      <c r="D436" s="22">
        <f>IFERROR(__xludf.DUMMYFUNCTION("""COMPUTED_VALUE"""),45497.0)</f>
        <v>45497</v>
      </c>
      <c r="E436" s="13">
        <f>IFERROR(__xludf.DUMMYFUNCTION("""COMPUTED_VALUE"""),9.0)</f>
        <v>9</v>
      </c>
      <c r="F436" s="13">
        <f>IFERROR(__xludf.DUMMYFUNCTION("""COMPUTED_VALUE"""),90.0)</f>
        <v>90</v>
      </c>
      <c r="G436" s="13" t="str">
        <f t="shared" si="1"/>
        <v>July</v>
      </c>
    </row>
    <row r="437">
      <c r="A437" s="13" t="str">
        <f>IFERROR(__xludf.DUMMYFUNCTION("""COMPUTED_VALUE"""),"MA32345")</f>
        <v>MA32345</v>
      </c>
      <c r="B437" s="13" t="str">
        <f>IFERROR(__xludf.DUMMYFUNCTION("""COMPUTED_VALUE"""),"Mandawa")</f>
        <v>Mandawa</v>
      </c>
      <c r="C437" s="13" t="str">
        <f>IFERROR(__xludf.DUMMYFUNCTION("""COMPUTED_VALUE"""),"Ragi Flour")</f>
        <v>Ragi Flour</v>
      </c>
      <c r="D437" s="22">
        <f>IFERROR(__xludf.DUMMYFUNCTION("""COMPUTED_VALUE"""),45497.0)</f>
        <v>45497</v>
      </c>
      <c r="E437" s="13">
        <f>IFERROR(__xludf.DUMMYFUNCTION("""COMPUTED_VALUE"""),3.0)</f>
        <v>3</v>
      </c>
      <c r="F437" s="13">
        <f>IFERROR(__xludf.DUMMYFUNCTION("""COMPUTED_VALUE"""),78.0)</f>
        <v>78</v>
      </c>
      <c r="G437" s="13" t="str">
        <f t="shared" si="1"/>
        <v>July</v>
      </c>
    </row>
    <row r="438">
      <c r="A438" s="13" t="str">
        <f>IFERROR(__xludf.DUMMYFUNCTION("""COMPUTED_VALUE"""),"MA32565")</f>
        <v>MA32565</v>
      </c>
      <c r="B438" s="13" t="str">
        <f>IFERROR(__xludf.DUMMYFUNCTION("""COMPUTED_VALUE"""),"Mandawa")</f>
        <v>Mandawa</v>
      </c>
      <c r="C438" s="13" t="str">
        <f>IFERROR(__xludf.DUMMYFUNCTION("""COMPUTED_VALUE"""),"Jowar Flour")</f>
        <v>Jowar Flour</v>
      </c>
      <c r="D438" s="22">
        <f>IFERROR(__xludf.DUMMYFUNCTION("""COMPUTED_VALUE"""),45498.0)</f>
        <v>45498</v>
      </c>
      <c r="E438" s="13">
        <f>IFERROR(__xludf.DUMMYFUNCTION("""COMPUTED_VALUE"""),5.0)</f>
        <v>5</v>
      </c>
      <c r="F438" s="13">
        <f>IFERROR(__xludf.DUMMYFUNCTION("""COMPUTED_VALUE"""),170.0)</f>
        <v>170</v>
      </c>
      <c r="G438" s="13" t="str">
        <f t="shared" si="1"/>
        <v>July</v>
      </c>
    </row>
    <row r="439">
      <c r="A439" s="13" t="str">
        <f>IFERROR(__xludf.DUMMYFUNCTION("""COMPUTED_VALUE"""),"MA32785")</f>
        <v>MA32785</v>
      </c>
      <c r="B439" s="13" t="str">
        <f>IFERROR(__xludf.DUMMYFUNCTION("""COMPUTED_VALUE"""),"Mandawa")</f>
        <v>Mandawa</v>
      </c>
      <c r="C439" s="13" t="str">
        <f>IFERROR(__xludf.DUMMYFUNCTION("""COMPUTED_VALUE"""),"Corn Flour")</f>
        <v>Corn Flour</v>
      </c>
      <c r="D439" s="22">
        <f>IFERROR(__xludf.DUMMYFUNCTION("""COMPUTED_VALUE"""),45498.0)</f>
        <v>45498</v>
      </c>
      <c r="E439" s="13">
        <f>IFERROR(__xludf.DUMMYFUNCTION("""COMPUTED_VALUE"""),5.0)</f>
        <v>5</v>
      </c>
      <c r="F439" s="13">
        <f>IFERROR(__xludf.DUMMYFUNCTION("""COMPUTED_VALUE"""),65.0)</f>
        <v>65</v>
      </c>
      <c r="G439" s="13" t="str">
        <f t="shared" si="1"/>
        <v>July</v>
      </c>
    </row>
    <row r="440">
      <c r="A440" s="13" t="str">
        <f>IFERROR(__xludf.DUMMYFUNCTION("""COMPUTED_VALUE"""),"MA33005")</f>
        <v>MA33005</v>
      </c>
      <c r="B440" s="13" t="str">
        <f>IFERROR(__xludf.DUMMYFUNCTION("""COMPUTED_VALUE"""),"Mandawa")</f>
        <v>Mandawa</v>
      </c>
      <c r="C440" s="13" t="str">
        <f>IFERROR(__xludf.DUMMYFUNCTION("""COMPUTED_VALUE"""),"Wheat Flour")</f>
        <v>Wheat Flour</v>
      </c>
      <c r="D440" s="22">
        <f>IFERROR(__xludf.DUMMYFUNCTION("""COMPUTED_VALUE"""),45498.0)</f>
        <v>45498</v>
      </c>
      <c r="E440" s="13">
        <f>IFERROR(__xludf.DUMMYFUNCTION("""COMPUTED_VALUE"""),15.0)</f>
        <v>15</v>
      </c>
      <c r="F440" s="13">
        <f>IFERROR(__xludf.DUMMYFUNCTION("""COMPUTED_VALUE"""),80.0)</f>
        <v>80</v>
      </c>
      <c r="G440" s="13" t="str">
        <f t="shared" si="1"/>
        <v>July</v>
      </c>
    </row>
    <row r="441">
      <c r="A441" s="13" t="str">
        <f>IFERROR(__xludf.DUMMYFUNCTION("""COMPUTED_VALUE"""),"MA33225")</f>
        <v>MA33225</v>
      </c>
      <c r="B441" s="13" t="str">
        <f>IFERROR(__xludf.DUMMYFUNCTION("""COMPUTED_VALUE"""),"Mandawa")</f>
        <v>Mandawa</v>
      </c>
      <c r="C441" s="13" t="str">
        <f>IFERROR(__xludf.DUMMYFUNCTION("""COMPUTED_VALUE"""),"Rice Flour")</f>
        <v>Rice Flour</v>
      </c>
      <c r="D441" s="22">
        <f>IFERROR(__xludf.DUMMYFUNCTION("""COMPUTED_VALUE"""),45498.0)</f>
        <v>45498</v>
      </c>
      <c r="E441" s="13">
        <f>IFERROR(__xludf.DUMMYFUNCTION("""COMPUTED_VALUE"""),13.0)</f>
        <v>13</v>
      </c>
      <c r="F441" s="13">
        <f>IFERROR(__xludf.DUMMYFUNCTION("""COMPUTED_VALUE"""),82.0)</f>
        <v>82</v>
      </c>
      <c r="G441" s="13" t="str">
        <f t="shared" si="1"/>
        <v>July</v>
      </c>
    </row>
    <row r="442">
      <c r="A442" s="13" t="str">
        <f>IFERROR(__xludf.DUMMYFUNCTION("""COMPUTED_VALUE"""),"MA33445")</f>
        <v>MA33445</v>
      </c>
      <c r="B442" s="13" t="str">
        <f>IFERROR(__xludf.DUMMYFUNCTION("""COMPUTED_VALUE"""),"Mandawa")</f>
        <v>Mandawa</v>
      </c>
      <c r="C442" s="13" t="str">
        <f>IFERROR(__xludf.DUMMYFUNCTION("""COMPUTED_VALUE"""),"Besan")</f>
        <v>Besan</v>
      </c>
      <c r="D442" s="22">
        <f>IFERROR(__xludf.DUMMYFUNCTION("""COMPUTED_VALUE"""),45499.0)</f>
        <v>45499</v>
      </c>
      <c r="E442" s="13">
        <f>IFERROR(__xludf.DUMMYFUNCTION("""COMPUTED_VALUE"""),6.0)</f>
        <v>6</v>
      </c>
      <c r="F442" s="13">
        <f>IFERROR(__xludf.DUMMYFUNCTION("""COMPUTED_VALUE"""),90.0)</f>
        <v>90</v>
      </c>
      <c r="G442" s="13" t="str">
        <f t="shared" si="1"/>
        <v>July</v>
      </c>
    </row>
    <row r="443">
      <c r="A443" s="13" t="str">
        <f>IFERROR(__xludf.DUMMYFUNCTION("""COMPUTED_VALUE"""),"MA33665")</f>
        <v>MA33665</v>
      </c>
      <c r="B443" s="13" t="str">
        <f>IFERROR(__xludf.DUMMYFUNCTION("""COMPUTED_VALUE"""),"Mandawa")</f>
        <v>Mandawa</v>
      </c>
      <c r="C443" s="13" t="str">
        <f>IFERROR(__xludf.DUMMYFUNCTION("""COMPUTED_VALUE"""),"Ragi Flour")</f>
        <v>Ragi Flour</v>
      </c>
      <c r="D443" s="22">
        <f>IFERROR(__xludf.DUMMYFUNCTION("""COMPUTED_VALUE"""),45500.0)</f>
        <v>45500</v>
      </c>
      <c r="E443" s="13">
        <f>IFERROR(__xludf.DUMMYFUNCTION("""COMPUTED_VALUE"""),5.0)</f>
        <v>5</v>
      </c>
      <c r="F443" s="13">
        <f>IFERROR(__xludf.DUMMYFUNCTION("""COMPUTED_VALUE"""),78.0)</f>
        <v>78</v>
      </c>
      <c r="G443" s="13" t="str">
        <f t="shared" si="1"/>
        <v>July</v>
      </c>
    </row>
    <row r="444">
      <c r="A444" s="13" t="str">
        <f>IFERROR(__xludf.DUMMYFUNCTION("""COMPUTED_VALUE"""),"MA33885")</f>
        <v>MA33885</v>
      </c>
      <c r="B444" s="13" t="str">
        <f>IFERROR(__xludf.DUMMYFUNCTION("""COMPUTED_VALUE"""),"Mandawa")</f>
        <v>Mandawa</v>
      </c>
      <c r="C444" s="13" t="str">
        <f>IFERROR(__xludf.DUMMYFUNCTION("""COMPUTED_VALUE"""),"Wheat Flour")</f>
        <v>Wheat Flour</v>
      </c>
      <c r="D444" s="22">
        <f>IFERROR(__xludf.DUMMYFUNCTION("""COMPUTED_VALUE"""),45502.0)</f>
        <v>45502</v>
      </c>
      <c r="E444" s="13">
        <f>IFERROR(__xludf.DUMMYFUNCTION("""COMPUTED_VALUE"""),27.0)</f>
        <v>27</v>
      </c>
      <c r="F444" s="13">
        <f>IFERROR(__xludf.DUMMYFUNCTION("""COMPUTED_VALUE"""),80.0)</f>
        <v>80</v>
      </c>
      <c r="G444" s="13" t="str">
        <f t="shared" si="1"/>
        <v>July</v>
      </c>
    </row>
    <row r="445">
      <c r="A445" s="13" t="str">
        <f>IFERROR(__xludf.DUMMYFUNCTION("""COMPUTED_VALUE"""),"MA34105")</f>
        <v>MA34105</v>
      </c>
      <c r="B445" s="13" t="str">
        <f>IFERROR(__xludf.DUMMYFUNCTION("""COMPUTED_VALUE"""),"Mandawa")</f>
        <v>Mandawa</v>
      </c>
      <c r="C445" s="13" t="str">
        <f>IFERROR(__xludf.DUMMYFUNCTION("""COMPUTED_VALUE"""),"Rice Flour")</f>
        <v>Rice Flour</v>
      </c>
      <c r="D445" s="22">
        <f>IFERROR(__xludf.DUMMYFUNCTION("""COMPUTED_VALUE"""),45502.0)</f>
        <v>45502</v>
      </c>
      <c r="E445" s="13">
        <f>IFERROR(__xludf.DUMMYFUNCTION("""COMPUTED_VALUE"""),21.0)</f>
        <v>21</v>
      </c>
      <c r="F445" s="13">
        <f>IFERROR(__xludf.DUMMYFUNCTION("""COMPUTED_VALUE"""),82.0)</f>
        <v>82</v>
      </c>
      <c r="G445" s="13" t="str">
        <f t="shared" si="1"/>
        <v>July</v>
      </c>
    </row>
    <row r="446">
      <c r="A446" s="13" t="str">
        <f>IFERROR(__xludf.DUMMYFUNCTION("""COMPUTED_VALUE"""),"MA34325")</f>
        <v>MA34325</v>
      </c>
      <c r="B446" s="13" t="str">
        <f>IFERROR(__xludf.DUMMYFUNCTION("""COMPUTED_VALUE"""),"Mandawa")</f>
        <v>Mandawa</v>
      </c>
      <c r="C446" s="13" t="str">
        <f>IFERROR(__xludf.DUMMYFUNCTION("""COMPUTED_VALUE"""),"Besan")</f>
        <v>Besan</v>
      </c>
      <c r="D446" s="22">
        <f>IFERROR(__xludf.DUMMYFUNCTION("""COMPUTED_VALUE"""),45502.0)</f>
        <v>45502</v>
      </c>
      <c r="E446" s="13">
        <f>IFERROR(__xludf.DUMMYFUNCTION("""COMPUTED_VALUE"""),12.0)</f>
        <v>12</v>
      </c>
      <c r="F446" s="13">
        <f>IFERROR(__xludf.DUMMYFUNCTION("""COMPUTED_VALUE"""),90.0)</f>
        <v>90</v>
      </c>
      <c r="G446" s="13" t="str">
        <f t="shared" si="1"/>
        <v>July</v>
      </c>
    </row>
    <row r="447">
      <c r="A447" s="13" t="str">
        <f>IFERROR(__xludf.DUMMYFUNCTION("""COMPUTED_VALUE"""),"MA34545")</f>
        <v>MA34545</v>
      </c>
      <c r="B447" s="13" t="str">
        <f>IFERROR(__xludf.DUMMYFUNCTION("""COMPUTED_VALUE"""),"Mandawa")</f>
        <v>Mandawa</v>
      </c>
      <c r="C447" s="13" t="str">
        <f>IFERROR(__xludf.DUMMYFUNCTION("""COMPUTED_VALUE"""),"Ragi Flour")</f>
        <v>Ragi Flour</v>
      </c>
      <c r="D447" s="22">
        <f>IFERROR(__xludf.DUMMYFUNCTION("""COMPUTED_VALUE"""),45502.0)</f>
        <v>45502</v>
      </c>
      <c r="E447" s="13">
        <f>IFERROR(__xludf.DUMMYFUNCTION("""COMPUTED_VALUE"""),5.0)</f>
        <v>5</v>
      </c>
      <c r="F447" s="13">
        <f>IFERROR(__xludf.DUMMYFUNCTION("""COMPUTED_VALUE"""),78.0)</f>
        <v>78</v>
      </c>
      <c r="G447" s="13" t="str">
        <f t="shared" si="1"/>
        <v>July</v>
      </c>
    </row>
    <row r="448">
      <c r="A448" s="13" t="str">
        <f>IFERROR(__xludf.DUMMYFUNCTION("""COMPUTED_VALUE"""),"MA34765")</f>
        <v>MA34765</v>
      </c>
      <c r="B448" s="13" t="str">
        <f>IFERROR(__xludf.DUMMYFUNCTION("""COMPUTED_VALUE"""),"Mandawa")</f>
        <v>Mandawa</v>
      </c>
      <c r="C448" s="13" t="str">
        <f>IFERROR(__xludf.DUMMYFUNCTION("""COMPUTED_VALUE"""),"Jowar Flour")</f>
        <v>Jowar Flour</v>
      </c>
      <c r="D448" s="22">
        <f>IFERROR(__xludf.DUMMYFUNCTION("""COMPUTED_VALUE"""),45503.0)</f>
        <v>45503</v>
      </c>
      <c r="E448" s="13">
        <f>IFERROR(__xludf.DUMMYFUNCTION("""COMPUTED_VALUE"""),7.0)</f>
        <v>7</v>
      </c>
      <c r="F448" s="13">
        <f>IFERROR(__xludf.DUMMYFUNCTION("""COMPUTED_VALUE"""),170.0)</f>
        <v>170</v>
      </c>
      <c r="G448" s="13" t="str">
        <f t="shared" si="1"/>
        <v>July</v>
      </c>
    </row>
    <row r="449">
      <c r="A449" s="13" t="str">
        <f>IFERROR(__xludf.DUMMYFUNCTION("""COMPUTED_VALUE"""),"MA34985")</f>
        <v>MA34985</v>
      </c>
      <c r="B449" s="13" t="str">
        <f>IFERROR(__xludf.DUMMYFUNCTION("""COMPUTED_VALUE"""),"Mandawa")</f>
        <v>Mandawa</v>
      </c>
      <c r="C449" s="13" t="str">
        <f>IFERROR(__xludf.DUMMYFUNCTION("""COMPUTED_VALUE"""),"Corn Flour")</f>
        <v>Corn Flour</v>
      </c>
      <c r="D449" s="22">
        <f>IFERROR(__xludf.DUMMYFUNCTION("""COMPUTED_VALUE"""),45503.0)</f>
        <v>45503</v>
      </c>
      <c r="E449" s="13">
        <f>IFERROR(__xludf.DUMMYFUNCTION("""COMPUTED_VALUE"""),4.0)</f>
        <v>4</v>
      </c>
      <c r="F449" s="13">
        <f>IFERROR(__xludf.DUMMYFUNCTION("""COMPUTED_VALUE"""),65.0)</f>
        <v>65</v>
      </c>
      <c r="G449" s="13" t="str">
        <f t="shared" si="1"/>
        <v>July</v>
      </c>
    </row>
    <row r="450">
      <c r="A450" s="13" t="str">
        <f>IFERROR(__xludf.DUMMYFUNCTION("""COMPUTED_VALUE"""),"MA35205")</f>
        <v>MA35205</v>
      </c>
      <c r="B450" s="13" t="str">
        <f>IFERROR(__xludf.DUMMYFUNCTION("""COMPUTED_VALUE"""),"Mandawa")</f>
        <v>Mandawa</v>
      </c>
      <c r="C450" s="13" t="str">
        <f>IFERROR(__xludf.DUMMYFUNCTION("""COMPUTED_VALUE"""),"Rice Flour")</f>
        <v>Rice Flour</v>
      </c>
      <c r="D450" s="22">
        <f>IFERROR(__xludf.DUMMYFUNCTION("""COMPUTED_VALUE"""),45503.0)</f>
        <v>45503</v>
      </c>
      <c r="E450" s="13">
        <f>IFERROR(__xludf.DUMMYFUNCTION("""COMPUTED_VALUE"""),15.0)</f>
        <v>15</v>
      </c>
      <c r="F450" s="13">
        <f>IFERROR(__xludf.DUMMYFUNCTION("""COMPUTED_VALUE"""),82.0)</f>
        <v>82</v>
      </c>
      <c r="G450" s="13" t="str">
        <f t="shared" si="1"/>
        <v>July</v>
      </c>
    </row>
    <row r="451">
      <c r="A451" s="13" t="str">
        <f>IFERROR(__xludf.DUMMYFUNCTION("""COMPUTED_VALUE"""),"MA35425")</f>
        <v>MA35425</v>
      </c>
      <c r="B451" s="13" t="str">
        <f>IFERROR(__xludf.DUMMYFUNCTION("""COMPUTED_VALUE"""),"Mandawa")</f>
        <v>Mandawa</v>
      </c>
      <c r="C451" s="13" t="str">
        <f>IFERROR(__xludf.DUMMYFUNCTION("""COMPUTED_VALUE"""),"Besan")</f>
        <v>Besan</v>
      </c>
      <c r="D451" s="22">
        <f>IFERROR(__xludf.DUMMYFUNCTION("""COMPUTED_VALUE"""),45503.0)</f>
        <v>45503</v>
      </c>
      <c r="E451" s="13">
        <f>IFERROR(__xludf.DUMMYFUNCTION("""COMPUTED_VALUE"""),9.0)</f>
        <v>9</v>
      </c>
      <c r="F451" s="13">
        <f>IFERROR(__xludf.DUMMYFUNCTION("""COMPUTED_VALUE"""),90.0)</f>
        <v>90</v>
      </c>
      <c r="G451" s="13" t="str">
        <f t="shared" si="1"/>
        <v>July</v>
      </c>
    </row>
    <row r="452">
      <c r="A452" s="13" t="str">
        <f>IFERROR(__xludf.DUMMYFUNCTION("""COMPUTED_VALUE"""),"MA35645")</f>
        <v>MA35645</v>
      </c>
      <c r="B452" s="13" t="str">
        <f>IFERROR(__xludf.DUMMYFUNCTION("""COMPUTED_VALUE"""),"Mandawa")</f>
        <v>Mandawa</v>
      </c>
      <c r="C452" s="13" t="str">
        <f>IFERROR(__xludf.DUMMYFUNCTION("""COMPUTED_VALUE"""),"Ragi Flour")</f>
        <v>Ragi Flour</v>
      </c>
      <c r="D452" s="22">
        <f>IFERROR(__xludf.DUMMYFUNCTION("""COMPUTED_VALUE"""),45504.0)</f>
        <v>45504</v>
      </c>
      <c r="E452" s="13">
        <f>IFERROR(__xludf.DUMMYFUNCTION("""COMPUTED_VALUE"""),3.0)</f>
        <v>3</v>
      </c>
      <c r="F452" s="13">
        <f>IFERROR(__xludf.DUMMYFUNCTION("""COMPUTED_VALUE"""),78.0)</f>
        <v>78</v>
      </c>
      <c r="G452" s="13" t="str">
        <f t="shared" si="1"/>
        <v>July</v>
      </c>
    </row>
    <row r="453">
      <c r="A453" s="13" t="str">
        <f>IFERROR(__xludf.DUMMYFUNCTION("""COMPUTED_VALUE"""),"MA35865")</f>
        <v>MA35865</v>
      </c>
      <c r="B453" s="13" t="str">
        <f>IFERROR(__xludf.DUMMYFUNCTION("""COMPUTED_VALUE"""),"Mandawa")</f>
        <v>Mandawa</v>
      </c>
      <c r="C453" s="13" t="str">
        <f>IFERROR(__xludf.DUMMYFUNCTION("""COMPUTED_VALUE"""),"Jowar Flour")</f>
        <v>Jowar Flour</v>
      </c>
      <c r="D453" s="22">
        <f>IFERROR(__xludf.DUMMYFUNCTION("""COMPUTED_VALUE"""),45504.0)</f>
        <v>45504</v>
      </c>
      <c r="E453" s="13">
        <f>IFERROR(__xludf.DUMMYFUNCTION("""COMPUTED_VALUE"""),2.0)</f>
        <v>2</v>
      </c>
      <c r="F453" s="13">
        <f>IFERROR(__xludf.DUMMYFUNCTION("""COMPUTED_VALUE"""),170.0)</f>
        <v>170</v>
      </c>
      <c r="G453" s="13" t="str">
        <f t="shared" si="1"/>
        <v>July</v>
      </c>
    </row>
    <row r="454">
      <c r="A454" s="13" t="str">
        <f>IFERROR(__xludf.DUMMYFUNCTION("""COMPUTED_VALUE"""),"MA36085")</f>
        <v>MA36085</v>
      </c>
      <c r="B454" s="13" t="str">
        <f>IFERROR(__xludf.DUMMYFUNCTION("""COMPUTED_VALUE"""),"Mandawa")</f>
        <v>Mandawa</v>
      </c>
      <c r="C454" s="13" t="str">
        <f>IFERROR(__xludf.DUMMYFUNCTION("""COMPUTED_VALUE"""),"Corn Flour")</f>
        <v>Corn Flour</v>
      </c>
      <c r="D454" s="22">
        <f>IFERROR(__xludf.DUMMYFUNCTION("""COMPUTED_VALUE"""),45504.0)</f>
        <v>45504</v>
      </c>
      <c r="E454" s="13">
        <f>IFERROR(__xludf.DUMMYFUNCTION("""COMPUTED_VALUE"""),3.0)</f>
        <v>3</v>
      </c>
      <c r="F454" s="13">
        <f>IFERROR(__xludf.DUMMYFUNCTION("""COMPUTED_VALUE"""),65.0)</f>
        <v>65</v>
      </c>
      <c r="G454" s="13" t="str">
        <f t="shared" si="1"/>
        <v>July</v>
      </c>
    </row>
    <row r="455">
      <c r="A455" s="13" t="str">
        <f>IFERROR(__xludf.DUMMYFUNCTION("""COMPUTED_VALUE"""),"MA36305")</f>
        <v>MA36305</v>
      </c>
      <c r="B455" s="13" t="str">
        <f>IFERROR(__xludf.DUMMYFUNCTION("""COMPUTED_VALUE"""),"Mandawa")</f>
        <v>Mandawa</v>
      </c>
      <c r="C455" s="13" t="str">
        <f>IFERROR(__xludf.DUMMYFUNCTION("""COMPUTED_VALUE"""),"Wheat Flour")</f>
        <v>Wheat Flour</v>
      </c>
      <c r="D455" s="22">
        <f>IFERROR(__xludf.DUMMYFUNCTION("""COMPUTED_VALUE"""),45504.0)</f>
        <v>45504</v>
      </c>
      <c r="E455" s="13">
        <f>IFERROR(__xludf.DUMMYFUNCTION("""COMPUTED_VALUE"""),34.0)</f>
        <v>34</v>
      </c>
      <c r="F455" s="13">
        <f>IFERROR(__xludf.DUMMYFUNCTION("""COMPUTED_VALUE"""),80.0)</f>
        <v>80</v>
      </c>
      <c r="G455" s="13" t="str">
        <f t="shared" si="1"/>
        <v>July</v>
      </c>
    </row>
    <row r="456">
      <c r="A456" s="13" t="str">
        <f>IFERROR(__xludf.DUMMYFUNCTION("""COMPUTED_VALUE"""),"MA36525")</f>
        <v>MA36525</v>
      </c>
      <c r="B456" s="13" t="str">
        <f>IFERROR(__xludf.DUMMYFUNCTION("""COMPUTED_VALUE"""),"Mandawa")</f>
        <v>Mandawa</v>
      </c>
      <c r="C456" s="13" t="str">
        <f>IFERROR(__xludf.DUMMYFUNCTION("""COMPUTED_VALUE"""),"Rice Flour")</f>
        <v>Rice Flour</v>
      </c>
      <c r="D456" s="22">
        <f>IFERROR(__xludf.DUMMYFUNCTION("""COMPUTED_VALUE"""),45504.0)</f>
        <v>45504</v>
      </c>
      <c r="E456" s="13">
        <f>IFERROR(__xludf.DUMMYFUNCTION("""COMPUTED_VALUE"""),11.0)</f>
        <v>11</v>
      </c>
      <c r="F456" s="13">
        <f>IFERROR(__xludf.DUMMYFUNCTION("""COMPUTED_VALUE"""),82.0)</f>
        <v>82</v>
      </c>
      <c r="G456" s="13" t="str">
        <f t="shared" si="1"/>
        <v>July</v>
      </c>
    </row>
    <row r="457">
      <c r="A457" s="13" t="str">
        <f>IFERROR(__xludf.DUMMYFUNCTION("""COMPUTED_VALUE"""),"MA36745")</f>
        <v>MA36745</v>
      </c>
      <c r="B457" s="13" t="str">
        <f>IFERROR(__xludf.DUMMYFUNCTION("""COMPUTED_VALUE"""),"Mandawa")</f>
        <v>Mandawa</v>
      </c>
      <c r="C457" s="13" t="str">
        <f>IFERROR(__xludf.DUMMYFUNCTION("""COMPUTED_VALUE"""),"Besan")</f>
        <v>Besan</v>
      </c>
      <c r="D457" s="22">
        <f>IFERROR(__xludf.DUMMYFUNCTION("""COMPUTED_VALUE"""),45504.0)</f>
        <v>45504</v>
      </c>
      <c r="E457" s="13">
        <f>IFERROR(__xludf.DUMMYFUNCTION("""COMPUTED_VALUE"""),14.0)</f>
        <v>14</v>
      </c>
      <c r="F457" s="13">
        <f>IFERROR(__xludf.DUMMYFUNCTION("""COMPUTED_VALUE"""),90.0)</f>
        <v>90</v>
      </c>
      <c r="G457" s="13" t="str">
        <f t="shared" si="1"/>
        <v>July</v>
      </c>
    </row>
    <row r="458">
      <c r="A458" s="13" t="str">
        <f>IFERROR(__xludf.DUMMYFUNCTION("""COMPUTED_VALUE"""),"MA36965")</f>
        <v>MA36965</v>
      </c>
      <c r="B458" s="13" t="str">
        <f>IFERROR(__xludf.DUMMYFUNCTION("""COMPUTED_VALUE"""),"Mandawa")</f>
        <v>Mandawa</v>
      </c>
      <c r="C458" s="13" t="str">
        <f>IFERROR(__xludf.DUMMYFUNCTION("""COMPUTED_VALUE"""),"Besan")</f>
        <v>Besan</v>
      </c>
      <c r="D458" s="22">
        <f>IFERROR(__xludf.DUMMYFUNCTION("""COMPUTED_VALUE"""),45505.0)</f>
        <v>45505</v>
      </c>
      <c r="E458" s="13">
        <f>IFERROR(__xludf.DUMMYFUNCTION("""COMPUTED_VALUE"""),7.0)</f>
        <v>7</v>
      </c>
      <c r="F458" s="13">
        <f>IFERROR(__xludf.DUMMYFUNCTION("""COMPUTED_VALUE"""),170.0)</f>
        <v>170</v>
      </c>
      <c r="G458" s="13" t="str">
        <f t="shared" si="1"/>
        <v>August</v>
      </c>
    </row>
    <row r="459">
      <c r="A459" s="13" t="str">
        <f>IFERROR(__xludf.DUMMYFUNCTION("""COMPUTED_VALUE"""),"MA55665")</f>
        <v>MA55665</v>
      </c>
      <c r="B459" s="13" t="str">
        <f>IFERROR(__xludf.DUMMYFUNCTION("""COMPUTED_VALUE"""),"Mandawa")</f>
        <v>Mandawa</v>
      </c>
      <c r="C459" s="13" t="str">
        <f>IFERROR(__xludf.DUMMYFUNCTION("""COMPUTED_VALUE"""),"Wheat Flour")</f>
        <v>Wheat Flour</v>
      </c>
      <c r="D459" s="22">
        <f>IFERROR(__xludf.DUMMYFUNCTION("""COMPUTED_VALUE"""),45505.0)</f>
        <v>45505</v>
      </c>
      <c r="E459" s="13">
        <f>IFERROR(__xludf.DUMMYFUNCTION("""COMPUTED_VALUE"""),10.0)</f>
        <v>10</v>
      </c>
      <c r="F459" s="13">
        <f>IFERROR(__xludf.DUMMYFUNCTION("""COMPUTED_VALUE"""),65.0)</f>
        <v>65</v>
      </c>
      <c r="G459" s="13" t="str">
        <f t="shared" si="1"/>
        <v>August</v>
      </c>
    </row>
    <row r="460">
      <c r="A460" s="13" t="str">
        <f>IFERROR(__xludf.DUMMYFUNCTION("""COMPUTED_VALUE"""),"MA74365")</f>
        <v>MA74365</v>
      </c>
      <c r="B460" s="13" t="str">
        <f>IFERROR(__xludf.DUMMYFUNCTION("""COMPUTED_VALUE"""),"Mandawa")</f>
        <v>Mandawa</v>
      </c>
      <c r="C460" s="13" t="str">
        <f>IFERROR(__xludf.DUMMYFUNCTION("""COMPUTED_VALUE"""),"Rice Flour")</f>
        <v>Rice Flour</v>
      </c>
      <c r="D460" s="22">
        <f>IFERROR(__xludf.DUMMYFUNCTION("""COMPUTED_VALUE"""),45505.0)</f>
        <v>45505</v>
      </c>
      <c r="E460" s="13">
        <f>IFERROR(__xludf.DUMMYFUNCTION("""COMPUTED_VALUE"""),5.0)</f>
        <v>5</v>
      </c>
      <c r="F460" s="13">
        <f>IFERROR(__xludf.DUMMYFUNCTION("""COMPUTED_VALUE"""),78.0)</f>
        <v>78</v>
      </c>
      <c r="G460" s="13" t="str">
        <f t="shared" si="1"/>
        <v>August</v>
      </c>
    </row>
    <row r="461">
      <c r="A461" s="13" t="str">
        <f>IFERROR(__xludf.DUMMYFUNCTION("""COMPUTED_VALUE"""),"MA93065")</f>
        <v>MA93065</v>
      </c>
      <c r="B461" s="13" t="str">
        <f>IFERROR(__xludf.DUMMYFUNCTION("""COMPUTED_VALUE"""),"Mandawa")</f>
        <v>Mandawa</v>
      </c>
      <c r="C461" s="13" t="str">
        <f>IFERROR(__xludf.DUMMYFUNCTION("""COMPUTED_VALUE"""),"Ragi Flour")</f>
        <v>Ragi Flour</v>
      </c>
      <c r="D461" s="22">
        <f>IFERROR(__xludf.DUMMYFUNCTION("""COMPUTED_VALUE"""),45505.0)</f>
        <v>45505</v>
      </c>
      <c r="E461" s="13">
        <f>IFERROR(__xludf.DUMMYFUNCTION("""COMPUTED_VALUE"""),8.0)</f>
        <v>8</v>
      </c>
      <c r="F461" s="13">
        <f>IFERROR(__xludf.DUMMYFUNCTION("""COMPUTED_VALUE"""),90.0)</f>
        <v>90</v>
      </c>
      <c r="G461" s="13" t="str">
        <f t="shared" si="1"/>
        <v>August</v>
      </c>
    </row>
    <row r="462">
      <c r="A462" s="13" t="str">
        <f>IFERROR(__xludf.DUMMYFUNCTION("""COMPUTED_VALUE"""),"MA11765")</f>
        <v>MA11765</v>
      </c>
      <c r="B462" s="13" t="str">
        <f>IFERROR(__xludf.DUMMYFUNCTION("""COMPUTED_VALUE"""),"Mandawa")</f>
        <v>Mandawa</v>
      </c>
      <c r="C462" s="13" t="str">
        <f>IFERROR(__xludf.DUMMYFUNCTION("""COMPUTED_VALUE"""),"Jowar Flour")</f>
        <v>Jowar Flour</v>
      </c>
      <c r="D462" s="22">
        <f>IFERROR(__xludf.DUMMYFUNCTION("""COMPUTED_VALUE"""),45505.0)</f>
        <v>45505</v>
      </c>
      <c r="E462" s="13">
        <f>IFERROR(__xludf.DUMMYFUNCTION("""COMPUTED_VALUE"""),2.0)</f>
        <v>2</v>
      </c>
      <c r="F462" s="13">
        <f>IFERROR(__xludf.DUMMYFUNCTION("""COMPUTED_VALUE"""),80.0)</f>
        <v>80</v>
      </c>
      <c r="G462" s="13" t="str">
        <f t="shared" si="1"/>
        <v>August</v>
      </c>
    </row>
    <row r="463">
      <c r="A463" s="13" t="str">
        <f>IFERROR(__xludf.DUMMYFUNCTION("""COMPUTED_VALUE"""),"MA13465")</f>
        <v>MA13465</v>
      </c>
      <c r="B463" s="13" t="str">
        <f>IFERROR(__xludf.DUMMYFUNCTION("""COMPUTED_VALUE"""),"Mandawa")</f>
        <v>Mandawa</v>
      </c>
      <c r="C463" s="13" t="str">
        <f>IFERROR(__xludf.DUMMYFUNCTION("""COMPUTED_VALUE"""),"Corn Flour")</f>
        <v>Corn Flour</v>
      </c>
      <c r="D463" s="22">
        <f>IFERROR(__xludf.DUMMYFUNCTION("""COMPUTED_VALUE"""),45505.0)</f>
        <v>45505</v>
      </c>
      <c r="E463" s="13">
        <f>IFERROR(__xludf.DUMMYFUNCTION("""COMPUTED_VALUE"""),4.0)</f>
        <v>4</v>
      </c>
      <c r="F463" s="13">
        <f>IFERROR(__xludf.DUMMYFUNCTION("""COMPUTED_VALUE"""),82.0)</f>
        <v>82</v>
      </c>
      <c r="G463" s="13" t="str">
        <f t="shared" si="1"/>
        <v>August</v>
      </c>
    </row>
    <row r="464">
      <c r="A464" s="13" t="str">
        <f>IFERROR(__xludf.DUMMYFUNCTION("""COMPUTED_VALUE"""),"MA15165")</f>
        <v>MA15165</v>
      </c>
      <c r="B464" s="13" t="str">
        <f>IFERROR(__xludf.DUMMYFUNCTION("""COMPUTED_VALUE"""),"Mandawa")</f>
        <v>Mandawa</v>
      </c>
      <c r="C464" s="13" t="str">
        <f>IFERROR(__xludf.DUMMYFUNCTION("""COMPUTED_VALUE"""),"Besan")</f>
        <v>Besan</v>
      </c>
      <c r="D464" s="22">
        <f>IFERROR(__xludf.DUMMYFUNCTION("""COMPUTED_VALUE"""),45506.0)</f>
        <v>45506</v>
      </c>
      <c r="E464" s="13">
        <f>IFERROR(__xludf.DUMMYFUNCTION("""COMPUTED_VALUE"""),3.0)</f>
        <v>3</v>
      </c>
      <c r="F464" s="13">
        <f>IFERROR(__xludf.DUMMYFUNCTION("""COMPUTED_VALUE"""),170.0)</f>
        <v>170</v>
      </c>
      <c r="G464" s="13" t="str">
        <f t="shared" si="1"/>
        <v>August</v>
      </c>
    </row>
    <row r="465">
      <c r="A465" s="13" t="str">
        <f>IFERROR(__xludf.DUMMYFUNCTION("""COMPUTED_VALUE"""),"MA16865")</f>
        <v>MA16865</v>
      </c>
      <c r="B465" s="13" t="str">
        <f>IFERROR(__xludf.DUMMYFUNCTION("""COMPUTED_VALUE"""),"Mandawa")</f>
        <v>Mandawa</v>
      </c>
      <c r="C465" s="13" t="str">
        <f>IFERROR(__xludf.DUMMYFUNCTION("""COMPUTED_VALUE"""),"Wheat Flour")</f>
        <v>Wheat Flour</v>
      </c>
      <c r="D465" s="22">
        <f>IFERROR(__xludf.DUMMYFUNCTION("""COMPUTED_VALUE"""),45506.0)</f>
        <v>45506</v>
      </c>
      <c r="E465" s="13">
        <f>IFERROR(__xludf.DUMMYFUNCTION("""COMPUTED_VALUE"""),38.0)</f>
        <v>38</v>
      </c>
      <c r="F465" s="13">
        <f>IFERROR(__xludf.DUMMYFUNCTION("""COMPUTED_VALUE"""),65.0)</f>
        <v>65</v>
      </c>
      <c r="G465" s="13" t="str">
        <f t="shared" si="1"/>
        <v>August</v>
      </c>
    </row>
    <row r="466">
      <c r="A466" s="13" t="str">
        <f>IFERROR(__xludf.DUMMYFUNCTION("""COMPUTED_VALUE"""),"MA18565")</f>
        <v>MA18565</v>
      </c>
      <c r="B466" s="13" t="str">
        <f>IFERROR(__xludf.DUMMYFUNCTION("""COMPUTED_VALUE"""),"Mandawa")</f>
        <v>Mandawa</v>
      </c>
      <c r="C466" s="13" t="str">
        <f>IFERROR(__xludf.DUMMYFUNCTION("""COMPUTED_VALUE"""),"Rice Flour")</f>
        <v>Rice Flour</v>
      </c>
      <c r="D466" s="22">
        <f>IFERROR(__xludf.DUMMYFUNCTION("""COMPUTED_VALUE"""),45506.0)</f>
        <v>45506</v>
      </c>
      <c r="E466" s="13">
        <f>IFERROR(__xludf.DUMMYFUNCTION("""COMPUTED_VALUE"""),17.0)</f>
        <v>17</v>
      </c>
      <c r="F466" s="13">
        <f>IFERROR(__xludf.DUMMYFUNCTION("""COMPUTED_VALUE"""),78.0)</f>
        <v>78</v>
      </c>
      <c r="G466" s="13" t="str">
        <f t="shared" si="1"/>
        <v>August</v>
      </c>
    </row>
    <row r="467">
      <c r="A467" s="13" t="str">
        <f>IFERROR(__xludf.DUMMYFUNCTION("""COMPUTED_VALUE"""),"MA20265")</f>
        <v>MA20265</v>
      </c>
      <c r="B467" s="13" t="str">
        <f>IFERROR(__xludf.DUMMYFUNCTION("""COMPUTED_VALUE"""),"Mandawa")</f>
        <v>Mandawa</v>
      </c>
      <c r="C467" s="13" t="str">
        <f>IFERROR(__xludf.DUMMYFUNCTION("""COMPUTED_VALUE"""),"Ragi Flour")</f>
        <v>Ragi Flour</v>
      </c>
      <c r="D467" s="22">
        <f>IFERROR(__xludf.DUMMYFUNCTION("""COMPUTED_VALUE"""),45506.0)</f>
        <v>45506</v>
      </c>
      <c r="E467" s="13">
        <f>IFERROR(__xludf.DUMMYFUNCTION("""COMPUTED_VALUE"""),7.0)</f>
        <v>7</v>
      </c>
      <c r="F467" s="13">
        <f>IFERROR(__xludf.DUMMYFUNCTION("""COMPUTED_VALUE"""),90.0)</f>
        <v>90</v>
      </c>
      <c r="G467" s="13" t="str">
        <f t="shared" si="1"/>
        <v>August</v>
      </c>
    </row>
    <row r="468">
      <c r="A468" s="13" t="str">
        <f>IFERROR(__xludf.DUMMYFUNCTION("""COMPUTED_VALUE"""),"MA21965")</f>
        <v>MA21965</v>
      </c>
      <c r="B468" s="13" t="str">
        <f>IFERROR(__xludf.DUMMYFUNCTION("""COMPUTED_VALUE"""),"Mandawa")</f>
        <v>Mandawa</v>
      </c>
      <c r="C468" s="13" t="str">
        <f>IFERROR(__xludf.DUMMYFUNCTION("""COMPUTED_VALUE"""),"Jowar Flour")</f>
        <v>Jowar Flour</v>
      </c>
      <c r="D468" s="22">
        <f>IFERROR(__xludf.DUMMYFUNCTION("""COMPUTED_VALUE"""),45506.0)</f>
        <v>45506</v>
      </c>
      <c r="E468" s="13">
        <f>IFERROR(__xludf.DUMMYFUNCTION("""COMPUTED_VALUE"""),3.0)</f>
        <v>3</v>
      </c>
      <c r="F468" s="13">
        <f>IFERROR(__xludf.DUMMYFUNCTION("""COMPUTED_VALUE"""),80.0)</f>
        <v>80</v>
      </c>
      <c r="G468" s="13" t="str">
        <f t="shared" si="1"/>
        <v>August</v>
      </c>
    </row>
    <row r="469">
      <c r="A469" s="13" t="str">
        <f>IFERROR(__xludf.DUMMYFUNCTION("""COMPUTED_VALUE"""),"MA23665")</f>
        <v>MA23665</v>
      </c>
      <c r="B469" s="13" t="str">
        <f>IFERROR(__xludf.DUMMYFUNCTION("""COMPUTED_VALUE"""),"Mandawa")</f>
        <v>Mandawa</v>
      </c>
      <c r="C469" s="13" t="str">
        <f>IFERROR(__xludf.DUMMYFUNCTION("""COMPUTED_VALUE"""),"Wheat Flour")</f>
        <v>Wheat Flour</v>
      </c>
      <c r="D469" s="22">
        <f>IFERROR(__xludf.DUMMYFUNCTION("""COMPUTED_VALUE"""),45507.0)</f>
        <v>45507</v>
      </c>
      <c r="E469" s="13">
        <f>IFERROR(__xludf.DUMMYFUNCTION("""COMPUTED_VALUE"""),25.0)</f>
        <v>25</v>
      </c>
      <c r="F469" s="13">
        <f>IFERROR(__xludf.DUMMYFUNCTION("""COMPUTED_VALUE"""),65.0)</f>
        <v>65</v>
      </c>
      <c r="G469" s="13" t="str">
        <f t="shared" si="1"/>
        <v>August</v>
      </c>
    </row>
    <row r="470">
      <c r="A470" s="13" t="str">
        <f>IFERROR(__xludf.DUMMYFUNCTION("""COMPUTED_VALUE"""),"MA25365")</f>
        <v>MA25365</v>
      </c>
      <c r="B470" s="13" t="str">
        <f>IFERROR(__xludf.DUMMYFUNCTION("""COMPUTED_VALUE"""),"Mandawa")</f>
        <v>Mandawa</v>
      </c>
      <c r="C470" s="13" t="str">
        <f>IFERROR(__xludf.DUMMYFUNCTION("""COMPUTED_VALUE"""),"Rice Flour")</f>
        <v>Rice Flour</v>
      </c>
      <c r="D470" s="22">
        <f>IFERROR(__xludf.DUMMYFUNCTION("""COMPUTED_VALUE"""),45507.0)</f>
        <v>45507</v>
      </c>
      <c r="E470" s="13">
        <f>IFERROR(__xludf.DUMMYFUNCTION("""COMPUTED_VALUE"""),5.0)</f>
        <v>5</v>
      </c>
      <c r="F470" s="13">
        <f>IFERROR(__xludf.DUMMYFUNCTION("""COMPUTED_VALUE"""),78.0)</f>
        <v>78</v>
      </c>
      <c r="G470" s="13" t="str">
        <f t="shared" si="1"/>
        <v>August</v>
      </c>
    </row>
    <row r="471">
      <c r="A471" s="13" t="str">
        <f>IFERROR(__xludf.DUMMYFUNCTION("""COMPUTED_VALUE"""),"MA27065")</f>
        <v>MA27065</v>
      </c>
      <c r="B471" s="13" t="str">
        <f>IFERROR(__xludf.DUMMYFUNCTION("""COMPUTED_VALUE"""),"Mandawa")</f>
        <v>Mandawa</v>
      </c>
      <c r="C471" s="13" t="str">
        <f>IFERROR(__xludf.DUMMYFUNCTION("""COMPUTED_VALUE"""),"Besan")</f>
        <v>Besan</v>
      </c>
      <c r="D471" s="22">
        <f>IFERROR(__xludf.DUMMYFUNCTION("""COMPUTED_VALUE"""),45508.0)</f>
        <v>45508</v>
      </c>
      <c r="E471" s="13">
        <f>IFERROR(__xludf.DUMMYFUNCTION("""COMPUTED_VALUE"""),3.0)</f>
        <v>3</v>
      </c>
      <c r="F471" s="13">
        <f>IFERROR(__xludf.DUMMYFUNCTION("""COMPUTED_VALUE"""),170.0)</f>
        <v>170</v>
      </c>
      <c r="G471" s="13" t="str">
        <f t="shared" si="1"/>
        <v>August</v>
      </c>
    </row>
    <row r="472">
      <c r="A472" s="13" t="str">
        <f>IFERROR(__xludf.DUMMYFUNCTION("""COMPUTED_VALUE"""),"MA28765")</f>
        <v>MA28765</v>
      </c>
      <c r="B472" s="13" t="str">
        <f>IFERROR(__xludf.DUMMYFUNCTION("""COMPUTED_VALUE"""),"Mandawa")</f>
        <v>Mandawa</v>
      </c>
      <c r="C472" s="13" t="str">
        <f>IFERROR(__xludf.DUMMYFUNCTION("""COMPUTED_VALUE"""),"Ragi Flour")</f>
        <v>Ragi Flour</v>
      </c>
      <c r="D472" s="22">
        <f>IFERROR(__xludf.DUMMYFUNCTION("""COMPUTED_VALUE"""),45508.0)</f>
        <v>45508</v>
      </c>
      <c r="E472" s="13">
        <f>IFERROR(__xludf.DUMMYFUNCTION("""COMPUTED_VALUE"""),10.0)</f>
        <v>10</v>
      </c>
      <c r="F472" s="13">
        <f>IFERROR(__xludf.DUMMYFUNCTION("""COMPUTED_VALUE"""),90.0)</f>
        <v>90</v>
      </c>
      <c r="G472" s="13" t="str">
        <f t="shared" si="1"/>
        <v>August</v>
      </c>
    </row>
    <row r="473">
      <c r="A473" s="13" t="str">
        <f>IFERROR(__xludf.DUMMYFUNCTION("""COMPUTED_VALUE"""),"MA30465")</f>
        <v>MA30465</v>
      </c>
      <c r="B473" s="13" t="str">
        <f>IFERROR(__xludf.DUMMYFUNCTION("""COMPUTED_VALUE"""),"Mandawa")</f>
        <v>Mandawa</v>
      </c>
      <c r="C473" s="13" t="str">
        <f>IFERROR(__xludf.DUMMYFUNCTION("""COMPUTED_VALUE"""),"Jowar Flour")</f>
        <v>Jowar Flour</v>
      </c>
      <c r="D473" s="22">
        <f>IFERROR(__xludf.DUMMYFUNCTION("""COMPUTED_VALUE"""),45508.0)</f>
        <v>45508</v>
      </c>
      <c r="E473" s="13">
        <f>IFERROR(__xludf.DUMMYFUNCTION("""COMPUTED_VALUE"""),7.0)</f>
        <v>7</v>
      </c>
      <c r="F473" s="13">
        <f>IFERROR(__xludf.DUMMYFUNCTION("""COMPUTED_VALUE"""),80.0)</f>
        <v>80</v>
      </c>
      <c r="G473" s="13" t="str">
        <f t="shared" si="1"/>
        <v>August</v>
      </c>
    </row>
    <row r="474">
      <c r="A474" s="13" t="str">
        <f>IFERROR(__xludf.DUMMYFUNCTION("""COMPUTED_VALUE"""),"MA32165")</f>
        <v>MA32165</v>
      </c>
      <c r="B474" s="13" t="str">
        <f>IFERROR(__xludf.DUMMYFUNCTION("""COMPUTED_VALUE"""),"Mandawa")</f>
        <v>Mandawa</v>
      </c>
      <c r="C474" s="13" t="str">
        <f>IFERROR(__xludf.DUMMYFUNCTION("""COMPUTED_VALUE"""),"Corn Flour")</f>
        <v>Corn Flour</v>
      </c>
      <c r="D474" s="22">
        <f>IFERROR(__xludf.DUMMYFUNCTION("""COMPUTED_VALUE"""),45508.0)</f>
        <v>45508</v>
      </c>
      <c r="E474" s="13">
        <f>IFERROR(__xludf.DUMMYFUNCTION("""COMPUTED_VALUE"""),4.0)</f>
        <v>4</v>
      </c>
      <c r="F474" s="13">
        <f>IFERROR(__xludf.DUMMYFUNCTION("""COMPUTED_VALUE"""),82.0)</f>
        <v>82</v>
      </c>
      <c r="G474" s="13" t="str">
        <f t="shared" si="1"/>
        <v>August</v>
      </c>
    </row>
    <row r="475">
      <c r="A475" s="13" t="str">
        <f>IFERROR(__xludf.DUMMYFUNCTION("""COMPUTED_VALUE"""),"MA33865")</f>
        <v>MA33865</v>
      </c>
      <c r="B475" s="13" t="str">
        <f>IFERROR(__xludf.DUMMYFUNCTION("""COMPUTED_VALUE"""),"Mandawa")</f>
        <v>Mandawa</v>
      </c>
      <c r="C475" s="13" t="str">
        <f>IFERROR(__xludf.DUMMYFUNCTION("""COMPUTED_VALUE"""),"Wheat Flour")</f>
        <v>Wheat Flour</v>
      </c>
      <c r="D475" s="22">
        <f>IFERROR(__xludf.DUMMYFUNCTION("""COMPUTED_VALUE"""),45508.0)</f>
        <v>45508</v>
      </c>
      <c r="E475" s="13">
        <f>IFERROR(__xludf.DUMMYFUNCTION("""COMPUTED_VALUE"""),7.0)</f>
        <v>7</v>
      </c>
      <c r="F475" s="13">
        <f>IFERROR(__xludf.DUMMYFUNCTION("""COMPUTED_VALUE"""),65.0)</f>
        <v>65</v>
      </c>
      <c r="G475" s="13" t="str">
        <f t="shared" si="1"/>
        <v>August</v>
      </c>
    </row>
    <row r="476">
      <c r="A476" s="13" t="str">
        <f>IFERROR(__xludf.DUMMYFUNCTION("""COMPUTED_VALUE"""),"MA35565")</f>
        <v>MA35565</v>
      </c>
      <c r="B476" s="13" t="str">
        <f>IFERROR(__xludf.DUMMYFUNCTION("""COMPUTED_VALUE"""),"Mandawa")</f>
        <v>Mandawa</v>
      </c>
      <c r="C476" s="13" t="str">
        <f>IFERROR(__xludf.DUMMYFUNCTION("""COMPUTED_VALUE"""),"Rice Flour")</f>
        <v>Rice Flour</v>
      </c>
      <c r="D476" s="22">
        <f>IFERROR(__xludf.DUMMYFUNCTION("""COMPUTED_VALUE"""),45509.0)</f>
        <v>45509</v>
      </c>
      <c r="E476" s="13">
        <f>IFERROR(__xludf.DUMMYFUNCTION("""COMPUTED_VALUE"""),10.0)</f>
        <v>10</v>
      </c>
      <c r="F476" s="13">
        <f>IFERROR(__xludf.DUMMYFUNCTION("""COMPUTED_VALUE"""),78.0)</f>
        <v>78</v>
      </c>
      <c r="G476" s="13" t="str">
        <f t="shared" si="1"/>
        <v>August</v>
      </c>
    </row>
    <row r="477">
      <c r="A477" s="13" t="str">
        <f>IFERROR(__xludf.DUMMYFUNCTION("""COMPUTED_VALUE"""),"MA37265")</f>
        <v>MA37265</v>
      </c>
      <c r="B477" s="13" t="str">
        <f>IFERROR(__xludf.DUMMYFUNCTION("""COMPUTED_VALUE"""),"Mandawa")</f>
        <v>Mandawa</v>
      </c>
      <c r="C477" s="13" t="str">
        <f>IFERROR(__xludf.DUMMYFUNCTION("""COMPUTED_VALUE"""),"Besan")</f>
        <v>Besan</v>
      </c>
      <c r="D477" s="22">
        <f>IFERROR(__xludf.DUMMYFUNCTION("""COMPUTED_VALUE"""),45509.0)</f>
        <v>45509</v>
      </c>
      <c r="E477" s="13">
        <f>IFERROR(__xludf.DUMMYFUNCTION("""COMPUTED_VALUE"""),7.0)</f>
        <v>7</v>
      </c>
      <c r="F477" s="13">
        <f>IFERROR(__xludf.DUMMYFUNCTION("""COMPUTED_VALUE"""),170.0)</f>
        <v>170</v>
      </c>
      <c r="G477" s="13" t="str">
        <f t="shared" si="1"/>
        <v>August</v>
      </c>
    </row>
    <row r="478">
      <c r="A478" s="13" t="str">
        <f>IFERROR(__xludf.DUMMYFUNCTION("""COMPUTED_VALUE"""),"MA38965")</f>
        <v>MA38965</v>
      </c>
      <c r="B478" s="13" t="str">
        <f>IFERROR(__xludf.DUMMYFUNCTION("""COMPUTED_VALUE"""),"Mandawa")</f>
        <v>Mandawa</v>
      </c>
      <c r="C478" s="13" t="str">
        <f>IFERROR(__xludf.DUMMYFUNCTION("""COMPUTED_VALUE"""),"Wheat Flour")</f>
        <v>Wheat Flour</v>
      </c>
      <c r="D478" s="22">
        <f>IFERROR(__xludf.DUMMYFUNCTION("""COMPUTED_VALUE"""),45510.0)</f>
        <v>45510</v>
      </c>
      <c r="E478" s="13">
        <f>IFERROR(__xludf.DUMMYFUNCTION("""COMPUTED_VALUE"""),20.0)</f>
        <v>20</v>
      </c>
      <c r="F478" s="13">
        <f>IFERROR(__xludf.DUMMYFUNCTION("""COMPUTED_VALUE"""),65.0)</f>
        <v>65</v>
      </c>
      <c r="G478" s="13" t="str">
        <f t="shared" si="1"/>
        <v>August</v>
      </c>
    </row>
    <row r="479">
      <c r="A479" s="13" t="str">
        <f>IFERROR(__xludf.DUMMYFUNCTION("""COMPUTED_VALUE"""),"MA40665")</f>
        <v>MA40665</v>
      </c>
      <c r="B479" s="13" t="str">
        <f>IFERROR(__xludf.DUMMYFUNCTION("""COMPUTED_VALUE"""),"Mandawa")</f>
        <v>Mandawa</v>
      </c>
      <c r="C479" s="13" t="str">
        <f>IFERROR(__xludf.DUMMYFUNCTION("""COMPUTED_VALUE"""),"Besan")</f>
        <v>Besan</v>
      </c>
      <c r="D479" s="22">
        <f>IFERROR(__xludf.DUMMYFUNCTION("""COMPUTED_VALUE"""),45510.0)</f>
        <v>45510</v>
      </c>
      <c r="E479" s="13">
        <f>IFERROR(__xludf.DUMMYFUNCTION("""COMPUTED_VALUE"""),8.0)</f>
        <v>8</v>
      </c>
      <c r="F479" s="13">
        <f>IFERROR(__xludf.DUMMYFUNCTION("""COMPUTED_VALUE"""),170.0)</f>
        <v>170</v>
      </c>
      <c r="G479" s="13" t="str">
        <f t="shared" si="1"/>
        <v>August</v>
      </c>
    </row>
    <row r="480">
      <c r="A480" s="13" t="str">
        <f>IFERROR(__xludf.DUMMYFUNCTION("""COMPUTED_VALUE"""),"MA42365")</f>
        <v>MA42365</v>
      </c>
      <c r="B480" s="13" t="str">
        <f>IFERROR(__xludf.DUMMYFUNCTION("""COMPUTED_VALUE"""),"Mandawa")</f>
        <v>Mandawa</v>
      </c>
      <c r="C480" s="13" t="str">
        <f>IFERROR(__xludf.DUMMYFUNCTION("""COMPUTED_VALUE"""),"Rice Flour")</f>
        <v>Rice Flour</v>
      </c>
      <c r="D480" s="22">
        <f>IFERROR(__xludf.DUMMYFUNCTION("""COMPUTED_VALUE"""),45510.0)</f>
        <v>45510</v>
      </c>
      <c r="E480" s="13">
        <f>IFERROR(__xludf.DUMMYFUNCTION("""COMPUTED_VALUE"""),26.0)</f>
        <v>26</v>
      </c>
      <c r="F480" s="13">
        <f>IFERROR(__xludf.DUMMYFUNCTION("""COMPUTED_VALUE"""),78.0)</f>
        <v>78</v>
      </c>
      <c r="G480" s="13" t="str">
        <f t="shared" si="1"/>
        <v>August</v>
      </c>
    </row>
    <row r="481">
      <c r="A481" s="13" t="str">
        <f>IFERROR(__xludf.DUMMYFUNCTION("""COMPUTED_VALUE"""),"MA44065")</f>
        <v>MA44065</v>
      </c>
      <c r="B481" s="13" t="str">
        <f>IFERROR(__xludf.DUMMYFUNCTION("""COMPUTED_VALUE"""),"Mandawa")</f>
        <v>Mandawa</v>
      </c>
      <c r="C481" s="13" t="str">
        <f>IFERROR(__xludf.DUMMYFUNCTION("""COMPUTED_VALUE"""),"Jowar Flour")</f>
        <v>Jowar Flour</v>
      </c>
      <c r="D481" s="22">
        <f>IFERROR(__xludf.DUMMYFUNCTION("""COMPUTED_VALUE"""),45510.0)</f>
        <v>45510</v>
      </c>
      <c r="E481" s="13">
        <f>IFERROR(__xludf.DUMMYFUNCTION("""COMPUTED_VALUE"""),6.0)</f>
        <v>6</v>
      </c>
      <c r="F481" s="13">
        <f>IFERROR(__xludf.DUMMYFUNCTION("""COMPUTED_VALUE"""),80.0)</f>
        <v>80</v>
      </c>
      <c r="G481" s="13" t="str">
        <f t="shared" si="1"/>
        <v>August</v>
      </c>
    </row>
    <row r="482">
      <c r="A482" s="13" t="str">
        <f>IFERROR(__xludf.DUMMYFUNCTION("""COMPUTED_VALUE"""),"MA45765")</f>
        <v>MA45765</v>
      </c>
      <c r="B482" s="13" t="str">
        <f>IFERROR(__xludf.DUMMYFUNCTION("""COMPUTED_VALUE"""),"Mandawa")</f>
        <v>Mandawa</v>
      </c>
      <c r="C482" s="13" t="str">
        <f>IFERROR(__xludf.DUMMYFUNCTION("""COMPUTED_VALUE"""),"Corn Flour")</f>
        <v>Corn Flour</v>
      </c>
      <c r="D482" s="22">
        <f>IFERROR(__xludf.DUMMYFUNCTION("""COMPUTED_VALUE"""),45510.0)</f>
        <v>45510</v>
      </c>
      <c r="E482" s="13">
        <f>IFERROR(__xludf.DUMMYFUNCTION("""COMPUTED_VALUE"""),6.0)</f>
        <v>6</v>
      </c>
      <c r="F482" s="13">
        <f>IFERROR(__xludf.DUMMYFUNCTION("""COMPUTED_VALUE"""),82.0)</f>
        <v>82</v>
      </c>
      <c r="G482" s="13" t="str">
        <f t="shared" si="1"/>
        <v>August</v>
      </c>
    </row>
    <row r="483">
      <c r="A483" s="13" t="str">
        <f>IFERROR(__xludf.DUMMYFUNCTION("""COMPUTED_VALUE"""),"MA47465")</f>
        <v>MA47465</v>
      </c>
      <c r="B483" s="13" t="str">
        <f>IFERROR(__xludf.DUMMYFUNCTION("""COMPUTED_VALUE"""),"Mandawa")</f>
        <v>Mandawa</v>
      </c>
      <c r="C483" s="13" t="str">
        <f>IFERROR(__xludf.DUMMYFUNCTION("""COMPUTED_VALUE"""),"Wheat Flour")</f>
        <v>Wheat Flour</v>
      </c>
      <c r="D483" s="22">
        <f>IFERROR(__xludf.DUMMYFUNCTION("""COMPUTED_VALUE"""),45511.0)</f>
        <v>45511</v>
      </c>
      <c r="E483" s="13">
        <f>IFERROR(__xludf.DUMMYFUNCTION("""COMPUTED_VALUE"""),31.0)</f>
        <v>31</v>
      </c>
      <c r="F483" s="13">
        <f>IFERROR(__xludf.DUMMYFUNCTION("""COMPUTED_VALUE"""),65.0)</f>
        <v>65</v>
      </c>
      <c r="G483" s="13" t="str">
        <f t="shared" si="1"/>
        <v>August</v>
      </c>
    </row>
    <row r="484">
      <c r="A484" s="13" t="str">
        <f>IFERROR(__xludf.DUMMYFUNCTION("""COMPUTED_VALUE"""),"MA49165")</f>
        <v>MA49165</v>
      </c>
      <c r="B484" s="13" t="str">
        <f>IFERROR(__xludf.DUMMYFUNCTION("""COMPUTED_VALUE"""),"Mandawa")</f>
        <v>Mandawa</v>
      </c>
      <c r="C484" s="13" t="str">
        <f>IFERROR(__xludf.DUMMYFUNCTION("""COMPUTED_VALUE"""),"Rice Flour")</f>
        <v>Rice Flour</v>
      </c>
      <c r="D484" s="22">
        <f>IFERROR(__xludf.DUMMYFUNCTION("""COMPUTED_VALUE"""),45512.0)</f>
        <v>45512</v>
      </c>
      <c r="E484" s="13">
        <f>IFERROR(__xludf.DUMMYFUNCTION("""COMPUTED_VALUE"""),4.0)</f>
        <v>4</v>
      </c>
      <c r="F484" s="13">
        <f>IFERROR(__xludf.DUMMYFUNCTION("""COMPUTED_VALUE"""),78.0)</f>
        <v>78</v>
      </c>
      <c r="G484" s="13" t="str">
        <f t="shared" si="1"/>
        <v>August</v>
      </c>
    </row>
    <row r="485">
      <c r="A485" s="13" t="str">
        <f>IFERROR(__xludf.DUMMYFUNCTION("""COMPUTED_VALUE"""),"MA50865")</f>
        <v>MA50865</v>
      </c>
      <c r="B485" s="13" t="str">
        <f>IFERROR(__xludf.DUMMYFUNCTION("""COMPUTED_VALUE"""),"Mandawa")</f>
        <v>Mandawa</v>
      </c>
      <c r="C485" s="13" t="str">
        <f>IFERROR(__xludf.DUMMYFUNCTION("""COMPUTED_VALUE"""),"Besan")</f>
        <v>Besan</v>
      </c>
      <c r="D485" s="22">
        <f>IFERROR(__xludf.DUMMYFUNCTION("""COMPUTED_VALUE"""),45512.0)</f>
        <v>45512</v>
      </c>
      <c r="E485" s="13">
        <f>IFERROR(__xludf.DUMMYFUNCTION("""COMPUTED_VALUE"""),5.0)</f>
        <v>5</v>
      </c>
      <c r="F485" s="13">
        <f>IFERROR(__xludf.DUMMYFUNCTION("""COMPUTED_VALUE"""),170.0)</f>
        <v>170</v>
      </c>
      <c r="G485" s="13" t="str">
        <f t="shared" si="1"/>
        <v>August</v>
      </c>
    </row>
    <row r="486">
      <c r="A486" s="13" t="str">
        <f>IFERROR(__xludf.DUMMYFUNCTION("""COMPUTED_VALUE"""),"MA52565")</f>
        <v>MA52565</v>
      </c>
      <c r="B486" s="13" t="str">
        <f>IFERROR(__xludf.DUMMYFUNCTION("""COMPUTED_VALUE"""),"Mandawa")</f>
        <v>Mandawa</v>
      </c>
      <c r="C486" s="13" t="str">
        <f>IFERROR(__xludf.DUMMYFUNCTION("""COMPUTED_VALUE"""),"Jowar Flour")</f>
        <v>Jowar Flour</v>
      </c>
      <c r="D486" s="22">
        <f>IFERROR(__xludf.DUMMYFUNCTION("""COMPUTED_VALUE"""),45512.0)</f>
        <v>45512</v>
      </c>
      <c r="E486" s="13">
        <f>IFERROR(__xludf.DUMMYFUNCTION("""COMPUTED_VALUE"""),5.0)</f>
        <v>5</v>
      </c>
      <c r="F486" s="13">
        <f>IFERROR(__xludf.DUMMYFUNCTION("""COMPUTED_VALUE"""),80.0)</f>
        <v>80</v>
      </c>
      <c r="G486" s="13" t="str">
        <f t="shared" si="1"/>
        <v>August</v>
      </c>
    </row>
    <row r="487">
      <c r="A487" s="13" t="str">
        <f>IFERROR(__xludf.DUMMYFUNCTION("""COMPUTED_VALUE"""),"MA54265")</f>
        <v>MA54265</v>
      </c>
      <c r="B487" s="13" t="str">
        <f>IFERROR(__xludf.DUMMYFUNCTION("""COMPUTED_VALUE"""),"Mandawa")</f>
        <v>Mandawa</v>
      </c>
      <c r="C487" s="13" t="str">
        <f>IFERROR(__xludf.DUMMYFUNCTION("""COMPUTED_VALUE"""),"Corn Flour")</f>
        <v>Corn Flour</v>
      </c>
      <c r="D487" s="22">
        <f>IFERROR(__xludf.DUMMYFUNCTION("""COMPUTED_VALUE"""),45512.0)</f>
        <v>45512</v>
      </c>
      <c r="E487" s="13">
        <f>IFERROR(__xludf.DUMMYFUNCTION("""COMPUTED_VALUE"""),6.0)</f>
        <v>6</v>
      </c>
      <c r="F487" s="13">
        <f>IFERROR(__xludf.DUMMYFUNCTION("""COMPUTED_VALUE"""),82.0)</f>
        <v>82</v>
      </c>
      <c r="G487" s="13" t="str">
        <f t="shared" si="1"/>
        <v>August</v>
      </c>
    </row>
    <row r="488">
      <c r="A488" s="13" t="str">
        <f>IFERROR(__xludf.DUMMYFUNCTION("""COMPUTED_VALUE"""),"MA55965")</f>
        <v>MA55965</v>
      </c>
      <c r="B488" s="13" t="str">
        <f>IFERROR(__xludf.DUMMYFUNCTION("""COMPUTED_VALUE"""),"Mandawa")</f>
        <v>Mandawa</v>
      </c>
      <c r="C488" s="13" t="str">
        <f>IFERROR(__xludf.DUMMYFUNCTION("""COMPUTED_VALUE"""),"Wheat Flour")</f>
        <v>Wheat Flour</v>
      </c>
      <c r="D488" s="22">
        <f>IFERROR(__xludf.DUMMYFUNCTION("""COMPUTED_VALUE"""),45512.0)</f>
        <v>45512</v>
      </c>
      <c r="E488" s="13">
        <f>IFERROR(__xludf.DUMMYFUNCTION("""COMPUTED_VALUE"""),22.0)</f>
        <v>22</v>
      </c>
      <c r="F488" s="13">
        <f>IFERROR(__xludf.DUMMYFUNCTION("""COMPUTED_VALUE"""),65.0)</f>
        <v>65</v>
      </c>
      <c r="G488" s="13" t="str">
        <f t="shared" si="1"/>
        <v>August</v>
      </c>
    </row>
    <row r="489">
      <c r="A489" s="13" t="str">
        <f>IFERROR(__xludf.DUMMYFUNCTION("""COMPUTED_VALUE"""),"MA57665")</f>
        <v>MA57665</v>
      </c>
      <c r="B489" s="13" t="str">
        <f>IFERROR(__xludf.DUMMYFUNCTION("""COMPUTED_VALUE"""),"Mandawa")</f>
        <v>Mandawa</v>
      </c>
      <c r="C489" s="13" t="str">
        <f>IFERROR(__xludf.DUMMYFUNCTION("""COMPUTED_VALUE"""),"Wheat Flour")</f>
        <v>Wheat Flour</v>
      </c>
      <c r="D489" s="22">
        <f>IFERROR(__xludf.DUMMYFUNCTION("""COMPUTED_VALUE"""),45513.0)</f>
        <v>45513</v>
      </c>
      <c r="E489" s="13">
        <f>IFERROR(__xludf.DUMMYFUNCTION("""COMPUTED_VALUE"""),12.0)</f>
        <v>12</v>
      </c>
      <c r="F489" s="13">
        <f>IFERROR(__xludf.DUMMYFUNCTION("""COMPUTED_VALUE"""),65.0)</f>
        <v>65</v>
      </c>
      <c r="G489" s="13" t="str">
        <f t="shared" si="1"/>
        <v>August</v>
      </c>
    </row>
    <row r="490">
      <c r="A490" s="13" t="str">
        <f>IFERROR(__xludf.DUMMYFUNCTION("""COMPUTED_VALUE"""),"MA59365")</f>
        <v>MA59365</v>
      </c>
      <c r="B490" s="13" t="str">
        <f>IFERROR(__xludf.DUMMYFUNCTION("""COMPUTED_VALUE"""),"Mandawa")</f>
        <v>Mandawa</v>
      </c>
      <c r="C490" s="13" t="str">
        <f>IFERROR(__xludf.DUMMYFUNCTION("""COMPUTED_VALUE"""),"Rice Flour")</f>
        <v>Rice Flour</v>
      </c>
      <c r="D490" s="22">
        <f>IFERROR(__xludf.DUMMYFUNCTION("""COMPUTED_VALUE"""),45513.0)</f>
        <v>45513</v>
      </c>
      <c r="E490" s="13">
        <f>IFERROR(__xludf.DUMMYFUNCTION("""COMPUTED_VALUE"""),10.0)</f>
        <v>10</v>
      </c>
      <c r="F490" s="13">
        <f>IFERROR(__xludf.DUMMYFUNCTION("""COMPUTED_VALUE"""),78.0)</f>
        <v>78</v>
      </c>
      <c r="G490" s="13" t="str">
        <f t="shared" si="1"/>
        <v>August</v>
      </c>
    </row>
    <row r="491">
      <c r="A491" s="13" t="str">
        <f>IFERROR(__xludf.DUMMYFUNCTION("""COMPUTED_VALUE"""),"MA61065")</f>
        <v>MA61065</v>
      </c>
      <c r="B491" s="13" t="str">
        <f>IFERROR(__xludf.DUMMYFUNCTION("""COMPUTED_VALUE"""),"Mandawa")</f>
        <v>Mandawa</v>
      </c>
      <c r="C491" s="13" t="str">
        <f>IFERROR(__xludf.DUMMYFUNCTION("""COMPUTED_VALUE"""),"Ragi Flour")</f>
        <v>Ragi Flour</v>
      </c>
      <c r="D491" s="22">
        <f>IFERROR(__xludf.DUMMYFUNCTION("""COMPUTED_VALUE"""),45513.0)</f>
        <v>45513</v>
      </c>
      <c r="E491" s="13">
        <f>IFERROR(__xludf.DUMMYFUNCTION("""COMPUTED_VALUE"""),3.0)</f>
        <v>3</v>
      </c>
      <c r="F491" s="13">
        <f>IFERROR(__xludf.DUMMYFUNCTION("""COMPUTED_VALUE"""),90.0)</f>
        <v>90</v>
      </c>
      <c r="G491" s="13" t="str">
        <f t="shared" si="1"/>
        <v>August</v>
      </c>
    </row>
    <row r="492">
      <c r="A492" s="13" t="str">
        <f>IFERROR(__xludf.DUMMYFUNCTION("""COMPUTED_VALUE"""),"MA62765")</f>
        <v>MA62765</v>
      </c>
      <c r="B492" s="13" t="str">
        <f>IFERROR(__xludf.DUMMYFUNCTION("""COMPUTED_VALUE"""),"Mandawa")</f>
        <v>Mandawa</v>
      </c>
      <c r="C492" s="13" t="str">
        <f>IFERROR(__xludf.DUMMYFUNCTION("""COMPUTED_VALUE"""),"Wheat Flour")</f>
        <v>Wheat Flour</v>
      </c>
      <c r="D492" s="22">
        <f>IFERROR(__xludf.DUMMYFUNCTION("""COMPUTED_VALUE"""),45513.0)</f>
        <v>45513</v>
      </c>
      <c r="E492" s="13">
        <f>IFERROR(__xludf.DUMMYFUNCTION("""COMPUTED_VALUE"""),23.0)</f>
        <v>23</v>
      </c>
      <c r="F492" s="13">
        <f>IFERROR(__xludf.DUMMYFUNCTION("""COMPUTED_VALUE"""),65.0)</f>
        <v>65</v>
      </c>
      <c r="G492" s="13" t="str">
        <f t="shared" si="1"/>
        <v>August</v>
      </c>
    </row>
    <row r="493">
      <c r="A493" s="13" t="str">
        <f>IFERROR(__xludf.DUMMYFUNCTION("""COMPUTED_VALUE"""),"MA64465")</f>
        <v>MA64465</v>
      </c>
      <c r="B493" s="13" t="str">
        <f>IFERROR(__xludf.DUMMYFUNCTION("""COMPUTED_VALUE"""),"Mandawa")</f>
        <v>Mandawa</v>
      </c>
      <c r="C493" s="13" t="str">
        <f>IFERROR(__xludf.DUMMYFUNCTION("""COMPUTED_VALUE"""),"Besan")</f>
        <v>Besan</v>
      </c>
      <c r="D493" s="22">
        <f>IFERROR(__xludf.DUMMYFUNCTION("""COMPUTED_VALUE"""),45513.0)</f>
        <v>45513</v>
      </c>
      <c r="E493" s="13">
        <f>IFERROR(__xludf.DUMMYFUNCTION("""COMPUTED_VALUE"""),8.0)</f>
        <v>8</v>
      </c>
      <c r="F493" s="13">
        <f>IFERROR(__xludf.DUMMYFUNCTION("""COMPUTED_VALUE"""),170.0)</f>
        <v>170</v>
      </c>
      <c r="G493" s="13" t="str">
        <f t="shared" si="1"/>
        <v>August</v>
      </c>
    </row>
    <row r="494">
      <c r="A494" s="13" t="str">
        <f>IFERROR(__xludf.DUMMYFUNCTION("""COMPUTED_VALUE"""),"MA66165")</f>
        <v>MA66165</v>
      </c>
      <c r="B494" s="13" t="str">
        <f>IFERROR(__xludf.DUMMYFUNCTION("""COMPUTED_VALUE"""),"Mandawa")</f>
        <v>Mandawa</v>
      </c>
      <c r="C494" s="13" t="str">
        <f>IFERROR(__xludf.DUMMYFUNCTION("""COMPUTED_VALUE"""),"Wheat Flour")</f>
        <v>Wheat Flour</v>
      </c>
      <c r="D494" s="22">
        <f>IFERROR(__xludf.DUMMYFUNCTION("""COMPUTED_VALUE"""),45514.0)</f>
        <v>45514</v>
      </c>
      <c r="E494" s="13">
        <f>IFERROR(__xludf.DUMMYFUNCTION("""COMPUTED_VALUE"""),27.0)</f>
        <v>27</v>
      </c>
      <c r="F494" s="13">
        <f>IFERROR(__xludf.DUMMYFUNCTION("""COMPUTED_VALUE"""),65.0)</f>
        <v>65</v>
      </c>
      <c r="G494" s="13" t="str">
        <f t="shared" si="1"/>
        <v>August</v>
      </c>
    </row>
    <row r="495">
      <c r="A495" s="13" t="str">
        <f>IFERROR(__xludf.DUMMYFUNCTION("""COMPUTED_VALUE"""),"MA67865")</f>
        <v>MA67865</v>
      </c>
      <c r="B495" s="13" t="str">
        <f>IFERROR(__xludf.DUMMYFUNCTION("""COMPUTED_VALUE"""),"Mandawa")</f>
        <v>Mandawa</v>
      </c>
      <c r="C495" s="13" t="str">
        <f>IFERROR(__xludf.DUMMYFUNCTION("""COMPUTED_VALUE"""),"Rice Flour")</f>
        <v>Rice Flour</v>
      </c>
      <c r="D495" s="22">
        <f>IFERROR(__xludf.DUMMYFUNCTION("""COMPUTED_VALUE"""),45514.0)</f>
        <v>45514</v>
      </c>
      <c r="E495" s="13">
        <f>IFERROR(__xludf.DUMMYFUNCTION("""COMPUTED_VALUE"""),17.0)</f>
        <v>17</v>
      </c>
      <c r="F495" s="13">
        <f>IFERROR(__xludf.DUMMYFUNCTION("""COMPUTED_VALUE"""),78.0)</f>
        <v>78</v>
      </c>
      <c r="G495" s="13" t="str">
        <f t="shared" si="1"/>
        <v>August</v>
      </c>
    </row>
    <row r="496">
      <c r="A496" s="13" t="str">
        <f>IFERROR(__xludf.DUMMYFUNCTION("""COMPUTED_VALUE"""),"MA69565")</f>
        <v>MA69565</v>
      </c>
      <c r="B496" s="13" t="str">
        <f>IFERROR(__xludf.DUMMYFUNCTION("""COMPUTED_VALUE"""),"Mandawa")</f>
        <v>Mandawa</v>
      </c>
      <c r="C496" s="13" t="str">
        <f>IFERROR(__xludf.DUMMYFUNCTION("""COMPUTED_VALUE"""),"Besan")</f>
        <v>Besan</v>
      </c>
      <c r="D496" s="22">
        <f>IFERROR(__xludf.DUMMYFUNCTION("""COMPUTED_VALUE"""),45514.0)</f>
        <v>45514</v>
      </c>
      <c r="E496" s="13">
        <f>IFERROR(__xludf.DUMMYFUNCTION("""COMPUTED_VALUE"""),7.0)</f>
        <v>7</v>
      </c>
      <c r="F496" s="13">
        <f>IFERROR(__xludf.DUMMYFUNCTION("""COMPUTED_VALUE"""),170.0)</f>
        <v>170</v>
      </c>
      <c r="G496" s="13" t="str">
        <f t="shared" si="1"/>
        <v>August</v>
      </c>
    </row>
    <row r="497">
      <c r="A497" s="13" t="str">
        <f>IFERROR(__xludf.DUMMYFUNCTION("""COMPUTED_VALUE"""),"MA71265")</f>
        <v>MA71265</v>
      </c>
      <c r="B497" s="13" t="str">
        <f>IFERROR(__xludf.DUMMYFUNCTION("""COMPUTED_VALUE"""),"Mandawa")</f>
        <v>Mandawa</v>
      </c>
      <c r="C497" s="13" t="str">
        <f>IFERROR(__xludf.DUMMYFUNCTION("""COMPUTED_VALUE"""),"Corn Flour")</f>
        <v>Corn Flour</v>
      </c>
      <c r="D497" s="22">
        <f>IFERROR(__xludf.DUMMYFUNCTION("""COMPUTED_VALUE"""),45515.0)</f>
        <v>45515</v>
      </c>
      <c r="E497" s="13">
        <f>IFERROR(__xludf.DUMMYFUNCTION("""COMPUTED_VALUE"""),6.0)</f>
        <v>6</v>
      </c>
      <c r="F497" s="13">
        <f>IFERROR(__xludf.DUMMYFUNCTION("""COMPUTED_VALUE"""),82.0)</f>
        <v>82</v>
      </c>
      <c r="G497" s="13" t="str">
        <f t="shared" si="1"/>
        <v>August</v>
      </c>
    </row>
    <row r="498">
      <c r="A498" s="13" t="str">
        <f>IFERROR(__xludf.DUMMYFUNCTION("""COMPUTED_VALUE"""),"MA72965")</f>
        <v>MA72965</v>
      </c>
      <c r="B498" s="13" t="str">
        <f>IFERROR(__xludf.DUMMYFUNCTION("""COMPUTED_VALUE"""),"Mandawa")</f>
        <v>Mandawa</v>
      </c>
      <c r="C498" s="13" t="str">
        <f>IFERROR(__xludf.DUMMYFUNCTION("""COMPUTED_VALUE"""),"Rice Flour")</f>
        <v>Rice Flour</v>
      </c>
      <c r="D498" s="22">
        <f>IFERROR(__xludf.DUMMYFUNCTION("""COMPUTED_VALUE"""),45515.0)</f>
        <v>45515</v>
      </c>
      <c r="E498" s="13">
        <f>IFERROR(__xludf.DUMMYFUNCTION("""COMPUTED_VALUE"""),28.0)</f>
        <v>28</v>
      </c>
      <c r="F498" s="13">
        <f>IFERROR(__xludf.DUMMYFUNCTION("""COMPUTED_VALUE"""),78.0)</f>
        <v>78</v>
      </c>
      <c r="G498" s="13" t="str">
        <f t="shared" si="1"/>
        <v>August</v>
      </c>
    </row>
    <row r="499">
      <c r="A499" s="13" t="str">
        <f>IFERROR(__xludf.DUMMYFUNCTION("""COMPUTED_VALUE"""),"MA74665")</f>
        <v>MA74665</v>
      </c>
      <c r="B499" s="13" t="str">
        <f>IFERROR(__xludf.DUMMYFUNCTION("""COMPUTED_VALUE"""),"Mandawa")</f>
        <v>Mandawa</v>
      </c>
      <c r="C499" s="13" t="str">
        <f>IFERROR(__xludf.DUMMYFUNCTION("""COMPUTED_VALUE"""),"Ragi Flour")</f>
        <v>Ragi Flour</v>
      </c>
      <c r="D499" s="22">
        <f>IFERROR(__xludf.DUMMYFUNCTION("""COMPUTED_VALUE"""),45515.0)</f>
        <v>45515</v>
      </c>
      <c r="E499" s="13">
        <f>IFERROR(__xludf.DUMMYFUNCTION("""COMPUTED_VALUE"""),6.0)</f>
        <v>6</v>
      </c>
      <c r="F499" s="13">
        <f>IFERROR(__xludf.DUMMYFUNCTION("""COMPUTED_VALUE"""),90.0)</f>
        <v>90</v>
      </c>
      <c r="G499" s="13" t="str">
        <f t="shared" si="1"/>
        <v>August</v>
      </c>
    </row>
    <row r="500">
      <c r="A500" s="13" t="str">
        <f>IFERROR(__xludf.DUMMYFUNCTION("""COMPUTED_VALUE"""),"MA76365")</f>
        <v>MA76365</v>
      </c>
      <c r="B500" s="13" t="str">
        <f>IFERROR(__xludf.DUMMYFUNCTION("""COMPUTED_VALUE"""),"Mandawa")</f>
        <v>Mandawa</v>
      </c>
      <c r="C500" s="13" t="str">
        <f>IFERROR(__xludf.DUMMYFUNCTION("""COMPUTED_VALUE"""),"Jowar Flour")</f>
        <v>Jowar Flour</v>
      </c>
      <c r="D500" s="22">
        <f>IFERROR(__xludf.DUMMYFUNCTION("""COMPUTED_VALUE"""),45516.0)</f>
        <v>45516</v>
      </c>
      <c r="E500" s="13">
        <f>IFERROR(__xludf.DUMMYFUNCTION("""COMPUTED_VALUE"""),3.0)</f>
        <v>3</v>
      </c>
      <c r="F500" s="13">
        <f>IFERROR(__xludf.DUMMYFUNCTION("""COMPUTED_VALUE"""),80.0)</f>
        <v>80</v>
      </c>
      <c r="G500" s="13" t="str">
        <f t="shared" si="1"/>
        <v>August</v>
      </c>
    </row>
    <row r="501">
      <c r="A501" s="13" t="str">
        <f>IFERROR(__xludf.DUMMYFUNCTION("""COMPUTED_VALUE"""),"MA78065")</f>
        <v>MA78065</v>
      </c>
      <c r="B501" s="13" t="str">
        <f>IFERROR(__xludf.DUMMYFUNCTION("""COMPUTED_VALUE"""),"Mandawa")</f>
        <v>Mandawa</v>
      </c>
      <c r="C501" s="13" t="str">
        <f>IFERROR(__xludf.DUMMYFUNCTION("""COMPUTED_VALUE"""),"Corn Flour")</f>
        <v>Corn Flour</v>
      </c>
      <c r="D501" s="22">
        <f>IFERROR(__xludf.DUMMYFUNCTION("""COMPUTED_VALUE"""),45516.0)</f>
        <v>45516</v>
      </c>
      <c r="E501" s="13">
        <f>IFERROR(__xludf.DUMMYFUNCTION("""COMPUTED_VALUE"""),7.0)</f>
        <v>7</v>
      </c>
      <c r="F501" s="13">
        <f>IFERROR(__xludf.DUMMYFUNCTION("""COMPUTED_VALUE"""),82.0)</f>
        <v>82</v>
      </c>
      <c r="G501" s="13" t="str">
        <f t="shared" si="1"/>
        <v>August</v>
      </c>
    </row>
    <row r="502">
      <c r="A502" s="13" t="str">
        <f>IFERROR(__xludf.DUMMYFUNCTION("""COMPUTED_VALUE"""),"MA79765")</f>
        <v>MA79765</v>
      </c>
      <c r="B502" s="13" t="str">
        <f>IFERROR(__xludf.DUMMYFUNCTION("""COMPUTED_VALUE"""),"Mandawa")</f>
        <v>Mandawa</v>
      </c>
      <c r="C502" s="13" t="str">
        <f>IFERROR(__xludf.DUMMYFUNCTION("""COMPUTED_VALUE"""),"Wheat Flour")</f>
        <v>Wheat Flour</v>
      </c>
      <c r="D502" s="22">
        <f>IFERROR(__xludf.DUMMYFUNCTION("""COMPUTED_VALUE"""),45516.0)</f>
        <v>45516</v>
      </c>
      <c r="E502" s="13">
        <f>IFERROR(__xludf.DUMMYFUNCTION("""COMPUTED_VALUE"""),25.0)</f>
        <v>25</v>
      </c>
      <c r="F502" s="13">
        <f>IFERROR(__xludf.DUMMYFUNCTION("""COMPUTED_VALUE"""),65.0)</f>
        <v>65</v>
      </c>
      <c r="G502" s="13" t="str">
        <f t="shared" si="1"/>
        <v>August</v>
      </c>
    </row>
    <row r="503">
      <c r="A503" s="13" t="str">
        <f>IFERROR(__xludf.DUMMYFUNCTION("""COMPUTED_VALUE"""),"MA81465")</f>
        <v>MA81465</v>
      </c>
      <c r="B503" s="13" t="str">
        <f>IFERROR(__xludf.DUMMYFUNCTION("""COMPUTED_VALUE"""),"Mandawa")</f>
        <v>Mandawa</v>
      </c>
      <c r="C503" s="13" t="str">
        <f>IFERROR(__xludf.DUMMYFUNCTION("""COMPUTED_VALUE"""),"Rice Flour")</f>
        <v>Rice Flour</v>
      </c>
      <c r="D503" s="22">
        <f>IFERROR(__xludf.DUMMYFUNCTION("""COMPUTED_VALUE"""),45516.0)</f>
        <v>45516</v>
      </c>
      <c r="E503" s="13">
        <f>IFERROR(__xludf.DUMMYFUNCTION("""COMPUTED_VALUE"""),18.0)</f>
        <v>18</v>
      </c>
      <c r="F503" s="13">
        <f>IFERROR(__xludf.DUMMYFUNCTION("""COMPUTED_VALUE"""),78.0)</f>
        <v>78</v>
      </c>
      <c r="G503" s="13" t="str">
        <f t="shared" si="1"/>
        <v>August</v>
      </c>
    </row>
    <row r="504">
      <c r="A504" s="13" t="str">
        <f>IFERROR(__xludf.DUMMYFUNCTION("""COMPUTED_VALUE"""),"MA83165")</f>
        <v>MA83165</v>
      </c>
      <c r="B504" s="13" t="str">
        <f>IFERROR(__xludf.DUMMYFUNCTION("""COMPUTED_VALUE"""),"Mandawa")</f>
        <v>Mandawa</v>
      </c>
      <c r="C504" s="13" t="str">
        <f>IFERROR(__xludf.DUMMYFUNCTION("""COMPUTED_VALUE"""),"Besan")</f>
        <v>Besan</v>
      </c>
      <c r="D504" s="22">
        <f>IFERROR(__xludf.DUMMYFUNCTION("""COMPUTED_VALUE"""),45518.0)</f>
        <v>45518</v>
      </c>
      <c r="E504" s="13">
        <f>IFERROR(__xludf.DUMMYFUNCTION("""COMPUTED_VALUE"""),5.0)</f>
        <v>5</v>
      </c>
      <c r="F504" s="13">
        <f>IFERROR(__xludf.DUMMYFUNCTION("""COMPUTED_VALUE"""),170.0)</f>
        <v>170</v>
      </c>
      <c r="G504" s="13" t="str">
        <f t="shared" si="1"/>
        <v>August</v>
      </c>
    </row>
    <row r="505">
      <c r="A505" s="13" t="str">
        <f>IFERROR(__xludf.DUMMYFUNCTION("""COMPUTED_VALUE"""),"MA84865")</f>
        <v>MA84865</v>
      </c>
      <c r="B505" s="13" t="str">
        <f>IFERROR(__xludf.DUMMYFUNCTION("""COMPUTED_VALUE"""),"Mandawa")</f>
        <v>Mandawa</v>
      </c>
      <c r="C505" s="13" t="str">
        <f>IFERROR(__xludf.DUMMYFUNCTION("""COMPUTED_VALUE"""),"Ragi Flour")</f>
        <v>Ragi Flour</v>
      </c>
      <c r="D505" s="22">
        <f>IFERROR(__xludf.DUMMYFUNCTION("""COMPUTED_VALUE"""),45519.0)</f>
        <v>45519</v>
      </c>
      <c r="E505" s="13">
        <f>IFERROR(__xludf.DUMMYFUNCTION("""COMPUTED_VALUE"""),3.0)</f>
        <v>3</v>
      </c>
      <c r="F505" s="13">
        <f>IFERROR(__xludf.DUMMYFUNCTION("""COMPUTED_VALUE"""),90.0)</f>
        <v>90</v>
      </c>
      <c r="G505" s="13" t="str">
        <f t="shared" si="1"/>
        <v>August</v>
      </c>
    </row>
    <row r="506">
      <c r="A506" s="13" t="str">
        <f>IFERROR(__xludf.DUMMYFUNCTION("""COMPUTED_VALUE"""),"MA86565")</f>
        <v>MA86565</v>
      </c>
      <c r="B506" s="13" t="str">
        <f>IFERROR(__xludf.DUMMYFUNCTION("""COMPUTED_VALUE"""),"Mandawa")</f>
        <v>Mandawa</v>
      </c>
      <c r="C506" s="13" t="str">
        <f>IFERROR(__xludf.DUMMYFUNCTION("""COMPUTED_VALUE"""),"Wheat Flour")</f>
        <v>Wheat Flour</v>
      </c>
      <c r="D506" s="22">
        <f>IFERROR(__xludf.DUMMYFUNCTION("""COMPUTED_VALUE"""),45519.0)</f>
        <v>45519</v>
      </c>
      <c r="E506" s="13">
        <f>IFERROR(__xludf.DUMMYFUNCTION("""COMPUTED_VALUE"""),16.0)</f>
        <v>16</v>
      </c>
      <c r="F506" s="13">
        <f>IFERROR(__xludf.DUMMYFUNCTION("""COMPUTED_VALUE"""),65.0)</f>
        <v>65</v>
      </c>
      <c r="G506" s="13" t="str">
        <f t="shared" si="1"/>
        <v>August</v>
      </c>
    </row>
    <row r="507">
      <c r="A507" s="13" t="str">
        <f>IFERROR(__xludf.DUMMYFUNCTION("""COMPUTED_VALUE"""),"MA88265")</f>
        <v>MA88265</v>
      </c>
      <c r="B507" s="13" t="str">
        <f>IFERROR(__xludf.DUMMYFUNCTION("""COMPUTED_VALUE"""),"Mandawa")</f>
        <v>Mandawa</v>
      </c>
      <c r="C507" s="13" t="str">
        <f>IFERROR(__xludf.DUMMYFUNCTION("""COMPUTED_VALUE"""),"Rice Flour")</f>
        <v>Rice Flour</v>
      </c>
      <c r="D507" s="22">
        <f>IFERROR(__xludf.DUMMYFUNCTION("""COMPUTED_VALUE"""),45519.0)</f>
        <v>45519</v>
      </c>
      <c r="E507" s="13">
        <f>IFERROR(__xludf.DUMMYFUNCTION("""COMPUTED_VALUE"""),23.0)</f>
        <v>23</v>
      </c>
      <c r="F507" s="13">
        <f>IFERROR(__xludf.DUMMYFUNCTION("""COMPUTED_VALUE"""),78.0)</f>
        <v>78</v>
      </c>
      <c r="G507" s="13" t="str">
        <f t="shared" si="1"/>
        <v>August</v>
      </c>
    </row>
    <row r="508">
      <c r="A508" s="13" t="str">
        <f>IFERROR(__xludf.DUMMYFUNCTION("""COMPUTED_VALUE"""),"MA89965")</f>
        <v>MA89965</v>
      </c>
      <c r="B508" s="13" t="str">
        <f>IFERROR(__xludf.DUMMYFUNCTION("""COMPUTED_VALUE"""),"Mandawa")</f>
        <v>Mandawa</v>
      </c>
      <c r="C508" s="13" t="str">
        <f>IFERROR(__xludf.DUMMYFUNCTION("""COMPUTED_VALUE"""),"Besan")</f>
        <v>Besan</v>
      </c>
      <c r="D508" s="22">
        <f>IFERROR(__xludf.DUMMYFUNCTION("""COMPUTED_VALUE"""),45519.0)</f>
        <v>45519</v>
      </c>
      <c r="E508" s="13">
        <f>IFERROR(__xludf.DUMMYFUNCTION("""COMPUTED_VALUE"""),10.0)</f>
        <v>10</v>
      </c>
      <c r="F508" s="13">
        <f>IFERROR(__xludf.DUMMYFUNCTION("""COMPUTED_VALUE"""),170.0)</f>
        <v>170</v>
      </c>
      <c r="G508" s="13" t="str">
        <f t="shared" si="1"/>
        <v>August</v>
      </c>
    </row>
    <row r="509">
      <c r="A509" s="13" t="str">
        <f>IFERROR(__xludf.DUMMYFUNCTION("""COMPUTED_VALUE"""),"MA91665")</f>
        <v>MA91665</v>
      </c>
      <c r="B509" s="13" t="str">
        <f>IFERROR(__xludf.DUMMYFUNCTION("""COMPUTED_VALUE"""),"Mandawa")</f>
        <v>Mandawa</v>
      </c>
      <c r="C509" s="13" t="str">
        <f>IFERROR(__xludf.DUMMYFUNCTION("""COMPUTED_VALUE"""),"Jowar Flour")</f>
        <v>Jowar Flour</v>
      </c>
      <c r="D509" s="22">
        <f>IFERROR(__xludf.DUMMYFUNCTION("""COMPUTED_VALUE"""),45519.0)</f>
        <v>45519</v>
      </c>
      <c r="E509" s="13">
        <f>IFERROR(__xludf.DUMMYFUNCTION("""COMPUTED_VALUE"""),2.0)</f>
        <v>2</v>
      </c>
      <c r="F509" s="13">
        <f>IFERROR(__xludf.DUMMYFUNCTION("""COMPUTED_VALUE"""),80.0)</f>
        <v>80</v>
      </c>
      <c r="G509" s="13" t="str">
        <f t="shared" si="1"/>
        <v>August</v>
      </c>
    </row>
    <row r="510">
      <c r="A510" s="13" t="str">
        <f>IFERROR(__xludf.DUMMYFUNCTION("""COMPUTED_VALUE"""),"MA93365")</f>
        <v>MA93365</v>
      </c>
      <c r="B510" s="13" t="str">
        <f>IFERROR(__xludf.DUMMYFUNCTION("""COMPUTED_VALUE"""),"Mandawa")</f>
        <v>Mandawa</v>
      </c>
      <c r="C510" s="13" t="str">
        <f>IFERROR(__xludf.DUMMYFUNCTION("""COMPUTED_VALUE"""),"Besan")</f>
        <v>Besan</v>
      </c>
      <c r="D510" s="22">
        <f>IFERROR(__xludf.DUMMYFUNCTION("""COMPUTED_VALUE"""),45520.0)</f>
        <v>45520</v>
      </c>
      <c r="E510" s="13">
        <f>IFERROR(__xludf.DUMMYFUNCTION("""COMPUTED_VALUE"""),3.0)</f>
        <v>3</v>
      </c>
      <c r="F510" s="13">
        <f>IFERROR(__xludf.DUMMYFUNCTION("""COMPUTED_VALUE"""),170.0)</f>
        <v>170</v>
      </c>
      <c r="G510" s="13" t="str">
        <f t="shared" si="1"/>
        <v>August</v>
      </c>
    </row>
    <row r="511">
      <c r="A511" s="13" t="str">
        <f>IFERROR(__xludf.DUMMYFUNCTION("""COMPUTED_VALUE"""),"MA95065")</f>
        <v>MA95065</v>
      </c>
      <c r="B511" s="13" t="str">
        <f>IFERROR(__xludf.DUMMYFUNCTION("""COMPUTED_VALUE"""),"Mandawa")</f>
        <v>Mandawa</v>
      </c>
      <c r="C511" s="13" t="str">
        <f>IFERROR(__xludf.DUMMYFUNCTION("""COMPUTED_VALUE"""),"Ragi Flour")</f>
        <v>Ragi Flour</v>
      </c>
      <c r="D511" s="22">
        <f>IFERROR(__xludf.DUMMYFUNCTION("""COMPUTED_VALUE"""),45521.0)</f>
        <v>45521</v>
      </c>
      <c r="E511" s="13">
        <f>IFERROR(__xludf.DUMMYFUNCTION("""COMPUTED_VALUE"""),3.0)</f>
        <v>3</v>
      </c>
      <c r="F511" s="13">
        <f>IFERROR(__xludf.DUMMYFUNCTION("""COMPUTED_VALUE"""),90.0)</f>
        <v>90</v>
      </c>
      <c r="G511" s="13" t="str">
        <f t="shared" si="1"/>
        <v>August</v>
      </c>
    </row>
    <row r="512">
      <c r="A512" s="13" t="str">
        <f>IFERROR(__xludf.DUMMYFUNCTION("""COMPUTED_VALUE"""),"MA96765")</f>
        <v>MA96765</v>
      </c>
      <c r="B512" s="13" t="str">
        <f>IFERROR(__xludf.DUMMYFUNCTION("""COMPUTED_VALUE"""),"Mandawa")</f>
        <v>Mandawa</v>
      </c>
      <c r="C512" s="13" t="str">
        <f>IFERROR(__xludf.DUMMYFUNCTION("""COMPUTED_VALUE"""),"Wheat Flour")</f>
        <v>Wheat Flour</v>
      </c>
      <c r="D512" s="22">
        <f>IFERROR(__xludf.DUMMYFUNCTION("""COMPUTED_VALUE"""),45521.0)</f>
        <v>45521</v>
      </c>
      <c r="E512" s="13">
        <f>IFERROR(__xludf.DUMMYFUNCTION("""COMPUTED_VALUE"""),46.0)</f>
        <v>46</v>
      </c>
      <c r="F512" s="13">
        <f>IFERROR(__xludf.DUMMYFUNCTION("""COMPUTED_VALUE"""),65.0)</f>
        <v>65</v>
      </c>
      <c r="G512" s="13" t="str">
        <f t="shared" si="1"/>
        <v>August</v>
      </c>
    </row>
    <row r="513">
      <c r="A513" s="13" t="str">
        <f>IFERROR(__xludf.DUMMYFUNCTION("""COMPUTED_VALUE"""),"MA98465")</f>
        <v>MA98465</v>
      </c>
      <c r="B513" s="13" t="str">
        <f>IFERROR(__xludf.DUMMYFUNCTION("""COMPUTED_VALUE"""),"Mandawa")</f>
        <v>Mandawa</v>
      </c>
      <c r="C513" s="13" t="str">
        <f>IFERROR(__xludf.DUMMYFUNCTION("""COMPUTED_VALUE"""),"Rice Flour")</f>
        <v>Rice Flour</v>
      </c>
      <c r="D513" s="22">
        <f>IFERROR(__xludf.DUMMYFUNCTION("""COMPUTED_VALUE"""),45521.0)</f>
        <v>45521</v>
      </c>
      <c r="E513" s="13">
        <f>IFERROR(__xludf.DUMMYFUNCTION("""COMPUTED_VALUE"""),5.0)</f>
        <v>5</v>
      </c>
      <c r="F513" s="13">
        <f>IFERROR(__xludf.DUMMYFUNCTION("""COMPUTED_VALUE"""),78.0)</f>
        <v>78</v>
      </c>
      <c r="G513" s="13" t="str">
        <f t="shared" si="1"/>
        <v>August</v>
      </c>
    </row>
    <row r="514">
      <c r="A514" s="13" t="str">
        <f>IFERROR(__xludf.DUMMYFUNCTION("""COMPUTED_VALUE"""),"MA10165")</f>
        <v>MA10165</v>
      </c>
      <c r="B514" s="13" t="str">
        <f>IFERROR(__xludf.DUMMYFUNCTION("""COMPUTED_VALUE"""),"Mandawa")</f>
        <v>Mandawa</v>
      </c>
      <c r="C514" s="13" t="str">
        <f>IFERROR(__xludf.DUMMYFUNCTION("""COMPUTED_VALUE"""),"Wheat Flour")</f>
        <v>Wheat Flour</v>
      </c>
      <c r="D514" s="22">
        <f>IFERROR(__xludf.DUMMYFUNCTION("""COMPUTED_VALUE"""),45522.0)</f>
        <v>45522</v>
      </c>
      <c r="E514" s="13">
        <f>IFERROR(__xludf.DUMMYFUNCTION("""COMPUTED_VALUE"""),18.0)</f>
        <v>18</v>
      </c>
      <c r="F514" s="13">
        <f>IFERROR(__xludf.DUMMYFUNCTION("""COMPUTED_VALUE"""),65.0)</f>
        <v>65</v>
      </c>
      <c r="G514" s="13" t="str">
        <f t="shared" si="1"/>
        <v>August</v>
      </c>
    </row>
    <row r="515">
      <c r="A515" s="13" t="str">
        <f>IFERROR(__xludf.DUMMYFUNCTION("""COMPUTED_VALUE"""),"MA11865")</f>
        <v>MA11865</v>
      </c>
      <c r="B515" s="13" t="str">
        <f>IFERROR(__xludf.DUMMYFUNCTION("""COMPUTED_VALUE"""),"Mandawa")</f>
        <v>Mandawa</v>
      </c>
      <c r="C515" s="13" t="str">
        <f>IFERROR(__xludf.DUMMYFUNCTION("""COMPUTED_VALUE"""),"Rice Flour")</f>
        <v>Rice Flour</v>
      </c>
      <c r="D515" s="22">
        <f>IFERROR(__xludf.DUMMYFUNCTION("""COMPUTED_VALUE"""),45522.0)</f>
        <v>45522</v>
      </c>
      <c r="E515" s="13">
        <f>IFERROR(__xludf.DUMMYFUNCTION("""COMPUTED_VALUE"""),16.0)</f>
        <v>16</v>
      </c>
      <c r="F515" s="13">
        <f>IFERROR(__xludf.DUMMYFUNCTION("""COMPUTED_VALUE"""),78.0)</f>
        <v>78</v>
      </c>
      <c r="G515" s="13" t="str">
        <f t="shared" si="1"/>
        <v>August</v>
      </c>
    </row>
    <row r="516">
      <c r="A516" s="13" t="str">
        <f>IFERROR(__xludf.DUMMYFUNCTION("""COMPUTED_VALUE"""),"MA13565")</f>
        <v>MA13565</v>
      </c>
      <c r="B516" s="13" t="str">
        <f>IFERROR(__xludf.DUMMYFUNCTION("""COMPUTED_VALUE"""),"Mandawa")</f>
        <v>Mandawa</v>
      </c>
      <c r="C516" s="13" t="str">
        <f>IFERROR(__xludf.DUMMYFUNCTION("""COMPUTED_VALUE"""),"Besan")</f>
        <v>Besan</v>
      </c>
      <c r="D516" s="22">
        <f>IFERROR(__xludf.DUMMYFUNCTION("""COMPUTED_VALUE"""),45522.0)</f>
        <v>45522</v>
      </c>
      <c r="E516" s="13">
        <f>IFERROR(__xludf.DUMMYFUNCTION("""COMPUTED_VALUE"""),6.0)</f>
        <v>6</v>
      </c>
      <c r="F516" s="13">
        <f>IFERROR(__xludf.DUMMYFUNCTION("""COMPUTED_VALUE"""),170.0)</f>
        <v>170</v>
      </c>
      <c r="G516" s="13" t="str">
        <f t="shared" si="1"/>
        <v>August</v>
      </c>
    </row>
    <row r="517">
      <c r="A517" s="13" t="str">
        <f>IFERROR(__xludf.DUMMYFUNCTION("""COMPUTED_VALUE"""),"MA15265")</f>
        <v>MA15265</v>
      </c>
      <c r="B517" s="13" t="str">
        <f>IFERROR(__xludf.DUMMYFUNCTION("""COMPUTED_VALUE"""),"Mandawa")</f>
        <v>Mandawa</v>
      </c>
      <c r="C517" s="13" t="str">
        <f>IFERROR(__xludf.DUMMYFUNCTION("""COMPUTED_VALUE"""),"Ragi Flour")</f>
        <v>Ragi Flour</v>
      </c>
      <c r="D517" s="22">
        <f>IFERROR(__xludf.DUMMYFUNCTION("""COMPUTED_VALUE"""),45523.0)</f>
        <v>45523</v>
      </c>
      <c r="E517" s="13">
        <f>IFERROR(__xludf.DUMMYFUNCTION("""COMPUTED_VALUE"""),9.0)</f>
        <v>9</v>
      </c>
      <c r="F517" s="13">
        <f>IFERROR(__xludf.DUMMYFUNCTION("""COMPUTED_VALUE"""),90.0)</f>
        <v>90</v>
      </c>
      <c r="G517" s="13" t="str">
        <f t="shared" si="1"/>
        <v>August</v>
      </c>
    </row>
    <row r="518">
      <c r="A518" s="13" t="str">
        <f>IFERROR(__xludf.DUMMYFUNCTION("""COMPUTED_VALUE"""),"MA16965")</f>
        <v>MA16965</v>
      </c>
      <c r="B518" s="13" t="str">
        <f>IFERROR(__xludf.DUMMYFUNCTION("""COMPUTED_VALUE"""),"Mandawa")</f>
        <v>Mandawa</v>
      </c>
      <c r="C518" s="13" t="str">
        <f>IFERROR(__xludf.DUMMYFUNCTION("""COMPUTED_VALUE"""),"Jowar Flour")</f>
        <v>Jowar Flour</v>
      </c>
      <c r="D518" s="22">
        <f>IFERROR(__xludf.DUMMYFUNCTION("""COMPUTED_VALUE"""),45523.0)</f>
        <v>45523</v>
      </c>
      <c r="E518" s="13">
        <f>IFERROR(__xludf.DUMMYFUNCTION("""COMPUTED_VALUE"""),5.0)</f>
        <v>5</v>
      </c>
      <c r="F518" s="13">
        <f>IFERROR(__xludf.DUMMYFUNCTION("""COMPUTED_VALUE"""),80.0)</f>
        <v>80</v>
      </c>
      <c r="G518" s="13" t="str">
        <f t="shared" si="1"/>
        <v>August</v>
      </c>
    </row>
    <row r="519">
      <c r="A519" s="13" t="str">
        <f>IFERROR(__xludf.DUMMYFUNCTION("""COMPUTED_VALUE"""),"MA18665")</f>
        <v>MA18665</v>
      </c>
      <c r="B519" s="13" t="str">
        <f>IFERROR(__xludf.DUMMYFUNCTION("""COMPUTED_VALUE"""),"Mandawa")</f>
        <v>Mandawa</v>
      </c>
      <c r="C519" s="13" t="str">
        <f>IFERROR(__xludf.DUMMYFUNCTION("""COMPUTED_VALUE"""),"Wheat Flour")</f>
        <v>Wheat Flour</v>
      </c>
      <c r="D519" s="22">
        <f>IFERROR(__xludf.DUMMYFUNCTION("""COMPUTED_VALUE"""),45523.0)</f>
        <v>45523</v>
      </c>
      <c r="E519" s="13">
        <f>IFERROR(__xludf.DUMMYFUNCTION("""COMPUTED_VALUE"""),18.0)</f>
        <v>18</v>
      </c>
      <c r="F519" s="13">
        <f>IFERROR(__xludf.DUMMYFUNCTION("""COMPUTED_VALUE"""),65.0)</f>
        <v>65</v>
      </c>
      <c r="G519" s="13" t="str">
        <f t="shared" si="1"/>
        <v>August</v>
      </c>
    </row>
    <row r="520">
      <c r="A520" s="13" t="str">
        <f>IFERROR(__xludf.DUMMYFUNCTION("""COMPUTED_VALUE"""),"MA20365")</f>
        <v>MA20365</v>
      </c>
      <c r="B520" s="13" t="str">
        <f>IFERROR(__xludf.DUMMYFUNCTION("""COMPUTED_VALUE"""),"Mandawa")</f>
        <v>Mandawa</v>
      </c>
      <c r="C520" s="13" t="str">
        <f>IFERROR(__xludf.DUMMYFUNCTION("""COMPUTED_VALUE"""),"Rice Flour")</f>
        <v>Rice Flour</v>
      </c>
      <c r="D520" s="22">
        <f>IFERROR(__xludf.DUMMYFUNCTION("""COMPUTED_VALUE"""),45524.0)</f>
        <v>45524</v>
      </c>
      <c r="E520" s="13">
        <f>IFERROR(__xludf.DUMMYFUNCTION("""COMPUTED_VALUE"""),20.0)</f>
        <v>20</v>
      </c>
      <c r="F520" s="13">
        <f>IFERROR(__xludf.DUMMYFUNCTION("""COMPUTED_VALUE"""),78.0)</f>
        <v>78</v>
      </c>
      <c r="G520" s="13" t="str">
        <f t="shared" si="1"/>
        <v>August</v>
      </c>
    </row>
    <row r="521">
      <c r="A521" s="13" t="str">
        <f>IFERROR(__xludf.DUMMYFUNCTION("""COMPUTED_VALUE"""),"MA22065")</f>
        <v>MA22065</v>
      </c>
      <c r="B521" s="13" t="str">
        <f>IFERROR(__xludf.DUMMYFUNCTION("""COMPUTED_VALUE"""),"Mandawa")</f>
        <v>Mandawa</v>
      </c>
      <c r="C521" s="13" t="str">
        <f>IFERROR(__xludf.DUMMYFUNCTION("""COMPUTED_VALUE"""),"Besan")</f>
        <v>Besan</v>
      </c>
      <c r="D521" s="22">
        <f>IFERROR(__xludf.DUMMYFUNCTION("""COMPUTED_VALUE"""),45525.0)</f>
        <v>45525</v>
      </c>
      <c r="E521" s="13">
        <f>IFERROR(__xludf.DUMMYFUNCTION("""COMPUTED_VALUE"""),5.0)</f>
        <v>5</v>
      </c>
      <c r="F521" s="13">
        <f>IFERROR(__xludf.DUMMYFUNCTION("""COMPUTED_VALUE"""),170.0)</f>
        <v>170</v>
      </c>
      <c r="G521" s="13" t="str">
        <f t="shared" si="1"/>
        <v>August</v>
      </c>
    </row>
    <row r="522">
      <c r="A522" s="13" t="str">
        <f>IFERROR(__xludf.DUMMYFUNCTION("""COMPUTED_VALUE"""),"MA23765")</f>
        <v>MA23765</v>
      </c>
      <c r="B522" s="13" t="str">
        <f>IFERROR(__xludf.DUMMYFUNCTION("""COMPUTED_VALUE"""),"Mandawa")</f>
        <v>Mandawa</v>
      </c>
      <c r="C522" s="13" t="str">
        <f>IFERROR(__xludf.DUMMYFUNCTION("""COMPUTED_VALUE"""),"Wheat Flour")</f>
        <v>Wheat Flour</v>
      </c>
      <c r="D522" s="22">
        <f>IFERROR(__xludf.DUMMYFUNCTION("""COMPUTED_VALUE"""),45526.0)</f>
        <v>45526</v>
      </c>
      <c r="E522" s="13">
        <f>IFERROR(__xludf.DUMMYFUNCTION("""COMPUTED_VALUE"""),20.0)</f>
        <v>20</v>
      </c>
      <c r="F522" s="13">
        <f>IFERROR(__xludf.DUMMYFUNCTION("""COMPUTED_VALUE"""),65.0)</f>
        <v>65</v>
      </c>
      <c r="G522" s="13" t="str">
        <f t="shared" si="1"/>
        <v>August</v>
      </c>
    </row>
    <row r="523">
      <c r="A523" s="13" t="str">
        <f>IFERROR(__xludf.DUMMYFUNCTION("""COMPUTED_VALUE"""),"MA25465")</f>
        <v>MA25465</v>
      </c>
      <c r="B523" s="13" t="str">
        <f>IFERROR(__xludf.DUMMYFUNCTION("""COMPUTED_VALUE"""),"Mandawa")</f>
        <v>Mandawa</v>
      </c>
      <c r="C523" s="13" t="str">
        <f>IFERROR(__xludf.DUMMYFUNCTION("""COMPUTED_VALUE"""),"Rice Flour")</f>
        <v>Rice Flour</v>
      </c>
      <c r="D523" s="22">
        <f>IFERROR(__xludf.DUMMYFUNCTION("""COMPUTED_VALUE"""),45527.0)</f>
        <v>45527</v>
      </c>
      <c r="E523" s="13">
        <f>IFERROR(__xludf.DUMMYFUNCTION("""COMPUTED_VALUE"""),26.0)</f>
        <v>26</v>
      </c>
      <c r="F523" s="13">
        <f>IFERROR(__xludf.DUMMYFUNCTION("""COMPUTED_VALUE"""),78.0)</f>
        <v>78</v>
      </c>
      <c r="G523" s="13" t="str">
        <f t="shared" si="1"/>
        <v>August</v>
      </c>
    </row>
    <row r="524">
      <c r="A524" s="13" t="str">
        <f>IFERROR(__xludf.DUMMYFUNCTION("""COMPUTED_VALUE"""),"MA27165")</f>
        <v>MA27165</v>
      </c>
      <c r="B524" s="13" t="str">
        <f>IFERROR(__xludf.DUMMYFUNCTION("""COMPUTED_VALUE"""),"Mandawa")</f>
        <v>Mandawa</v>
      </c>
      <c r="C524" s="13" t="str">
        <f>IFERROR(__xludf.DUMMYFUNCTION("""COMPUTED_VALUE"""),"Besan")</f>
        <v>Besan</v>
      </c>
      <c r="D524" s="22">
        <f>IFERROR(__xludf.DUMMYFUNCTION("""COMPUTED_VALUE"""),45527.0)</f>
        <v>45527</v>
      </c>
      <c r="E524" s="13">
        <f>IFERROR(__xludf.DUMMYFUNCTION("""COMPUTED_VALUE"""),9.0)</f>
        <v>9</v>
      </c>
      <c r="F524" s="13">
        <f>IFERROR(__xludf.DUMMYFUNCTION("""COMPUTED_VALUE"""),170.0)</f>
        <v>170</v>
      </c>
      <c r="G524" s="13" t="str">
        <f t="shared" si="1"/>
        <v>August</v>
      </c>
    </row>
    <row r="525">
      <c r="A525" s="13" t="str">
        <f>IFERROR(__xludf.DUMMYFUNCTION("""COMPUTED_VALUE"""),"MA28865")</f>
        <v>MA28865</v>
      </c>
      <c r="B525" s="13" t="str">
        <f>IFERROR(__xludf.DUMMYFUNCTION("""COMPUTED_VALUE"""),"Mandawa")</f>
        <v>Mandawa</v>
      </c>
      <c r="C525" s="13" t="str">
        <f>IFERROR(__xludf.DUMMYFUNCTION("""COMPUTED_VALUE"""),"Wheat Flour")</f>
        <v>Wheat Flour</v>
      </c>
      <c r="D525" s="22">
        <f>IFERROR(__xludf.DUMMYFUNCTION("""COMPUTED_VALUE"""),45527.0)</f>
        <v>45527</v>
      </c>
      <c r="E525" s="13">
        <f>IFERROR(__xludf.DUMMYFUNCTION("""COMPUTED_VALUE"""),37.0)</f>
        <v>37</v>
      </c>
      <c r="F525" s="13">
        <f>IFERROR(__xludf.DUMMYFUNCTION("""COMPUTED_VALUE"""),65.0)</f>
        <v>65</v>
      </c>
      <c r="G525" s="13" t="str">
        <f t="shared" si="1"/>
        <v>August</v>
      </c>
    </row>
    <row r="526">
      <c r="A526" s="13" t="str">
        <f>IFERROR(__xludf.DUMMYFUNCTION("""COMPUTED_VALUE"""),"MA30565")</f>
        <v>MA30565</v>
      </c>
      <c r="B526" s="13" t="str">
        <f>IFERROR(__xludf.DUMMYFUNCTION("""COMPUTED_VALUE"""),"Mandawa")</f>
        <v>Mandawa</v>
      </c>
      <c r="C526" s="13" t="str">
        <f>IFERROR(__xludf.DUMMYFUNCTION("""COMPUTED_VALUE"""),"Corn Flour")</f>
        <v>Corn Flour</v>
      </c>
      <c r="D526" s="22">
        <f>IFERROR(__xludf.DUMMYFUNCTION("""COMPUTED_VALUE"""),45527.0)</f>
        <v>45527</v>
      </c>
      <c r="E526" s="13">
        <f>IFERROR(__xludf.DUMMYFUNCTION("""COMPUTED_VALUE"""),7.0)</f>
        <v>7</v>
      </c>
      <c r="F526" s="13">
        <f>IFERROR(__xludf.DUMMYFUNCTION("""COMPUTED_VALUE"""),82.0)</f>
        <v>82</v>
      </c>
      <c r="G526" s="13" t="str">
        <f t="shared" si="1"/>
        <v>August</v>
      </c>
    </row>
    <row r="527">
      <c r="A527" s="13" t="str">
        <f>IFERROR(__xludf.DUMMYFUNCTION("""COMPUTED_VALUE"""),"MA32265")</f>
        <v>MA32265</v>
      </c>
      <c r="B527" s="13" t="str">
        <f>IFERROR(__xludf.DUMMYFUNCTION("""COMPUTED_VALUE"""),"Mandawa")</f>
        <v>Mandawa</v>
      </c>
      <c r="C527" s="13" t="str">
        <f>IFERROR(__xludf.DUMMYFUNCTION("""COMPUTED_VALUE"""),"Jowar Flour")</f>
        <v>Jowar Flour</v>
      </c>
      <c r="D527" s="22">
        <f>IFERROR(__xludf.DUMMYFUNCTION("""COMPUTED_VALUE"""),45527.0)</f>
        <v>45527</v>
      </c>
      <c r="E527" s="13">
        <f>IFERROR(__xludf.DUMMYFUNCTION("""COMPUTED_VALUE"""),4.0)</f>
        <v>4</v>
      </c>
      <c r="F527" s="13">
        <f>IFERROR(__xludf.DUMMYFUNCTION("""COMPUTED_VALUE"""),80.0)</f>
        <v>80</v>
      </c>
      <c r="G527" s="13" t="str">
        <f t="shared" si="1"/>
        <v>August</v>
      </c>
    </row>
    <row r="528">
      <c r="A528" s="13" t="str">
        <f>IFERROR(__xludf.DUMMYFUNCTION("""COMPUTED_VALUE"""),"MA33965")</f>
        <v>MA33965</v>
      </c>
      <c r="B528" s="13" t="str">
        <f>IFERROR(__xludf.DUMMYFUNCTION("""COMPUTED_VALUE"""),"Mandawa")</f>
        <v>Mandawa</v>
      </c>
      <c r="C528" s="13" t="str">
        <f>IFERROR(__xludf.DUMMYFUNCTION("""COMPUTED_VALUE"""),"Rice Flour")</f>
        <v>Rice Flour</v>
      </c>
      <c r="D528" s="22">
        <f>IFERROR(__xludf.DUMMYFUNCTION("""COMPUTED_VALUE"""),45528.0)</f>
        <v>45528</v>
      </c>
      <c r="E528" s="13">
        <f>IFERROR(__xludf.DUMMYFUNCTION("""COMPUTED_VALUE"""),9.0)</f>
        <v>9</v>
      </c>
      <c r="F528" s="13">
        <f>IFERROR(__xludf.DUMMYFUNCTION("""COMPUTED_VALUE"""),78.0)</f>
        <v>78</v>
      </c>
      <c r="G528" s="13" t="str">
        <f t="shared" si="1"/>
        <v>August</v>
      </c>
    </row>
    <row r="529">
      <c r="A529" s="13" t="str">
        <f>IFERROR(__xludf.DUMMYFUNCTION("""COMPUTED_VALUE"""),"MA35665")</f>
        <v>MA35665</v>
      </c>
      <c r="B529" s="13" t="str">
        <f>IFERROR(__xludf.DUMMYFUNCTION("""COMPUTED_VALUE"""),"Mandawa")</f>
        <v>Mandawa</v>
      </c>
      <c r="C529" s="13" t="str">
        <f>IFERROR(__xludf.DUMMYFUNCTION("""COMPUTED_VALUE"""),"Ragi Flour")</f>
        <v>Ragi Flour</v>
      </c>
      <c r="D529" s="22">
        <f>IFERROR(__xludf.DUMMYFUNCTION("""COMPUTED_VALUE"""),45528.0)</f>
        <v>45528</v>
      </c>
      <c r="E529" s="13">
        <f>IFERROR(__xludf.DUMMYFUNCTION("""COMPUTED_VALUE"""),8.0)</f>
        <v>8</v>
      </c>
      <c r="F529" s="13">
        <f>IFERROR(__xludf.DUMMYFUNCTION("""COMPUTED_VALUE"""),90.0)</f>
        <v>90</v>
      </c>
      <c r="G529" s="13" t="str">
        <f t="shared" si="1"/>
        <v>August</v>
      </c>
    </row>
    <row r="530">
      <c r="A530" s="13" t="str">
        <f>IFERROR(__xludf.DUMMYFUNCTION("""COMPUTED_VALUE"""),"MA37365")</f>
        <v>MA37365</v>
      </c>
      <c r="B530" s="13" t="str">
        <f>IFERROR(__xludf.DUMMYFUNCTION("""COMPUTED_VALUE"""),"Mandawa")</f>
        <v>Mandawa</v>
      </c>
      <c r="C530" s="13" t="str">
        <f>IFERROR(__xludf.DUMMYFUNCTION("""COMPUTED_VALUE"""),"Jowar Flour")</f>
        <v>Jowar Flour</v>
      </c>
      <c r="D530" s="22">
        <f>IFERROR(__xludf.DUMMYFUNCTION("""COMPUTED_VALUE"""),45529.0)</f>
        <v>45529</v>
      </c>
      <c r="E530" s="13">
        <f>IFERROR(__xludf.DUMMYFUNCTION("""COMPUTED_VALUE"""),6.0)</f>
        <v>6</v>
      </c>
      <c r="F530" s="13">
        <f>IFERROR(__xludf.DUMMYFUNCTION("""COMPUTED_VALUE"""),80.0)</f>
        <v>80</v>
      </c>
      <c r="G530" s="13" t="str">
        <f t="shared" si="1"/>
        <v>August</v>
      </c>
    </row>
    <row r="531">
      <c r="A531" s="13" t="str">
        <f>IFERROR(__xludf.DUMMYFUNCTION("""COMPUTED_VALUE"""),"MA39065")</f>
        <v>MA39065</v>
      </c>
      <c r="B531" s="13" t="str">
        <f>IFERROR(__xludf.DUMMYFUNCTION("""COMPUTED_VALUE"""),"Mandawa")</f>
        <v>Mandawa</v>
      </c>
      <c r="C531" s="13" t="str">
        <f>IFERROR(__xludf.DUMMYFUNCTION("""COMPUTED_VALUE"""),"Corn Flour")</f>
        <v>Corn Flour</v>
      </c>
      <c r="D531" s="22">
        <f>IFERROR(__xludf.DUMMYFUNCTION("""COMPUTED_VALUE"""),45529.0)</f>
        <v>45529</v>
      </c>
      <c r="E531" s="13">
        <f>IFERROR(__xludf.DUMMYFUNCTION("""COMPUTED_VALUE"""),4.0)</f>
        <v>4</v>
      </c>
      <c r="F531" s="13">
        <f>IFERROR(__xludf.DUMMYFUNCTION("""COMPUTED_VALUE"""),82.0)</f>
        <v>82</v>
      </c>
      <c r="G531" s="13" t="str">
        <f t="shared" si="1"/>
        <v>August</v>
      </c>
    </row>
    <row r="532">
      <c r="A532" s="13" t="str">
        <f>IFERROR(__xludf.DUMMYFUNCTION("""COMPUTED_VALUE"""),"MA40765")</f>
        <v>MA40765</v>
      </c>
      <c r="B532" s="13" t="str">
        <f>IFERROR(__xludf.DUMMYFUNCTION("""COMPUTED_VALUE"""),"Mandawa")</f>
        <v>Mandawa</v>
      </c>
      <c r="C532" s="13" t="str">
        <f>IFERROR(__xludf.DUMMYFUNCTION("""COMPUTED_VALUE"""),"Wheat Flour")</f>
        <v>Wheat Flour</v>
      </c>
      <c r="D532" s="22">
        <f>IFERROR(__xludf.DUMMYFUNCTION("""COMPUTED_VALUE"""),45530.0)</f>
        <v>45530</v>
      </c>
      <c r="E532" s="13">
        <f>IFERROR(__xludf.DUMMYFUNCTION("""COMPUTED_VALUE"""),43.0)</f>
        <v>43</v>
      </c>
      <c r="F532" s="13">
        <f>IFERROR(__xludf.DUMMYFUNCTION("""COMPUTED_VALUE"""),65.0)</f>
        <v>65</v>
      </c>
      <c r="G532" s="13" t="str">
        <f t="shared" si="1"/>
        <v>August</v>
      </c>
    </row>
    <row r="533">
      <c r="A533" s="13" t="str">
        <f>IFERROR(__xludf.DUMMYFUNCTION("""COMPUTED_VALUE"""),"MA42465")</f>
        <v>MA42465</v>
      </c>
      <c r="B533" s="13" t="str">
        <f>IFERROR(__xludf.DUMMYFUNCTION("""COMPUTED_VALUE"""),"Mandawa")</f>
        <v>Mandawa</v>
      </c>
      <c r="C533" s="13" t="str">
        <f>IFERROR(__xludf.DUMMYFUNCTION("""COMPUTED_VALUE"""),"Rice Flour")</f>
        <v>Rice Flour</v>
      </c>
      <c r="D533" s="22">
        <f>IFERROR(__xludf.DUMMYFUNCTION("""COMPUTED_VALUE"""),45531.0)</f>
        <v>45531</v>
      </c>
      <c r="E533" s="13">
        <f>IFERROR(__xludf.DUMMYFUNCTION("""COMPUTED_VALUE"""),26.0)</f>
        <v>26</v>
      </c>
      <c r="F533" s="13">
        <f>IFERROR(__xludf.DUMMYFUNCTION("""COMPUTED_VALUE"""),78.0)</f>
        <v>78</v>
      </c>
      <c r="G533" s="13" t="str">
        <f t="shared" si="1"/>
        <v>August</v>
      </c>
    </row>
    <row r="534">
      <c r="A534" s="13" t="str">
        <f>IFERROR(__xludf.DUMMYFUNCTION("""COMPUTED_VALUE"""),"MA44165")</f>
        <v>MA44165</v>
      </c>
      <c r="B534" s="13" t="str">
        <f>IFERROR(__xludf.DUMMYFUNCTION("""COMPUTED_VALUE"""),"Mandawa")</f>
        <v>Mandawa</v>
      </c>
      <c r="C534" s="13" t="str">
        <f>IFERROR(__xludf.DUMMYFUNCTION("""COMPUTED_VALUE"""),"Besan")</f>
        <v>Besan</v>
      </c>
      <c r="D534" s="22">
        <f>IFERROR(__xludf.DUMMYFUNCTION("""COMPUTED_VALUE"""),45532.0)</f>
        <v>45532</v>
      </c>
      <c r="E534" s="13">
        <f>IFERROR(__xludf.DUMMYFUNCTION("""COMPUTED_VALUE"""),5.0)</f>
        <v>5</v>
      </c>
      <c r="F534" s="13">
        <f>IFERROR(__xludf.DUMMYFUNCTION("""COMPUTED_VALUE"""),170.0)</f>
        <v>170</v>
      </c>
      <c r="G534" s="13" t="str">
        <f t="shared" si="1"/>
        <v>August</v>
      </c>
    </row>
    <row r="535">
      <c r="A535" s="13" t="str">
        <f>IFERROR(__xludf.DUMMYFUNCTION("""COMPUTED_VALUE"""),"MA45865")</f>
        <v>MA45865</v>
      </c>
      <c r="B535" s="13" t="str">
        <f>IFERROR(__xludf.DUMMYFUNCTION("""COMPUTED_VALUE"""),"Mandawa")</f>
        <v>Mandawa</v>
      </c>
      <c r="C535" s="13" t="str">
        <f>IFERROR(__xludf.DUMMYFUNCTION("""COMPUTED_VALUE"""),"Ragi Flour")</f>
        <v>Ragi Flour</v>
      </c>
      <c r="D535" s="22">
        <f>IFERROR(__xludf.DUMMYFUNCTION("""COMPUTED_VALUE"""),45533.0)</f>
        <v>45533</v>
      </c>
      <c r="E535" s="13">
        <f>IFERROR(__xludf.DUMMYFUNCTION("""COMPUTED_VALUE"""),9.0)</f>
        <v>9</v>
      </c>
      <c r="F535" s="13">
        <f>IFERROR(__xludf.DUMMYFUNCTION("""COMPUTED_VALUE"""),90.0)</f>
        <v>90</v>
      </c>
      <c r="G535" s="13" t="str">
        <f t="shared" si="1"/>
        <v>August</v>
      </c>
    </row>
    <row r="536">
      <c r="A536" s="13" t="str">
        <f>IFERROR(__xludf.DUMMYFUNCTION("""COMPUTED_VALUE"""),"MA47565")</f>
        <v>MA47565</v>
      </c>
      <c r="B536" s="13" t="str">
        <f>IFERROR(__xludf.DUMMYFUNCTION("""COMPUTED_VALUE"""),"Mandawa")</f>
        <v>Mandawa</v>
      </c>
      <c r="C536" s="13" t="str">
        <f>IFERROR(__xludf.DUMMYFUNCTION("""COMPUTED_VALUE"""),"Jowar Flour")</f>
        <v>Jowar Flour</v>
      </c>
      <c r="D536" s="22">
        <f>IFERROR(__xludf.DUMMYFUNCTION("""COMPUTED_VALUE"""),45533.0)</f>
        <v>45533</v>
      </c>
      <c r="E536" s="13">
        <f>IFERROR(__xludf.DUMMYFUNCTION("""COMPUTED_VALUE"""),6.0)</f>
        <v>6</v>
      </c>
      <c r="F536" s="13">
        <f>IFERROR(__xludf.DUMMYFUNCTION("""COMPUTED_VALUE"""),80.0)</f>
        <v>80</v>
      </c>
      <c r="G536" s="13" t="str">
        <f t="shared" si="1"/>
        <v>August</v>
      </c>
    </row>
    <row r="537">
      <c r="A537" s="13" t="str">
        <f>IFERROR(__xludf.DUMMYFUNCTION("""COMPUTED_VALUE"""),"MA49265")</f>
        <v>MA49265</v>
      </c>
      <c r="B537" s="13" t="str">
        <f>IFERROR(__xludf.DUMMYFUNCTION("""COMPUTED_VALUE"""),"Mandawa")</f>
        <v>Mandawa</v>
      </c>
      <c r="C537" s="13" t="str">
        <f>IFERROR(__xludf.DUMMYFUNCTION("""COMPUTED_VALUE"""),"Corn Flour")</f>
        <v>Corn Flour</v>
      </c>
      <c r="D537" s="22">
        <f>IFERROR(__xludf.DUMMYFUNCTION("""COMPUTED_VALUE"""),45533.0)</f>
        <v>45533</v>
      </c>
      <c r="E537" s="13">
        <f>IFERROR(__xludf.DUMMYFUNCTION("""COMPUTED_VALUE"""),6.0)</f>
        <v>6</v>
      </c>
      <c r="F537" s="13">
        <f>IFERROR(__xludf.DUMMYFUNCTION("""COMPUTED_VALUE"""),82.0)</f>
        <v>82</v>
      </c>
      <c r="G537" s="13" t="str">
        <f t="shared" si="1"/>
        <v>August</v>
      </c>
    </row>
    <row r="538">
      <c r="A538" s="13" t="str">
        <f>IFERROR(__xludf.DUMMYFUNCTION("""COMPUTED_VALUE"""),"MA50965")</f>
        <v>MA50965</v>
      </c>
      <c r="B538" s="13" t="str">
        <f>IFERROR(__xludf.DUMMYFUNCTION("""COMPUTED_VALUE"""),"Mandawa")</f>
        <v>Mandawa</v>
      </c>
      <c r="C538" s="13" t="str">
        <f>IFERROR(__xludf.DUMMYFUNCTION("""COMPUTED_VALUE"""),"Wheat Flour")</f>
        <v>Wheat Flour</v>
      </c>
      <c r="D538" s="22">
        <f>IFERROR(__xludf.DUMMYFUNCTION("""COMPUTED_VALUE"""),45533.0)</f>
        <v>45533</v>
      </c>
      <c r="E538" s="13">
        <f>IFERROR(__xludf.DUMMYFUNCTION("""COMPUTED_VALUE"""),14.0)</f>
        <v>14</v>
      </c>
      <c r="F538" s="13">
        <f>IFERROR(__xludf.DUMMYFUNCTION("""COMPUTED_VALUE"""),65.0)</f>
        <v>65</v>
      </c>
      <c r="G538" s="13" t="str">
        <f t="shared" si="1"/>
        <v>August</v>
      </c>
    </row>
    <row r="539">
      <c r="A539" s="13" t="str">
        <f>IFERROR(__xludf.DUMMYFUNCTION("""COMPUTED_VALUE"""),"MA52665")</f>
        <v>MA52665</v>
      </c>
      <c r="B539" s="13" t="str">
        <f>IFERROR(__xludf.DUMMYFUNCTION("""COMPUTED_VALUE"""),"Mandawa")</f>
        <v>Mandawa</v>
      </c>
      <c r="C539" s="13" t="str">
        <f>IFERROR(__xludf.DUMMYFUNCTION("""COMPUTED_VALUE"""),"Rice Flour")</f>
        <v>Rice Flour</v>
      </c>
      <c r="D539" s="22">
        <f>IFERROR(__xludf.DUMMYFUNCTION("""COMPUTED_VALUE"""),45534.0)</f>
        <v>45534</v>
      </c>
      <c r="E539" s="13">
        <f>IFERROR(__xludf.DUMMYFUNCTION("""COMPUTED_VALUE"""),21.0)</f>
        <v>21</v>
      </c>
      <c r="F539" s="13">
        <f>IFERROR(__xludf.DUMMYFUNCTION("""COMPUTED_VALUE"""),78.0)</f>
        <v>78</v>
      </c>
      <c r="G539" s="13" t="str">
        <f t="shared" si="1"/>
        <v>August</v>
      </c>
    </row>
    <row r="540">
      <c r="A540" s="13" t="str">
        <f>IFERROR(__xludf.DUMMYFUNCTION("""COMPUTED_VALUE"""),"MA54365")</f>
        <v>MA54365</v>
      </c>
      <c r="B540" s="13" t="str">
        <f>IFERROR(__xludf.DUMMYFUNCTION("""COMPUTED_VALUE"""),"Mandawa")</f>
        <v>Mandawa</v>
      </c>
      <c r="C540" s="13" t="str">
        <f>IFERROR(__xludf.DUMMYFUNCTION("""COMPUTED_VALUE"""),"Besan")</f>
        <v>Besan</v>
      </c>
      <c r="D540" s="22">
        <f>IFERROR(__xludf.DUMMYFUNCTION("""COMPUTED_VALUE"""),45534.0)</f>
        <v>45534</v>
      </c>
      <c r="E540" s="13">
        <f>IFERROR(__xludf.DUMMYFUNCTION("""COMPUTED_VALUE"""),2.0)</f>
        <v>2</v>
      </c>
      <c r="F540" s="13">
        <f>IFERROR(__xludf.DUMMYFUNCTION("""COMPUTED_VALUE"""),170.0)</f>
        <v>170</v>
      </c>
      <c r="G540" s="13" t="str">
        <f t="shared" si="1"/>
        <v>August</v>
      </c>
    </row>
    <row r="541">
      <c r="A541" s="13" t="str">
        <f>IFERROR(__xludf.DUMMYFUNCTION("""COMPUTED_VALUE"""),"MA56065")</f>
        <v>MA56065</v>
      </c>
      <c r="B541" s="13" t="str">
        <f>IFERROR(__xludf.DUMMYFUNCTION("""COMPUTED_VALUE"""),"Mandawa")</f>
        <v>Mandawa</v>
      </c>
      <c r="C541" s="13" t="str">
        <f>IFERROR(__xludf.DUMMYFUNCTION("""COMPUTED_VALUE"""),"Ragi Flour")</f>
        <v>Ragi Flour</v>
      </c>
      <c r="D541" s="22">
        <f>IFERROR(__xludf.DUMMYFUNCTION("""COMPUTED_VALUE"""),45534.0)</f>
        <v>45534</v>
      </c>
      <c r="E541" s="13">
        <f>IFERROR(__xludf.DUMMYFUNCTION("""COMPUTED_VALUE"""),8.0)</f>
        <v>8</v>
      </c>
      <c r="F541" s="13">
        <f>IFERROR(__xludf.DUMMYFUNCTION("""COMPUTED_VALUE"""),90.0)</f>
        <v>90</v>
      </c>
      <c r="G541" s="13" t="str">
        <f t="shared" si="1"/>
        <v>August</v>
      </c>
    </row>
    <row r="542">
      <c r="A542" s="13" t="str">
        <f>IFERROR(__xludf.DUMMYFUNCTION("""COMPUTED_VALUE"""),"MA57765")</f>
        <v>MA57765</v>
      </c>
      <c r="B542" s="13" t="str">
        <f>IFERROR(__xludf.DUMMYFUNCTION("""COMPUTED_VALUE"""),"Mandawa")</f>
        <v>Mandawa</v>
      </c>
      <c r="C542" s="13" t="str">
        <f>IFERROR(__xludf.DUMMYFUNCTION("""COMPUTED_VALUE"""),"Besan")</f>
        <v>Besan</v>
      </c>
      <c r="D542" s="22">
        <f>IFERROR(__xludf.DUMMYFUNCTION("""COMPUTED_VALUE"""),45535.0)</f>
        <v>45535</v>
      </c>
      <c r="E542" s="13">
        <f>IFERROR(__xludf.DUMMYFUNCTION("""COMPUTED_VALUE"""),6.0)</f>
        <v>6</v>
      </c>
      <c r="F542" s="13">
        <f>IFERROR(__xludf.DUMMYFUNCTION("""COMPUTED_VALUE"""),170.0)</f>
        <v>170</v>
      </c>
      <c r="G542" s="13" t="str">
        <f t="shared" si="1"/>
        <v>August</v>
      </c>
    </row>
    <row r="543">
      <c r="A543" s="13" t="str">
        <f>IFERROR(__xludf.DUMMYFUNCTION("""COMPUTED_VALUE"""),"MA59465")</f>
        <v>MA59465</v>
      </c>
      <c r="B543" s="13" t="str">
        <f>IFERROR(__xludf.DUMMYFUNCTION("""COMPUTED_VALUE"""),"Mandawa")</f>
        <v>Mandawa</v>
      </c>
      <c r="C543" s="13" t="str">
        <f>IFERROR(__xludf.DUMMYFUNCTION("""COMPUTED_VALUE"""),"Ragi Flour")</f>
        <v>Ragi Flour</v>
      </c>
      <c r="D543" s="22">
        <f>IFERROR(__xludf.DUMMYFUNCTION("""COMPUTED_VALUE"""),45535.0)</f>
        <v>45535</v>
      </c>
      <c r="E543" s="13">
        <f>IFERROR(__xludf.DUMMYFUNCTION("""COMPUTED_VALUE"""),6.0)</f>
        <v>6</v>
      </c>
      <c r="F543" s="13">
        <f>IFERROR(__xludf.DUMMYFUNCTION("""COMPUTED_VALUE"""),90.0)</f>
        <v>90</v>
      </c>
      <c r="G543" s="13" t="str">
        <f t="shared" si="1"/>
        <v>August</v>
      </c>
    </row>
    <row r="544">
      <c r="A544" s="13" t="str">
        <f>IFERROR(__xludf.DUMMYFUNCTION("""COMPUTED_VALUE"""),"MA61165")</f>
        <v>MA61165</v>
      </c>
      <c r="B544" s="13" t="str">
        <f>IFERROR(__xludf.DUMMYFUNCTION("""COMPUTED_VALUE"""),"Mandawa")</f>
        <v>Mandawa</v>
      </c>
      <c r="C544" s="13" t="str">
        <f>IFERROR(__xludf.DUMMYFUNCTION("""COMPUTED_VALUE"""),"Rice Flour")</f>
        <v>Rice Flour</v>
      </c>
      <c r="D544" s="22">
        <f>IFERROR(__xludf.DUMMYFUNCTION("""COMPUTED_VALUE"""),45535.0)</f>
        <v>45535</v>
      </c>
      <c r="E544" s="13">
        <f>IFERROR(__xludf.DUMMYFUNCTION("""COMPUTED_VALUE"""),10.0)</f>
        <v>10</v>
      </c>
      <c r="F544" s="13">
        <f>IFERROR(__xludf.DUMMYFUNCTION("""COMPUTED_VALUE"""),78.0)</f>
        <v>78</v>
      </c>
      <c r="G544" s="13" t="str">
        <f t="shared" si="1"/>
        <v>August</v>
      </c>
    </row>
    <row r="545">
      <c r="A545" s="13" t="str">
        <f>IFERROR(__xludf.DUMMYFUNCTION("""COMPUTED_VALUE"""),"MA62865")</f>
        <v>MA62865</v>
      </c>
      <c r="B545" s="13" t="str">
        <f>IFERROR(__xludf.DUMMYFUNCTION("""COMPUTED_VALUE"""),"Mandawa")</f>
        <v>Mandawa</v>
      </c>
      <c r="C545" s="13" t="str">
        <f>IFERROR(__xludf.DUMMYFUNCTION("""COMPUTED_VALUE"""),"Jowar Flour")</f>
        <v>Jowar Flour</v>
      </c>
      <c r="D545" s="22">
        <f>IFERROR(__xludf.DUMMYFUNCTION("""COMPUTED_VALUE"""),45535.0)</f>
        <v>45535</v>
      </c>
      <c r="E545" s="13">
        <f>IFERROR(__xludf.DUMMYFUNCTION("""COMPUTED_VALUE"""),2.0)</f>
        <v>2</v>
      </c>
      <c r="F545" s="13">
        <f>IFERROR(__xludf.DUMMYFUNCTION("""COMPUTED_VALUE"""),80.0)</f>
        <v>80</v>
      </c>
      <c r="G545" s="13" t="str">
        <f t="shared" si="1"/>
        <v>August</v>
      </c>
    </row>
    <row r="546">
      <c r="A546" s="13" t="str">
        <f>IFERROR(__xludf.DUMMYFUNCTION("""COMPUTED_VALUE"""),"MA64565")</f>
        <v>MA64565</v>
      </c>
      <c r="B546" s="13" t="str">
        <f>IFERROR(__xludf.DUMMYFUNCTION("""COMPUTED_VALUE"""),"Mandawa")</f>
        <v>Mandawa</v>
      </c>
      <c r="C546" s="13" t="str">
        <f>IFERROR(__xludf.DUMMYFUNCTION("""COMPUTED_VALUE"""),"Corn Flour")</f>
        <v>Corn Flour</v>
      </c>
      <c r="D546" s="22">
        <f>IFERROR(__xludf.DUMMYFUNCTION("""COMPUTED_VALUE"""),45535.0)</f>
        <v>45535</v>
      </c>
      <c r="E546" s="13">
        <f>IFERROR(__xludf.DUMMYFUNCTION("""COMPUTED_VALUE"""),5.0)</f>
        <v>5</v>
      </c>
      <c r="F546" s="13">
        <f>IFERROR(__xludf.DUMMYFUNCTION("""COMPUTED_VALUE"""),82.0)</f>
        <v>82</v>
      </c>
      <c r="G546" s="13" t="str">
        <f t="shared" si="1"/>
        <v>August</v>
      </c>
    </row>
    <row r="547">
      <c r="A547" s="13" t="str">
        <f>IFERROR(__xludf.DUMMYFUNCTION("""COMPUTED_VALUE"""),"MA66265")</f>
        <v>MA66265</v>
      </c>
      <c r="B547" s="13" t="str">
        <f>IFERROR(__xludf.DUMMYFUNCTION("""COMPUTED_VALUE"""),"Mandawa")</f>
        <v>Mandawa</v>
      </c>
      <c r="C547" s="13" t="str">
        <f>IFERROR(__xludf.DUMMYFUNCTION("""COMPUTED_VALUE"""),"Wheat Flour")</f>
        <v>Wheat Flour</v>
      </c>
      <c r="D547" s="22">
        <f>IFERROR(__xludf.DUMMYFUNCTION("""COMPUTED_VALUE"""),45535.0)</f>
        <v>45535</v>
      </c>
      <c r="E547" s="13">
        <f>IFERROR(__xludf.DUMMYFUNCTION("""COMPUTED_VALUE"""),8.0)</f>
        <v>8</v>
      </c>
      <c r="F547" s="13">
        <f>IFERROR(__xludf.DUMMYFUNCTION("""COMPUTED_VALUE"""),65.0)</f>
        <v>65</v>
      </c>
      <c r="G547" s="13" t="str">
        <f t="shared" si="1"/>
        <v>August</v>
      </c>
    </row>
    <row r="548">
      <c r="A548" s="13" t="str">
        <f>IFERROR(__xludf.DUMMYFUNCTION("""COMPUTED_VALUE"""),"AL00325")</f>
        <v>AL00325</v>
      </c>
      <c r="B548" s="13" t="str">
        <f>IFERROR(__xludf.DUMMYFUNCTION("""COMPUTED_VALUE"""),"Alwar")</f>
        <v>Alwar</v>
      </c>
      <c r="C548" s="13" t="str">
        <f>IFERROR(__xludf.DUMMYFUNCTION("""COMPUTED_VALUE"""),"Besan")</f>
        <v>Besan</v>
      </c>
      <c r="D548" s="22">
        <f>IFERROR(__xludf.DUMMYFUNCTION("""COMPUTED_VALUE"""),45445.0)</f>
        <v>45445</v>
      </c>
      <c r="E548" s="13">
        <f>IFERROR(__xludf.DUMMYFUNCTION("""COMPUTED_VALUE"""),13.0)</f>
        <v>13</v>
      </c>
      <c r="F548" s="13">
        <f>IFERROR(__xludf.DUMMYFUNCTION("""COMPUTED_VALUE"""),170.0)</f>
        <v>170</v>
      </c>
      <c r="G548" s="13" t="str">
        <f t="shared" si="1"/>
        <v>June</v>
      </c>
    </row>
    <row r="549">
      <c r="A549" s="13" t="str">
        <f>IFERROR(__xludf.DUMMYFUNCTION("""COMPUTED_VALUE"""),"AL00545")</f>
        <v>AL00545</v>
      </c>
      <c r="B549" s="13" t="str">
        <f>IFERROR(__xludf.DUMMYFUNCTION("""COMPUTED_VALUE"""),"Alwar")</f>
        <v>Alwar</v>
      </c>
      <c r="C549" s="13" t="str">
        <f>IFERROR(__xludf.DUMMYFUNCTION("""COMPUTED_VALUE"""),"Wheat Flour")</f>
        <v>Wheat Flour</v>
      </c>
      <c r="D549" s="22">
        <f>IFERROR(__xludf.DUMMYFUNCTION("""COMPUTED_VALUE"""),45445.0)</f>
        <v>45445</v>
      </c>
      <c r="E549" s="13">
        <f>IFERROR(__xludf.DUMMYFUNCTION("""COMPUTED_VALUE"""),39.0)</f>
        <v>39</v>
      </c>
      <c r="F549" s="13">
        <f>IFERROR(__xludf.DUMMYFUNCTION("""COMPUTED_VALUE"""),65.0)</f>
        <v>65</v>
      </c>
      <c r="G549" s="13" t="str">
        <f t="shared" si="1"/>
        <v>June</v>
      </c>
    </row>
    <row r="550">
      <c r="A550" s="13" t="str">
        <f>IFERROR(__xludf.DUMMYFUNCTION("""COMPUTED_VALUE"""),"AL00765")</f>
        <v>AL00765</v>
      </c>
      <c r="B550" s="13" t="str">
        <f>IFERROR(__xludf.DUMMYFUNCTION("""COMPUTED_VALUE"""),"Alwar")</f>
        <v>Alwar</v>
      </c>
      <c r="C550" s="13" t="str">
        <f>IFERROR(__xludf.DUMMYFUNCTION("""COMPUTED_VALUE"""),"Corn Flour")</f>
        <v>Corn Flour</v>
      </c>
      <c r="D550" s="22">
        <f>IFERROR(__xludf.DUMMYFUNCTION("""COMPUTED_VALUE"""),45445.0)</f>
        <v>45445</v>
      </c>
      <c r="E550" s="13">
        <f>IFERROR(__xludf.DUMMYFUNCTION("""COMPUTED_VALUE"""),2.0)</f>
        <v>2</v>
      </c>
      <c r="F550" s="13">
        <f>IFERROR(__xludf.DUMMYFUNCTION("""COMPUTED_VALUE"""),82.0)</f>
        <v>82</v>
      </c>
      <c r="G550" s="13" t="str">
        <f t="shared" si="1"/>
        <v>June</v>
      </c>
    </row>
    <row r="551">
      <c r="A551" s="13" t="str">
        <f>IFERROR(__xludf.DUMMYFUNCTION("""COMPUTED_VALUE"""),"AL00985")</f>
        <v>AL00985</v>
      </c>
      <c r="B551" s="13" t="str">
        <f>IFERROR(__xludf.DUMMYFUNCTION("""COMPUTED_VALUE"""),"Alwar")</f>
        <v>Alwar</v>
      </c>
      <c r="C551" s="13" t="str">
        <f>IFERROR(__xludf.DUMMYFUNCTION("""COMPUTED_VALUE"""),"Ragi Flour")</f>
        <v>Ragi Flour</v>
      </c>
      <c r="D551" s="22">
        <f>IFERROR(__xludf.DUMMYFUNCTION("""COMPUTED_VALUE"""),45445.0)</f>
        <v>45445</v>
      </c>
      <c r="E551" s="13">
        <f>IFERROR(__xludf.DUMMYFUNCTION("""COMPUTED_VALUE"""),7.0)</f>
        <v>7</v>
      </c>
      <c r="F551" s="13">
        <f>IFERROR(__xludf.DUMMYFUNCTION("""COMPUTED_VALUE"""),90.0)</f>
        <v>90</v>
      </c>
      <c r="G551" s="13" t="str">
        <f t="shared" si="1"/>
        <v>June</v>
      </c>
    </row>
    <row r="552">
      <c r="A552" s="13" t="str">
        <f>IFERROR(__xludf.DUMMYFUNCTION("""COMPUTED_VALUE"""),"AL01205")</f>
        <v>AL01205</v>
      </c>
      <c r="B552" s="13" t="str">
        <f>IFERROR(__xludf.DUMMYFUNCTION("""COMPUTED_VALUE"""),"Alwar")</f>
        <v>Alwar</v>
      </c>
      <c r="C552" s="13" t="str">
        <f>IFERROR(__xludf.DUMMYFUNCTION("""COMPUTED_VALUE"""),"Jowar Flour")</f>
        <v>Jowar Flour</v>
      </c>
      <c r="D552" s="22">
        <f>IFERROR(__xludf.DUMMYFUNCTION("""COMPUTED_VALUE"""),45445.0)</f>
        <v>45445</v>
      </c>
      <c r="E552" s="13">
        <f>IFERROR(__xludf.DUMMYFUNCTION("""COMPUTED_VALUE"""),4.0)</f>
        <v>4</v>
      </c>
      <c r="F552" s="13">
        <f>IFERROR(__xludf.DUMMYFUNCTION("""COMPUTED_VALUE"""),80.0)</f>
        <v>80</v>
      </c>
      <c r="G552" s="13" t="str">
        <f t="shared" si="1"/>
        <v>June</v>
      </c>
    </row>
    <row r="553">
      <c r="A553" s="13" t="str">
        <f>IFERROR(__xludf.DUMMYFUNCTION("""COMPUTED_VALUE"""),"AL01425")</f>
        <v>AL01425</v>
      </c>
      <c r="B553" s="13" t="str">
        <f>IFERROR(__xludf.DUMMYFUNCTION("""COMPUTED_VALUE"""),"Alwar")</f>
        <v>Alwar</v>
      </c>
      <c r="C553" s="13" t="str">
        <f>IFERROR(__xludf.DUMMYFUNCTION("""COMPUTED_VALUE"""),"Rice Flour")</f>
        <v>Rice Flour</v>
      </c>
      <c r="D553" s="22">
        <f>IFERROR(__xludf.DUMMYFUNCTION("""COMPUTED_VALUE"""),45445.0)</f>
        <v>45445</v>
      </c>
      <c r="E553" s="13">
        <f>IFERROR(__xludf.DUMMYFUNCTION("""COMPUTED_VALUE"""),24.0)</f>
        <v>24</v>
      </c>
      <c r="F553" s="13">
        <f>IFERROR(__xludf.DUMMYFUNCTION("""COMPUTED_VALUE"""),78.0)</f>
        <v>78</v>
      </c>
      <c r="G553" s="13" t="str">
        <f t="shared" si="1"/>
        <v>June</v>
      </c>
    </row>
    <row r="554">
      <c r="A554" s="13" t="str">
        <f>IFERROR(__xludf.DUMMYFUNCTION("""COMPUTED_VALUE"""),"AL01645")</f>
        <v>AL01645</v>
      </c>
      <c r="B554" s="13" t="str">
        <f>IFERROR(__xludf.DUMMYFUNCTION("""COMPUTED_VALUE"""),"Alwar")</f>
        <v>Alwar</v>
      </c>
      <c r="C554" s="13" t="str">
        <f>IFERROR(__xludf.DUMMYFUNCTION("""COMPUTED_VALUE"""),"Wheat Flour")</f>
        <v>Wheat Flour</v>
      </c>
      <c r="D554" s="22">
        <f>IFERROR(__xludf.DUMMYFUNCTION("""COMPUTED_VALUE"""),45446.0)</f>
        <v>45446</v>
      </c>
      <c r="E554" s="13">
        <f>IFERROR(__xludf.DUMMYFUNCTION("""COMPUTED_VALUE"""),24.0)</f>
        <v>24</v>
      </c>
      <c r="F554" s="13">
        <f>IFERROR(__xludf.DUMMYFUNCTION("""COMPUTED_VALUE"""),65.0)</f>
        <v>65</v>
      </c>
      <c r="G554" s="13" t="str">
        <f t="shared" si="1"/>
        <v>June</v>
      </c>
    </row>
    <row r="555">
      <c r="A555" s="13" t="str">
        <f>IFERROR(__xludf.DUMMYFUNCTION("""COMPUTED_VALUE"""),"AL01865")</f>
        <v>AL01865</v>
      </c>
      <c r="B555" s="13" t="str">
        <f>IFERROR(__xludf.DUMMYFUNCTION("""COMPUTED_VALUE"""),"Alwar")</f>
        <v>Alwar</v>
      </c>
      <c r="C555" s="13" t="str">
        <f>IFERROR(__xludf.DUMMYFUNCTION("""COMPUTED_VALUE"""),"Wheat Flour")</f>
        <v>Wheat Flour</v>
      </c>
      <c r="D555" s="22">
        <f>IFERROR(__xludf.DUMMYFUNCTION("""COMPUTED_VALUE"""),45447.0)</f>
        <v>45447</v>
      </c>
      <c r="E555" s="13">
        <f>IFERROR(__xludf.DUMMYFUNCTION("""COMPUTED_VALUE"""),26.0)</f>
        <v>26</v>
      </c>
      <c r="F555" s="13">
        <f>IFERROR(__xludf.DUMMYFUNCTION("""COMPUTED_VALUE"""),65.0)</f>
        <v>65</v>
      </c>
      <c r="G555" s="13" t="str">
        <f t="shared" si="1"/>
        <v>June</v>
      </c>
    </row>
    <row r="556">
      <c r="A556" s="13" t="str">
        <f>IFERROR(__xludf.DUMMYFUNCTION("""COMPUTED_VALUE"""),"AL02085")</f>
        <v>AL02085</v>
      </c>
      <c r="B556" s="13" t="str">
        <f>IFERROR(__xludf.DUMMYFUNCTION("""COMPUTED_VALUE"""),"Alwar")</f>
        <v>Alwar</v>
      </c>
      <c r="C556" s="13" t="str">
        <f>IFERROR(__xludf.DUMMYFUNCTION("""COMPUTED_VALUE"""),"Rice Flour")</f>
        <v>Rice Flour</v>
      </c>
      <c r="D556" s="22">
        <f>IFERROR(__xludf.DUMMYFUNCTION("""COMPUTED_VALUE"""),45447.0)</f>
        <v>45447</v>
      </c>
      <c r="E556" s="13">
        <f>IFERROR(__xludf.DUMMYFUNCTION("""COMPUTED_VALUE"""),20.0)</f>
        <v>20</v>
      </c>
      <c r="F556" s="13">
        <f>IFERROR(__xludf.DUMMYFUNCTION("""COMPUTED_VALUE"""),78.0)</f>
        <v>78</v>
      </c>
      <c r="G556" s="13" t="str">
        <f t="shared" si="1"/>
        <v>June</v>
      </c>
    </row>
    <row r="557">
      <c r="A557" s="13" t="str">
        <f>IFERROR(__xludf.DUMMYFUNCTION("""COMPUTED_VALUE"""),"AL02305")</f>
        <v>AL02305</v>
      </c>
      <c r="B557" s="13" t="str">
        <f>IFERROR(__xludf.DUMMYFUNCTION("""COMPUTED_VALUE"""),"Alwar")</f>
        <v>Alwar</v>
      </c>
      <c r="C557" s="13" t="str">
        <f>IFERROR(__xludf.DUMMYFUNCTION("""COMPUTED_VALUE"""),"Besan")</f>
        <v>Besan</v>
      </c>
      <c r="D557" s="22">
        <f>IFERROR(__xludf.DUMMYFUNCTION("""COMPUTED_VALUE"""),45447.0)</f>
        <v>45447</v>
      </c>
      <c r="E557" s="13">
        <f>IFERROR(__xludf.DUMMYFUNCTION("""COMPUTED_VALUE"""),4.0)</f>
        <v>4</v>
      </c>
      <c r="F557" s="13">
        <f>IFERROR(__xludf.DUMMYFUNCTION("""COMPUTED_VALUE"""),170.0)</f>
        <v>170</v>
      </c>
      <c r="G557" s="13" t="str">
        <f t="shared" si="1"/>
        <v>June</v>
      </c>
    </row>
    <row r="558">
      <c r="A558" s="13" t="str">
        <f>IFERROR(__xludf.DUMMYFUNCTION("""COMPUTED_VALUE"""),"AL02525")</f>
        <v>AL02525</v>
      </c>
      <c r="B558" s="13" t="str">
        <f>IFERROR(__xludf.DUMMYFUNCTION("""COMPUTED_VALUE"""),"Alwar")</f>
        <v>Alwar</v>
      </c>
      <c r="C558" s="13" t="str">
        <f>IFERROR(__xludf.DUMMYFUNCTION("""COMPUTED_VALUE"""),"Ragi Flour")</f>
        <v>Ragi Flour</v>
      </c>
      <c r="D558" s="22">
        <f>IFERROR(__xludf.DUMMYFUNCTION("""COMPUTED_VALUE"""),45447.0)</f>
        <v>45447</v>
      </c>
      <c r="E558" s="13">
        <f>IFERROR(__xludf.DUMMYFUNCTION("""COMPUTED_VALUE"""),2.0)</f>
        <v>2</v>
      </c>
      <c r="F558" s="13">
        <f>IFERROR(__xludf.DUMMYFUNCTION("""COMPUTED_VALUE"""),90.0)</f>
        <v>90</v>
      </c>
      <c r="G558" s="13" t="str">
        <f t="shared" si="1"/>
        <v>June</v>
      </c>
    </row>
    <row r="559">
      <c r="A559" s="13" t="str">
        <f>IFERROR(__xludf.DUMMYFUNCTION("""COMPUTED_VALUE"""),"AL02745")</f>
        <v>AL02745</v>
      </c>
      <c r="B559" s="13" t="str">
        <f>IFERROR(__xludf.DUMMYFUNCTION("""COMPUTED_VALUE"""),"Alwar")</f>
        <v>Alwar</v>
      </c>
      <c r="C559" s="13" t="str">
        <f>IFERROR(__xludf.DUMMYFUNCTION("""COMPUTED_VALUE"""),"Jowar Flour")</f>
        <v>Jowar Flour</v>
      </c>
      <c r="D559" s="22">
        <f>IFERROR(__xludf.DUMMYFUNCTION("""COMPUTED_VALUE"""),45447.0)</f>
        <v>45447</v>
      </c>
      <c r="E559" s="13">
        <f>IFERROR(__xludf.DUMMYFUNCTION("""COMPUTED_VALUE"""),1.0)</f>
        <v>1</v>
      </c>
      <c r="F559" s="13">
        <f>IFERROR(__xludf.DUMMYFUNCTION("""COMPUTED_VALUE"""),80.0)</f>
        <v>80</v>
      </c>
      <c r="G559" s="13" t="str">
        <f t="shared" si="1"/>
        <v>June</v>
      </c>
    </row>
    <row r="560">
      <c r="A560" s="13" t="str">
        <f>IFERROR(__xludf.DUMMYFUNCTION("""COMPUTED_VALUE"""),"AL02965")</f>
        <v>AL02965</v>
      </c>
      <c r="B560" s="13" t="str">
        <f>IFERROR(__xludf.DUMMYFUNCTION("""COMPUTED_VALUE"""),"Alwar")</f>
        <v>Alwar</v>
      </c>
      <c r="C560" s="13" t="str">
        <f>IFERROR(__xludf.DUMMYFUNCTION("""COMPUTED_VALUE"""),"Rice Flour")</f>
        <v>Rice Flour</v>
      </c>
      <c r="D560" s="22">
        <f>IFERROR(__xludf.DUMMYFUNCTION("""COMPUTED_VALUE"""),45448.0)</f>
        <v>45448</v>
      </c>
      <c r="E560" s="13">
        <f>IFERROR(__xludf.DUMMYFUNCTION("""COMPUTED_VALUE"""),4.0)</f>
        <v>4</v>
      </c>
      <c r="F560" s="13">
        <f>IFERROR(__xludf.DUMMYFUNCTION("""COMPUTED_VALUE"""),78.0)</f>
        <v>78</v>
      </c>
      <c r="G560" s="13" t="str">
        <f t="shared" si="1"/>
        <v>June</v>
      </c>
    </row>
    <row r="561">
      <c r="A561" s="13" t="str">
        <f>IFERROR(__xludf.DUMMYFUNCTION("""COMPUTED_VALUE"""),"AL03185")</f>
        <v>AL03185</v>
      </c>
      <c r="B561" s="13" t="str">
        <f>IFERROR(__xludf.DUMMYFUNCTION("""COMPUTED_VALUE"""),"Alwar")</f>
        <v>Alwar</v>
      </c>
      <c r="C561" s="13" t="str">
        <f>IFERROR(__xludf.DUMMYFUNCTION("""COMPUTED_VALUE"""),"Besan")</f>
        <v>Besan</v>
      </c>
      <c r="D561" s="22">
        <f>IFERROR(__xludf.DUMMYFUNCTION("""COMPUTED_VALUE"""),45448.0)</f>
        <v>45448</v>
      </c>
      <c r="E561" s="13">
        <f>IFERROR(__xludf.DUMMYFUNCTION("""COMPUTED_VALUE"""),5.0)</f>
        <v>5</v>
      </c>
      <c r="F561" s="13">
        <f>IFERROR(__xludf.DUMMYFUNCTION("""COMPUTED_VALUE"""),170.0)</f>
        <v>170</v>
      </c>
      <c r="G561" s="13" t="str">
        <f t="shared" si="1"/>
        <v>June</v>
      </c>
    </row>
    <row r="562">
      <c r="A562" s="13" t="str">
        <f>IFERROR(__xludf.DUMMYFUNCTION("""COMPUTED_VALUE"""),"AL03405")</f>
        <v>AL03405</v>
      </c>
      <c r="B562" s="13" t="str">
        <f>IFERROR(__xludf.DUMMYFUNCTION("""COMPUTED_VALUE"""),"Alwar")</f>
        <v>Alwar</v>
      </c>
      <c r="C562" s="13" t="str">
        <f>IFERROR(__xludf.DUMMYFUNCTION("""COMPUTED_VALUE"""),"Ragi Flour")</f>
        <v>Ragi Flour</v>
      </c>
      <c r="D562" s="22">
        <f>IFERROR(__xludf.DUMMYFUNCTION("""COMPUTED_VALUE"""),45449.0)</f>
        <v>45449</v>
      </c>
      <c r="E562" s="13">
        <f>IFERROR(__xludf.DUMMYFUNCTION("""COMPUTED_VALUE"""),4.0)</f>
        <v>4</v>
      </c>
      <c r="F562" s="13">
        <f>IFERROR(__xludf.DUMMYFUNCTION("""COMPUTED_VALUE"""),90.0)</f>
        <v>90</v>
      </c>
      <c r="G562" s="13" t="str">
        <f t="shared" si="1"/>
        <v>June</v>
      </c>
    </row>
    <row r="563">
      <c r="A563" s="13" t="str">
        <f>IFERROR(__xludf.DUMMYFUNCTION("""COMPUTED_VALUE"""),"AL03625")</f>
        <v>AL03625</v>
      </c>
      <c r="B563" s="13" t="str">
        <f>IFERROR(__xludf.DUMMYFUNCTION("""COMPUTED_VALUE"""),"Alwar")</f>
        <v>Alwar</v>
      </c>
      <c r="C563" s="13" t="str">
        <f>IFERROR(__xludf.DUMMYFUNCTION("""COMPUTED_VALUE"""),"Jowar Flour")</f>
        <v>Jowar Flour</v>
      </c>
      <c r="D563" s="22">
        <f>IFERROR(__xludf.DUMMYFUNCTION("""COMPUTED_VALUE"""),45449.0)</f>
        <v>45449</v>
      </c>
      <c r="E563" s="13">
        <f>IFERROR(__xludf.DUMMYFUNCTION("""COMPUTED_VALUE"""),4.0)</f>
        <v>4</v>
      </c>
      <c r="F563" s="13">
        <f>IFERROR(__xludf.DUMMYFUNCTION("""COMPUTED_VALUE"""),80.0)</f>
        <v>80</v>
      </c>
      <c r="G563" s="13" t="str">
        <f t="shared" si="1"/>
        <v>June</v>
      </c>
    </row>
    <row r="564">
      <c r="A564" s="13" t="str">
        <f>IFERROR(__xludf.DUMMYFUNCTION("""COMPUTED_VALUE"""),"AL03845")</f>
        <v>AL03845</v>
      </c>
      <c r="B564" s="13" t="str">
        <f>IFERROR(__xludf.DUMMYFUNCTION("""COMPUTED_VALUE"""),"Alwar")</f>
        <v>Alwar</v>
      </c>
      <c r="C564" s="13" t="str">
        <f>IFERROR(__xludf.DUMMYFUNCTION("""COMPUTED_VALUE"""),"Corn Flour")</f>
        <v>Corn Flour</v>
      </c>
      <c r="D564" s="22">
        <f>IFERROR(__xludf.DUMMYFUNCTION("""COMPUTED_VALUE"""),45449.0)</f>
        <v>45449</v>
      </c>
      <c r="E564" s="13">
        <f>IFERROR(__xludf.DUMMYFUNCTION("""COMPUTED_VALUE"""),2.0)</f>
        <v>2</v>
      </c>
      <c r="F564" s="13">
        <f>IFERROR(__xludf.DUMMYFUNCTION("""COMPUTED_VALUE"""),82.0)</f>
        <v>82</v>
      </c>
      <c r="G564" s="13" t="str">
        <f t="shared" si="1"/>
        <v>June</v>
      </c>
    </row>
    <row r="565">
      <c r="A565" s="13" t="str">
        <f>IFERROR(__xludf.DUMMYFUNCTION("""COMPUTED_VALUE"""),"AL04065")</f>
        <v>AL04065</v>
      </c>
      <c r="B565" s="13" t="str">
        <f>IFERROR(__xludf.DUMMYFUNCTION("""COMPUTED_VALUE"""),"Alwar")</f>
        <v>Alwar</v>
      </c>
      <c r="C565" s="13" t="str">
        <f>IFERROR(__xludf.DUMMYFUNCTION("""COMPUTED_VALUE"""),"Wheat Flour")</f>
        <v>Wheat Flour</v>
      </c>
      <c r="D565" s="22">
        <f>IFERROR(__xludf.DUMMYFUNCTION("""COMPUTED_VALUE"""),45449.0)</f>
        <v>45449</v>
      </c>
      <c r="E565" s="13">
        <f>IFERROR(__xludf.DUMMYFUNCTION("""COMPUTED_VALUE"""),38.0)</f>
        <v>38</v>
      </c>
      <c r="F565" s="13">
        <f>IFERROR(__xludf.DUMMYFUNCTION("""COMPUTED_VALUE"""),65.0)</f>
        <v>65</v>
      </c>
      <c r="G565" s="13" t="str">
        <f t="shared" si="1"/>
        <v>June</v>
      </c>
    </row>
    <row r="566">
      <c r="A566" s="13" t="str">
        <f>IFERROR(__xludf.DUMMYFUNCTION("""COMPUTED_VALUE"""),"AL04285")</f>
        <v>AL04285</v>
      </c>
      <c r="B566" s="13" t="str">
        <f>IFERROR(__xludf.DUMMYFUNCTION("""COMPUTED_VALUE"""),"Alwar")</f>
        <v>Alwar</v>
      </c>
      <c r="C566" s="13" t="str">
        <f>IFERROR(__xludf.DUMMYFUNCTION("""COMPUTED_VALUE"""),"Rice Flour")</f>
        <v>Rice Flour</v>
      </c>
      <c r="D566" s="22">
        <f>IFERROR(__xludf.DUMMYFUNCTION("""COMPUTED_VALUE"""),45449.0)</f>
        <v>45449</v>
      </c>
      <c r="E566" s="13">
        <f>IFERROR(__xludf.DUMMYFUNCTION("""COMPUTED_VALUE"""),27.0)</f>
        <v>27</v>
      </c>
      <c r="F566" s="13">
        <f>IFERROR(__xludf.DUMMYFUNCTION("""COMPUTED_VALUE"""),78.0)</f>
        <v>78</v>
      </c>
      <c r="G566" s="13" t="str">
        <f t="shared" si="1"/>
        <v>June</v>
      </c>
    </row>
    <row r="567">
      <c r="A567" s="13" t="str">
        <f>IFERROR(__xludf.DUMMYFUNCTION("""COMPUTED_VALUE"""),"AL04505")</f>
        <v>AL04505</v>
      </c>
      <c r="B567" s="13" t="str">
        <f>IFERROR(__xludf.DUMMYFUNCTION("""COMPUTED_VALUE"""),"Alwar")</f>
        <v>Alwar</v>
      </c>
      <c r="C567" s="13" t="str">
        <f>IFERROR(__xludf.DUMMYFUNCTION("""COMPUTED_VALUE"""),"Corn Flour")</f>
        <v>Corn Flour</v>
      </c>
      <c r="D567" s="22">
        <f>IFERROR(__xludf.DUMMYFUNCTION("""COMPUTED_VALUE"""),45450.0)</f>
        <v>45450</v>
      </c>
      <c r="E567" s="13">
        <f>IFERROR(__xludf.DUMMYFUNCTION("""COMPUTED_VALUE"""),1.0)</f>
        <v>1</v>
      </c>
      <c r="F567" s="13">
        <f>IFERROR(__xludf.DUMMYFUNCTION("""COMPUTED_VALUE"""),82.0)</f>
        <v>82</v>
      </c>
      <c r="G567" s="13" t="str">
        <f t="shared" si="1"/>
        <v>June</v>
      </c>
    </row>
    <row r="568">
      <c r="A568" s="13" t="str">
        <f>IFERROR(__xludf.DUMMYFUNCTION("""COMPUTED_VALUE"""),"AL04725")</f>
        <v>AL04725</v>
      </c>
      <c r="B568" s="13" t="str">
        <f>IFERROR(__xludf.DUMMYFUNCTION("""COMPUTED_VALUE"""),"Alwar")</f>
        <v>Alwar</v>
      </c>
      <c r="C568" s="13" t="str">
        <f>IFERROR(__xludf.DUMMYFUNCTION("""COMPUTED_VALUE"""),"Wheat Flour")</f>
        <v>Wheat Flour</v>
      </c>
      <c r="D568" s="22">
        <f>IFERROR(__xludf.DUMMYFUNCTION("""COMPUTED_VALUE"""),45450.0)</f>
        <v>45450</v>
      </c>
      <c r="E568" s="13">
        <f>IFERROR(__xludf.DUMMYFUNCTION("""COMPUTED_VALUE"""),11.0)</f>
        <v>11</v>
      </c>
      <c r="F568" s="13">
        <f>IFERROR(__xludf.DUMMYFUNCTION("""COMPUTED_VALUE"""),65.0)</f>
        <v>65</v>
      </c>
      <c r="G568" s="13" t="str">
        <f t="shared" si="1"/>
        <v>June</v>
      </c>
    </row>
    <row r="569">
      <c r="A569" s="13" t="str">
        <f>IFERROR(__xludf.DUMMYFUNCTION("""COMPUTED_VALUE"""),"AL04945")</f>
        <v>AL04945</v>
      </c>
      <c r="B569" s="13" t="str">
        <f>IFERROR(__xludf.DUMMYFUNCTION("""COMPUTED_VALUE"""),"Alwar")</f>
        <v>Alwar</v>
      </c>
      <c r="C569" s="13" t="str">
        <f>IFERROR(__xludf.DUMMYFUNCTION("""COMPUTED_VALUE"""),"Rice Flour")</f>
        <v>Rice Flour</v>
      </c>
      <c r="D569" s="22">
        <f>IFERROR(__xludf.DUMMYFUNCTION("""COMPUTED_VALUE"""),45451.0)</f>
        <v>45451</v>
      </c>
      <c r="E569" s="13">
        <f>IFERROR(__xludf.DUMMYFUNCTION("""COMPUTED_VALUE"""),17.0)</f>
        <v>17</v>
      </c>
      <c r="F569" s="13">
        <f>IFERROR(__xludf.DUMMYFUNCTION("""COMPUTED_VALUE"""),78.0)</f>
        <v>78</v>
      </c>
      <c r="G569" s="13" t="str">
        <f t="shared" si="1"/>
        <v>June</v>
      </c>
    </row>
    <row r="570">
      <c r="A570" s="13" t="str">
        <f>IFERROR(__xludf.DUMMYFUNCTION("""COMPUTED_VALUE"""),"AL05165")</f>
        <v>AL05165</v>
      </c>
      <c r="B570" s="13" t="str">
        <f>IFERROR(__xludf.DUMMYFUNCTION("""COMPUTED_VALUE"""),"Alwar")</f>
        <v>Alwar</v>
      </c>
      <c r="C570" s="13" t="str">
        <f>IFERROR(__xludf.DUMMYFUNCTION("""COMPUTED_VALUE"""),"Besan")</f>
        <v>Besan</v>
      </c>
      <c r="D570" s="22">
        <f>IFERROR(__xludf.DUMMYFUNCTION("""COMPUTED_VALUE"""),45451.0)</f>
        <v>45451</v>
      </c>
      <c r="E570" s="13">
        <f>IFERROR(__xludf.DUMMYFUNCTION("""COMPUTED_VALUE"""),8.0)</f>
        <v>8</v>
      </c>
      <c r="F570" s="13">
        <f>IFERROR(__xludf.DUMMYFUNCTION("""COMPUTED_VALUE"""),170.0)</f>
        <v>170</v>
      </c>
      <c r="G570" s="13" t="str">
        <f t="shared" si="1"/>
        <v>June</v>
      </c>
    </row>
    <row r="571">
      <c r="A571" s="13" t="str">
        <f>IFERROR(__xludf.DUMMYFUNCTION("""COMPUTED_VALUE"""),"AL05385")</f>
        <v>AL05385</v>
      </c>
      <c r="B571" s="13" t="str">
        <f>IFERROR(__xludf.DUMMYFUNCTION("""COMPUTED_VALUE"""),"Alwar")</f>
        <v>Alwar</v>
      </c>
      <c r="C571" s="13" t="str">
        <f>IFERROR(__xludf.DUMMYFUNCTION("""COMPUTED_VALUE"""),"Ragi Flour")</f>
        <v>Ragi Flour</v>
      </c>
      <c r="D571" s="22">
        <f>IFERROR(__xludf.DUMMYFUNCTION("""COMPUTED_VALUE"""),45451.0)</f>
        <v>45451</v>
      </c>
      <c r="E571" s="13">
        <f>IFERROR(__xludf.DUMMYFUNCTION("""COMPUTED_VALUE"""),5.0)</f>
        <v>5</v>
      </c>
      <c r="F571" s="13">
        <f>IFERROR(__xludf.DUMMYFUNCTION("""COMPUTED_VALUE"""),90.0)</f>
        <v>90</v>
      </c>
      <c r="G571" s="13" t="str">
        <f t="shared" si="1"/>
        <v>June</v>
      </c>
    </row>
    <row r="572">
      <c r="A572" s="13" t="str">
        <f>IFERROR(__xludf.DUMMYFUNCTION("""COMPUTED_VALUE"""),"AL05605")</f>
        <v>AL05605</v>
      </c>
      <c r="B572" s="13" t="str">
        <f>IFERROR(__xludf.DUMMYFUNCTION("""COMPUTED_VALUE"""),"Alwar")</f>
        <v>Alwar</v>
      </c>
      <c r="C572" s="13" t="str">
        <f>IFERROR(__xludf.DUMMYFUNCTION("""COMPUTED_VALUE"""),"Wheat Flour")</f>
        <v>Wheat Flour</v>
      </c>
      <c r="D572" s="22">
        <f>IFERROR(__xludf.DUMMYFUNCTION("""COMPUTED_VALUE"""),45451.0)</f>
        <v>45451</v>
      </c>
      <c r="E572" s="13">
        <f>IFERROR(__xludf.DUMMYFUNCTION("""COMPUTED_VALUE"""),25.0)</f>
        <v>25</v>
      </c>
      <c r="F572" s="13">
        <f>IFERROR(__xludf.DUMMYFUNCTION("""COMPUTED_VALUE"""),65.0)</f>
        <v>65</v>
      </c>
      <c r="G572" s="13" t="str">
        <f t="shared" si="1"/>
        <v>June</v>
      </c>
    </row>
    <row r="573">
      <c r="A573" s="13" t="str">
        <f>IFERROR(__xludf.DUMMYFUNCTION("""COMPUTED_VALUE"""),"AL05825")</f>
        <v>AL05825</v>
      </c>
      <c r="B573" s="13" t="str">
        <f>IFERROR(__xludf.DUMMYFUNCTION("""COMPUTED_VALUE"""),"Alwar")</f>
        <v>Alwar</v>
      </c>
      <c r="C573" s="13" t="str">
        <f>IFERROR(__xludf.DUMMYFUNCTION("""COMPUTED_VALUE"""),"Corn Flour")</f>
        <v>Corn Flour</v>
      </c>
      <c r="D573" s="22">
        <f>IFERROR(__xludf.DUMMYFUNCTION("""COMPUTED_VALUE"""),45451.0)</f>
        <v>45451</v>
      </c>
      <c r="E573" s="13">
        <f>IFERROR(__xludf.DUMMYFUNCTION("""COMPUTED_VALUE"""),4.0)</f>
        <v>4</v>
      </c>
      <c r="F573" s="13">
        <f>IFERROR(__xludf.DUMMYFUNCTION("""COMPUTED_VALUE"""),82.0)</f>
        <v>82</v>
      </c>
      <c r="G573" s="13" t="str">
        <f t="shared" si="1"/>
        <v>June</v>
      </c>
    </row>
    <row r="574">
      <c r="A574" s="13" t="str">
        <f>IFERROR(__xludf.DUMMYFUNCTION("""COMPUTED_VALUE"""),"AL06045")</f>
        <v>AL06045</v>
      </c>
      <c r="B574" s="13" t="str">
        <f>IFERROR(__xludf.DUMMYFUNCTION("""COMPUTED_VALUE"""),"Alwar")</f>
        <v>Alwar</v>
      </c>
      <c r="C574" s="13" t="str">
        <f>IFERROR(__xludf.DUMMYFUNCTION("""COMPUTED_VALUE"""),"Wheat Flour")</f>
        <v>Wheat Flour</v>
      </c>
      <c r="D574" s="22">
        <f>IFERROR(__xludf.DUMMYFUNCTION("""COMPUTED_VALUE"""),45452.0)</f>
        <v>45452</v>
      </c>
      <c r="E574" s="13">
        <f>IFERROR(__xludf.DUMMYFUNCTION("""COMPUTED_VALUE"""),36.0)</f>
        <v>36</v>
      </c>
      <c r="F574" s="13">
        <f>IFERROR(__xludf.DUMMYFUNCTION("""COMPUTED_VALUE"""),65.0)</f>
        <v>65</v>
      </c>
      <c r="G574" s="13" t="str">
        <f t="shared" si="1"/>
        <v>June</v>
      </c>
    </row>
    <row r="575">
      <c r="A575" s="13" t="str">
        <f>IFERROR(__xludf.DUMMYFUNCTION("""COMPUTED_VALUE"""),"AL06265")</f>
        <v>AL06265</v>
      </c>
      <c r="B575" s="13" t="str">
        <f>IFERROR(__xludf.DUMMYFUNCTION("""COMPUTED_VALUE"""),"Alwar")</f>
        <v>Alwar</v>
      </c>
      <c r="C575" s="13" t="str">
        <f>IFERROR(__xludf.DUMMYFUNCTION("""COMPUTED_VALUE"""),"Rice Flour")</f>
        <v>Rice Flour</v>
      </c>
      <c r="D575" s="22">
        <f>IFERROR(__xludf.DUMMYFUNCTION("""COMPUTED_VALUE"""),45452.0)</f>
        <v>45452</v>
      </c>
      <c r="E575" s="13">
        <f>IFERROR(__xludf.DUMMYFUNCTION("""COMPUTED_VALUE"""),38.0)</f>
        <v>38</v>
      </c>
      <c r="F575" s="13">
        <f>IFERROR(__xludf.DUMMYFUNCTION("""COMPUTED_VALUE"""),78.0)</f>
        <v>78</v>
      </c>
      <c r="G575" s="13" t="str">
        <f t="shared" si="1"/>
        <v>June</v>
      </c>
    </row>
    <row r="576">
      <c r="A576" s="13" t="str">
        <f>IFERROR(__xludf.DUMMYFUNCTION("""COMPUTED_VALUE"""),"AL06485")</f>
        <v>AL06485</v>
      </c>
      <c r="B576" s="13" t="str">
        <f>IFERROR(__xludf.DUMMYFUNCTION("""COMPUTED_VALUE"""),"Alwar")</f>
        <v>Alwar</v>
      </c>
      <c r="C576" s="13" t="str">
        <f>IFERROR(__xludf.DUMMYFUNCTION("""COMPUTED_VALUE"""),"Besan")</f>
        <v>Besan</v>
      </c>
      <c r="D576" s="22">
        <f>IFERROR(__xludf.DUMMYFUNCTION("""COMPUTED_VALUE"""),45452.0)</f>
        <v>45452</v>
      </c>
      <c r="E576" s="13">
        <f>IFERROR(__xludf.DUMMYFUNCTION("""COMPUTED_VALUE"""),10.0)</f>
        <v>10</v>
      </c>
      <c r="F576" s="13">
        <f>IFERROR(__xludf.DUMMYFUNCTION("""COMPUTED_VALUE"""),170.0)</f>
        <v>170</v>
      </c>
      <c r="G576" s="13" t="str">
        <f t="shared" si="1"/>
        <v>June</v>
      </c>
    </row>
    <row r="577">
      <c r="A577" s="13" t="str">
        <f>IFERROR(__xludf.DUMMYFUNCTION("""COMPUTED_VALUE"""),"AL06705")</f>
        <v>AL06705</v>
      </c>
      <c r="B577" s="13" t="str">
        <f>IFERROR(__xludf.DUMMYFUNCTION("""COMPUTED_VALUE"""),"Alwar")</f>
        <v>Alwar</v>
      </c>
      <c r="C577" s="13" t="str">
        <f>IFERROR(__xludf.DUMMYFUNCTION("""COMPUTED_VALUE"""),"Ragi Flour")</f>
        <v>Ragi Flour</v>
      </c>
      <c r="D577" s="22">
        <f>IFERROR(__xludf.DUMMYFUNCTION("""COMPUTED_VALUE"""),45452.0)</f>
        <v>45452</v>
      </c>
      <c r="E577" s="13">
        <f>IFERROR(__xludf.DUMMYFUNCTION("""COMPUTED_VALUE"""),6.0)</f>
        <v>6</v>
      </c>
      <c r="F577" s="13">
        <f>IFERROR(__xludf.DUMMYFUNCTION("""COMPUTED_VALUE"""),90.0)</f>
        <v>90</v>
      </c>
      <c r="G577" s="13" t="str">
        <f t="shared" si="1"/>
        <v>June</v>
      </c>
    </row>
    <row r="578">
      <c r="A578" s="13" t="str">
        <f>IFERROR(__xludf.DUMMYFUNCTION("""COMPUTED_VALUE"""),"AL06925")</f>
        <v>AL06925</v>
      </c>
      <c r="B578" s="13" t="str">
        <f>IFERROR(__xludf.DUMMYFUNCTION("""COMPUTED_VALUE"""),"Alwar")</f>
        <v>Alwar</v>
      </c>
      <c r="C578" s="13" t="str">
        <f>IFERROR(__xludf.DUMMYFUNCTION("""COMPUTED_VALUE"""),"Jowar Flour")</f>
        <v>Jowar Flour</v>
      </c>
      <c r="D578" s="22">
        <f>IFERROR(__xludf.DUMMYFUNCTION("""COMPUTED_VALUE"""),45452.0)</f>
        <v>45452</v>
      </c>
      <c r="E578" s="13">
        <f>IFERROR(__xludf.DUMMYFUNCTION("""COMPUTED_VALUE"""),12.0)</f>
        <v>12</v>
      </c>
      <c r="F578" s="13">
        <f>IFERROR(__xludf.DUMMYFUNCTION("""COMPUTED_VALUE"""),80.0)</f>
        <v>80</v>
      </c>
      <c r="G578" s="13" t="str">
        <f t="shared" si="1"/>
        <v>June</v>
      </c>
    </row>
    <row r="579">
      <c r="A579" s="13" t="str">
        <f>IFERROR(__xludf.DUMMYFUNCTION("""COMPUTED_VALUE"""),"AL07145")</f>
        <v>AL07145</v>
      </c>
      <c r="B579" s="13" t="str">
        <f>IFERROR(__xludf.DUMMYFUNCTION("""COMPUTED_VALUE"""),"Alwar")</f>
        <v>Alwar</v>
      </c>
      <c r="C579" s="13" t="str">
        <f>IFERROR(__xludf.DUMMYFUNCTION("""COMPUTED_VALUE"""),"Corn Flour")</f>
        <v>Corn Flour</v>
      </c>
      <c r="D579" s="22">
        <f>IFERROR(__xludf.DUMMYFUNCTION("""COMPUTED_VALUE"""),45452.0)</f>
        <v>45452</v>
      </c>
      <c r="E579" s="13">
        <f>IFERROR(__xludf.DUMMYFUNCTION("""COMPUTED_VALUE"""),6.0)</f>
        <v>6</v>
      </c>
      <c r="F579" s="13">
        <f>IFERROR(__xludf.DUMMYFUNCTION("""COMPUTED_VALUE"""),82.0)</f>
        <v>82</v>
      </c>
      <c r="G579" s="13" t="str">
        <f t="shared" si="1"/>
        <v>June</v>
      </c>
    </row>
    <row r="580">
      <c r="A580" s="13" t="str">
        <f>IFERROR(__xludf.DUMMYFUNCTION("""COMPUTED_VALUE"""),"AL07365")</f>
        <v>AL07365</v>
      </c>
      <c r="B580" s="13" t="str">
        <f>IFERROR(__xludf.DUMMYFUNCTION("""COMPUTED_VALUE"""),"Alwar")</f>
        <v>Alwar</v>
      </c>
      <c r="C580" s="13" t="str">
        <f>IFERROR(__xludf.DUMMYFUNCTION("""COMPUTED_VALUE"""),"Besan")</f>
        <v>Besan</v>
      </c>
      <c r="D580" s="22">
        <f>IFERROR(__xludf.DUMMYFUNCTION("""COMPUTED_VALUE"""),45453.0)</f>
        <v>45453</v>
      </c>
      <c r="E580" s="13">
        <f>IFERROR(__xludf.DUMMYFUNCTION("""COMPUTED_VALUE"""),2.0)</f>
        <v>2</v>
      </c>
      <c r="F580" s="13">
        <f>IFERROR(__xludf.DUMMYFUNCTION("""COMPUTED_VALUE"""),170.0)</f>
        <v>170</v>
      </c>
      <c r="G580" s="13" t="str">
        <f t="shared" si="1"/>
        <v>June</v>
      </c>
    </row>
    <row r="581">
      <c r="A581" s="13" t="str">
        <f>IFERROR(__xludf.DUMMYFUNCTION("""COMPUTED_VALUE"""),"AL07585")</f>
        <v>AL07585</v>
      </c>
      <c r="B581" s="13" t="str">
        <f>IFERROR(__xludf.DUMMYFUNCTION("""COMPUTED_VALUE"""),"Alwar")</f>
        <v>Alwar</v>
      </c>
      <c r="C581" s="13" t="str">
        <f>IFERROR(__xludf.DUMMYFUNCTION("""COMPUTED_VALUE"""),"Wheat Flour")</f>
        <v>Wheat Flour</v>
      </c>
      <c r="D581" s="22">
        <f>IFERROR(__xludf.DUMMYFUNCTION("""COMPUTED_VALUE"""),45453.0)</f>
        <v>45453</v>
      </c>
      <c r="E581" s="13">
        <f>IFERROR(__xludf.DUMMYFUNCTION("""COMPUTED_VALUE"""),6.0)</f>
        <v>6</v>
      </c>
      <c r="F581" s="13">
        <f>IFERROR(__xludf.DUMMYFUNCTION("""COMPUTED_VALUE"""),65.0)</f>
        <v>65</v>
      </c>
      <c r="G581" s="13" t="str">
        <f t="shared" si="1"/>
        <v>June</v>
      </c>
    </row>
    <row r="582">
      <c r="A582" s="13" t="str">
        <f>IFERROR(__xludf.DUMMYFUNCTION("""COMPUTED_VALUE"""),"AL07805")</f>
        <v>AL07805</v>
      </c>
      <c r="B582" s="13" t="str">
        <f>IFERROR(__xludf.DUMMYFUNCTION("""COMPUTED_VALUE"""),"Alwar")</f>
        <v>Alwar</v>
      </c>
      <c r="C582" s="13" t="str">
        <f>IFERROR(__xludf.DUMMYFUNCTION("""COMPUTED_VALUE"""),"Rice Flour")</f>
        <v>Rice Flour</v>
      </c>
      <c r="D582" s="22">
        <f>IFERROR(__xludf.DUMMYFUNCTION("""COMPUTED_VALUE"""),45453.0)</f>
        <v>45453</v>
      </c>
      <c r="E582" s="13">
        <f>IFERROR(__xludf.DUMMYFUNCTION("""COMPUTED_VALUE"""),7.0)</f>
        <v>7</v>
      </c>
      <c r="F582" s="13">
        <f>IFERROR(__xludf.DUMMYFUNCTION("""COMPUTED_VALUE"""),78.0)</f>
        <v>78</v>
      </c>
      <c r="G582" s="13" t="str">
        <f t="shared" si="1"/>
        <v>June</v>
      </c>
    </row>
    <row r="583">
      <c r="A583" s="13" t="str">
        <f>IFERROR(__xludf.DUMMYFUNCTION("""COMPUTED_VALUE"""),"AL08025")</f>
        <v>AL08025</v>
      </c>
      <c r="B583" s="13" t="str">
        <f>IFERROR(__xludf.DUMMYFUNCTION("""COMPUTED_VALUE"""),"Alwar")</f>
        <v>Alwar</v>
      </c>
      <c r="C583" s="13" t="str">
        <f>IFERROR(__xludf.DUMMYFUNCTION("""COMPUTED_VALUE"""),"Ragi Flour")</f>
        <v>Ragi Flour</v>
      </c>
      <c r="D583" s="22">
        <f>IFERROR(__xludf.DUMMYFUNCTION("""COMPUTED_VALUE"""),45454.0)</f>
        <v>45454</v>
      </c>
      <c r="E583" s="13">
        <f>IFERROR(__xludf.DUMMYFUNCTION("""COMPUTED_VALUE"""),7.0)</f>
        <v>7</v>
      </c>
      <c r="F583" s="13">
        <f>IFERROR(__xludf.DUMMYFUNCTION("""COMPUTED_VALUE"""),90.0)</f>
        <v>90</v>
      </c>
      <c r="G583" s="13" t="str">
        <f t="shared" si="1"/>
        <v>June</v>
      </c>
    </row>
    <row r="584">
      <c r="A584" s="13" t="str">
        <f>IFERROR(__xludf.DUMMYFUNCTION("""COMPUTED_VALUE"""),"AL08245")</f>
        <v>AL08245</v>
      </c>
      <c r="B584" s="13" t="str">
        <f>IFERROR(__xludf.DUMMYFUNCTION("""COMPUTED_VALUE"""),"Alwar")</f>
        <v>Alwar</v>
      </c>
      <c r="C584" s="13" t="str">
        <f>IFERROR(__xludf.DUMMYFUNCTION("""COMPUTED_VALUE"""),"Wheat Flour")</f>
        <v>Wheat Flour</v>
      </c>
      <c r="D584" s="22">
        <f>IFERROR(__xludf.DUMMYFUNCTION("""COMPUTED_VALUE"""),45454.0)</f>
        <v>45454</v>
      </c>
      <c r="E584" s="13">
        <f>IFERROR(__xludf.DUMMYFUNCTION("""COMPUTED_VALUE"""),24.0)</f>
        <v>24</v>
      </c>
      <c r="F584" s="13">
        <f>IFERROR(__xludf.DUMMYFUNCTION("""COMPUTED_VALUE"""),65.0)</f>
        <v>65</v>
      </c>
      <c r="G584" s="13" t="str">
        <f t="shared" si="1"/>
        <v>June</v>
      </c>
    </row>
    <row r="585">
      <c r="A585" s="13" t="str">
        <f>IFERROR(__xludf.DUMMYFUNCTION("""COMPUTED_VALUE"""),"AL08465")</f>
        <v>AL08465</v>
      </c>
      <c r="B585" s="13" t="str">
        <f>IFERROR(__xludf.DUMMYFUNCTION("""COMPUTED_VALUE"""),"Alwar")</f>
        <v>Alwar</v>
      </c>
      <c r="C585" s="13" t="str">
        <f>IFERROR(__xludf.DUMMYFUNCTION("""COMPUTED_VALUE"""),"Rice Flour")</f>
        <v>Rice Flour</v>
      </c>
      <c r="D585" s="22">
        <f>IFERROR(__xludf.DUMMYFUNCTION("""COMPUTED_VALUE"""),45454.0)</f>
        <v>45454</v>
      </c>
      <c r="E585" s="13">
        <f>IFERROR(__xludf.DUMMYFUNCTION("""COMPUTED_VALUE"""),22.0)</f>
        <v>22</v>
      </c>
      <c r="F585" s="13">
        <f>IFERROR(__xludf.DUMMYFUNCTION("""COMPUTED_VALUE"""),78.0)</f>
        <v>78</v>
      </c>
      <c r="G585" s="13" t="str">
        <f t="shared" si="1"/>
        <v>June</v>
      </c>
    </row>
    <row r="586">
      <c r="A586" s="13" t="str">
        <f>IFERROR(__xludf.DUMMYFUNCTION("""COMPUTED_VALUE"""),"AL08685")</f>
        <v>AL08685</v>
      </c>
      <c r="B586" s="13" t="str">
        <f>IFERROR(__xludf.DUMMYFUNCTION("""COMPUTED_VALUE"""),"Alwar")</f>
        <v>Alwar</v>
      </c>
      <c r="C586" s="13" t="str">
        <f>IFERROR(__xludf.DUMMYFUNCTION("""COMPUTED_VALUE"""),"Wheat Flour")</f>
        <v>Wheat Flour</v>
      </c>
      <c r="D586" s="22">
        <f>IFERROR(__xludf.DUMMYFUNCTION("""COMPUTED_VALUE"""),45455.0)</f>
        <v>45455</v>
      </c>
      <c r="E586" s="13">
        <f>IFERROR(__xludf.DUMMYFUNCTION("""COMPUTED_VALUE"""),14.0)</f>
        <v>14</v>
      </c>
      <c r="F586" s="13">
        <f>IFERROR(__xludf.DUMMYFUNCTION("""COMPUTED_VALUE"""),65.0)</f>
        <v>65</v>
      </c>
      <c r="G586" s="13" t="str">
        <f t="shared" si="1"/>
        <v>June</v>
      </c>
    </row>
    <row r="587">
      <c r="A587" s="13" t="str">
        <f>IFERROR(__xludf.DUMMYFUNCTION("""COMPUTED_VALUE"""),"AL08905")</f>
        <v>AL08905</v>
      </c>
      <c r="B587" s="13" t="str">
        <f>IFERROR(__xludf.DUMMYFUNCTION("""COMPUTED_VALUE"""),"Alwar")</f>
        <v>Alwar</v>
      </c>
      <c r="C587" s="13" t="str">
        <f>IFERROR(__xludf.DUMMYFUNCTION("""COMPUTED_VALUE"""),"Besan")</f>
        <v>Besan</v>
      </c>
      <c r="D587" s="22">
        <f>IFERROR(__xludf.DUMMYFUNCTION("""COMPUTED_VALUE"""),45455.0)</f>
        <v>45455</v>
      </c>
      <c r="E587" s="13">
        <f>IFERROR(__xludf.DUMMYFUNCTION("""COMPUTED_VALUE"""),17.0)</f>
        <v>17</v>
      </c>
      <c r="F587" s="13">
        <f>IFERROR(__xludf.DUMMYFUNCTION("""COMPUTED_VALUE"""),170.0)</f>
        <v>170</v>
      </c>
      <c r="G587" s="13" t="str">
        <f t="shared" si="1"/>
        <v>June</v>
      </c>
    </row>
    <row r="588">
      <c r="A588" s="13" t="str">
        <f>IFERROR(__xludf.DUMMYFUNCTION("""COMPUTED_VALUE"""),"AL09125")</f>
        <v>AL09125</v>
      </c>
      <c r="B588" s="13" t="str">
        <f>IFERROR(__xludf.DUMMYFUNCTION("""COMPUTED_VALUE"""),"Alwar")</f>
        <v>Alwar</v>
      </c>
      <c r="C588" s="13" t="str">
        <f>IFERROR(__xludf.DUMMYFUNCTION("""COMPUTED_VALUE"""),"Corn Flour")</f>
        <v>Corn Flour</v>
      </c>
      <c r="D588" s="22">
        <f>IFERROR(__xludf.DUMMYFUNCTION("""COMPUTED_VALUE"""),45455.0)</f>
        <v>45455</v>
      </c>
      <c r="E588" s="13">
        <f>IFERROR(__xludf.DUMMYFUNCTION("""COMPUTED_VALUE"""),8.0)</f>
        <v>8</v>
      </c>
      <c r="F588" s="13">
        <f>IFERROR(__xludf.DUMMYFUNCTION("""COMPUTED_VALUE"""),82.0)</f>
        <v>82</v>
      </c>
      <c r="G588" s="13" t="str">
        <f t="shared" si="1"/>
        <v>June</v>
      </c>
    </row>
    <row r="589">
      <c r="A589" s="13" t="str">
        <f>IFERROR(__xludf.DUMMYFUNCTION("""COMPUTED_VALUE"""),"AL09345")</f>
        <v>AL09345</v>
      </c>
      <c r="B589" s="13" t="str">
        <f>IFERROR(__xludf.DUMMYFUNCTION("""COMPUTED_VALUE"""),"Alwar")</f>
        <v>Alwar</v>
      </c>
      <c r="C589" s="13" t="str">
        <f>IFERROR(__xludf.DUMMYFUNCTION("""COMPUTED_VALUE"""),"Wheat Flour")</f>
        <v>Wheat Flour</v>
      </c>
      <c r="D589" s="22">
        <f>IFERROR(__xludf.DUMMYFUNCTION("""COMPUTED_VALUE"""),45456.0)</f>
        <v>45456</v>
      </c>
      <c r="E589" s="13">
        <f>IFERROR(__xludf.DUMMYFUNCTION("""COMPUTED_VALUE"""),1.0)</f>
        <v>1</v>
      </c>
      <c r="F589" s="13">
        <f>IFERROR(__xludf.DUMMYFUNCTION("""COMPUTED_VALUE"""),65.0)</f>
        <v>65</v>
      </c>
      <c r="G589" s="13" t="str">
        <f t="shared" si="1"/>
        <v>June</v>
      </c>
    </row>
    <row r="590">
      <c r="A590" s="13" t="str">
        <f>IFERROR(__xludf.DUMMYFUNCTION("""COMPUTED_VALUE"""),"AL09565")</f>
        <v>AL09565</v>
      </c>
      <c r="B590" s="13" t="str">
        <f>IFERROR(__xludf.DUMMYFUNCTION("""COMPUTED_VALUE"""),"Alwar")</f>
        <v>Alwar</v>
      </c>
      <c r="C590" s="13" t="str">
        <f>IFERROR(__xludf.DUMMYFUNCTION("""COMPUTED_VALUE"""),"Rice Flour")</f>
        <v>Rice Flour</v>
      </c>
      <c r="D590" s="22">
        <f>IFERROR(__xludf.DUMMYFUNCTION("""COMPUTED_VALUE"""),45457.0)</f>
        <v>45457</v>
      </c>
      <c r="E590" s="13">
        <f>IFERROR(__xludf.DUMMYFUNCTION("""COMPUTED_VALUE"""),6.0)</f>
        <v>6</v>
      </c>
      <c r="F590" s="13">
        <f>IFERROR(__xludf.DUMMYFUNCTION("""COMPUTED_VALUE"""),78.0)</f>
        <v>78</v>
      </c>
      <c r="G590" s="13" t="str">
        <f t="shared" si="1"/>
        <v>June</v>
      </c>
    </row>
    <row r="591">
      <c r="A591" s="13" t="str">
        <f>IFERROR(__xludf.DUMMYFUNCTION("""COMPUTED_VALUE"""),"AL09785")</f>
        <v>AL09785</v>
      </c>
      <c r="B591" s="13" t="str">
        <f>IFERROR(__xludf.DUMMYFUNCTION("""COMPUTED_VALUE"""),"Alwar")</f>
        <v>Alwar</v>
      </c>
      <c r="C591" s="13" t="str">
        <f>IFERROR(__xludf.DUMMYFUNCTION("""COMPUTED_VALUE"""),"Ragi Flour")</f>
        <v>Ragi Flour</v>
      </c>
      <c r="D591" s="22">
        <f>IFERROR(__xludf.DUMMYFUNCTION("""COMPUTED_VALUE"""),45458.0)</f>
        <v>45458</v>
      </c>
      <c r="E591" s="13">
        <f>IFERROR(__xludf.DUMMYFUNCTION("""COMPUTED_VALUE"""),14.0)</f>
        <v>14</v>
      </c>
      <c r="F591" s="13">
        <f>IFERROR(__xludf.DUMMYFUNCTION("""COMPUTED_VALUE"""),90.0)</f>
        <v>90</v>
      </c>
      <c r="G591" s="13" t="str">
        <f t="shared" si="1"/>
        <v>June</v>
      </c>
    </row>
    <row r="592">
      <c r="A592" s="13" t="str">
        <f>IFERROR(__xludf.DUMMYFUNCTION("""COMPUTED_VALUE"""),"AL10005")</f>
        <v>AL10005</v>
      </c>
      <c r="B592" s="13" t="str">
        <f>IFERROR(__xludf.DUMMYFUNCTION("""COMPUTED_VALUE"""),"Alwar")</f>
        <v>Alwar</v>
      </c>
      <c r="C592" s="13" t="str">
        <f>IFERROR(__xludf.DUMMYFUNCTION("""COMPUTED_VALUE"""),"Jowar Flour")</f>
        <v>Jowar Flour</v>
      </c>
      <c r="D592" s="22">
        <f>IFERROR(__xludf.DUMMYFUNCTION("""COMPUTED_VALUE"""),45458.0)</f>
        <v>45458</v>
      </c>
      <c r="E592" s="13">
        <f>IFERROR(__xludf.DUMMYFUNCTION("""COMPUTED_VALUE"""),10.0)</f>
        <v>10</v>
      </c>
      <c r="F592" s="13">
        <f>IFERROR(__xludf.DUMMYFUNCTION("""COMPUTED_VALUE"""),80.0)</f>
        <v>80</v>
      </c>
      <c r="G592" s="13" t="str">
        <f t="shared" si="1"/>
        <v>June</v>
      </c>
    </row>
    <row r="593">
      <c r="A593" s="13" t="str">
        <f>IFERROR(__xludf.DUMMYFUNCTION("""COMPUTED_VALUE"""),"AL10225")</f>
        <v>AL10225</v>
      </c>
      <c r="B593" s="13" t="str">
        <f>IFERROR(__xludf.DUMMYFUNCTION("""COMPUTED_VALUE"""),"Alwar")</f>
        <v>Alwar</v>
      </c>
      <c r="C593" s="13" t="str">
        <f>IFERROR(__xludf.DUMMYFUNCTION("""COMPUTED_VALUE"""),"Corn Flour")</f>
        <v>Corn Flour</v>
      </c>
      <c r="D593" s="22">
        <f>IFERROR(__xludf.DUMMYFUNCTION("""COMPUTED_VALUE"""),45458.0)</f>
        <v>45458</v>
      </c>
      <c r="E593" s="13">
        <f>IFERROR(__xludf.DUMMYFUNCTION("""COMPUTED_VALUE"""),7.0)</f>
        <v>7</v>
      </c>
      <c r="F593" s="13">
        <f>IFERROR(__xludf.DUMMYFUNCTION("""COMPUTED_VALUE"""),82.0)</f>
        <v>82</v>
      </c>
      <c r="G593" s="13" t="str">
        <f t="shared" si="1"/>
        <v>June</v>
      </c>
    </row>
    <row r="594">
      <c r="A594" s="13" t="str">
        <f>IFERROR(__xludf.DUMMYFUNCTION("""COMPUTED_VALUE"""),"AL10445")</f>
        <v>AL10445</v>
      </c>
      <c r="B594" s="13" t="str">
        <f>IFERROR(__xludf.DUMMYFUNCTION("""COMPUTED_VALUE"""),"Alwar")</f>
        <v>Alwar</v>
      </c>
      <c r="C594" s="13" t="str">
        <f>IFERROR(__xludf.DUMMYFUNCTION("""COMPUTED_VALUE"""),"Wheat Flour")</f>
        <v>Wheat Flour</v>
      </c>
      <c r="D594" s="22">
        <f>IFERROR(__xludf.DUMMYFUNCTION("""COMPUTED_VALUE"""),45458.0)</f>
        <v>45458</v>
      </c>
      <c r="E594" s="13">
        <f>IFERROR(__xludf.DUMMYFUNCTION("""COMPUTED_VALUE"""),24.0)</f>
        <v>24</v>
      </c>
      <c r="F594" s="13">
        <f>IFERROR(__xludf.DUMMYFUNCTION("""COMPUTED_VALUE"""),65.0)</f>
        <v>65</v>
      </c>
      <c r="G594" s="13" t="str">
        <f t="shared" si="1"/>
        <v>June</v>
      </c>
    </row>
    <row r="595">
      <c r="A595" s="13" t="str">
        <f>IFERROR(__xludf.DUMMYFUNCTION("""COMPUTED_VALUE"""),"AL10665")</f>
        <v>AL10665</v>
      </c>
      <c r="B595" s="13" t="str">
        <f>IFERROR(__xludf.DUMMYFUNCTION("""COMPUTED_VALUE"""),"Alwar")</f>
        <v>Alwar</v>
      </c>
      <c r="C595" s="13" t="str">
        <f>IFERROR(__xludf.DUMMYFUNCTION("""COMPUTED_VALUE"""),"Rice Flour")</f>
        <v>Rice Flour</v>
      </c>
      <c r="D595" s="22">
        <f>IFERROR(__xludf.DUMMYFUNCTION("""COMPUTED_VALUE"""),45458.0)</f>
        <v>45458</v>
      </c>
      <c r="E595" s="13">
        <f>IFERROR(__xludf.DUMMYFUNCTION("""COMPUTED_VALUE"""),36.0)</f>
        <v>36</v>
      </c>
      <c r="F595" s="13">
        <f>IFERROR(__xludf.DUMMYFUNCTION("""COMPUTED_VALUE"""),78.0)</f>
        <v>78</v>
      </c>
      <c r="G595" s="13" t="str">
        <f t="shared" si="1"/>
        <v>June</v>
      </c>
    </row>
    <row r="596">
      <c r="A596" s="13" t="str">
        <f>IFERROR(__xludf.DUMMYFUNCTION("""COMPUTED_VALUE"""),"AL10885")</f>
        <v>AL10885</v>
      </c>
      <c r="B596" s="13" t="str">
        <f>IFERROR(__xludf.DUMMYFUNCTION("""COMPUTED_VALUE"""),"Alwar")</f>
        <v>Alwar</v>
      </c>
      <c r="C596" s="13" t="str">
        <f>IFERROR(__xludf.DUMMYFUNCTION("""COMPUTED_VALUE"""),"Besan")</f>
        <v>Besan</v>
      </c>
      <c r="D596" s="22">
        <f>IFERROR(__xludf.DUMMYFUNCTION("""COMPUTED_VALUE"""),45459.0)</f>
        <v>45459</v>
      </c>
      <c r="E596" s="13">
        <f>IFERROR(__xludf.DUMMYFUNCTION("""COMPUTED_VALUE"""),6.0)</f>
        <v>6</v>
      </c>
      <c r="F596" s="13">
        <f>IFERROR(__xludf.DUMMYFUNCTION("""COMPUTED_VALUE"""),170.0)</f>
        <v>170</v>
      </c>
      <c r="G596" s="13" t="str">
        <f t="shared" si="1"/>
        <v>June</v>
      </c>
    </row>
    <row r="597">
      <c r="A597" s="13" t="str">
        <f>IFERROR(__xludf.DUMMYFUNCTION("""COMPUTED_VALUE"""),"AL11105")</f>
        <v>AL11105</v>
      </c>
      <c r="B597" s="13" t="str">
        <f>IFERROR(__xludf.DUMMYFUNCTION("""COMPUTED_VALUE"""),"Alwar")</f>
        <v>Alwar</v>
      </c>
      <c r="C597" s="13" t="str">
        <f>IFERROR(__xludf.DUMMYFUNCTION("""COMPUTED_VALUE"""),"Ragi Flour")</f>
        <v>Ragi Flour</v>
      </c>
      <c r="D597" s="22">
        <f>IFERROR(__xludf.DUMMYFUNCTION("""COMPUTED_VALUE"""),45460.0)</f>
        <v>45460</v>
      </c>
      <c r="E597" s="13">
        <f>IFERROR(__xludf.DUMMYFUNCTION("""COMPUTED_VALUE"""),4.0)</f>
        <v>4</v>
      </c>
      <c r="F597" s="13">
        <f>IFERROR(__xludf.DUMMYFUNCTION("""COMPUTED_VALUE"""),90.0)</f>
        <v>90</v>
      </c>
      <c r="G597" s="13" t="str">
        <f t="shared" si="1"/>
        <v>June</v>
      </c>
    </row>
    <row r="598">
      <c r="A598" s="13" t="str">
        <f>IFERROR(__xludf.DUMMYFUNCTION("""COMPUTED_VALUE"""),"AL11325")</f>
        <v>AL11325</v>
      </c>
      <c r="B598" s="13" t="str">
        <f>IFERROR(__xludf.DUMMYFUNCTION("""COMPUTED_VALUE"""),"Alwar")</f>
        <v>Alwar</v>
      </c>
      <c r="C598" s="13" t="str">
        <f>IFERROR(__xludf.DUMMYFUNCTION("""COMPUTED_VALUE"""),"Wheat Flour")</f>
        <v>Wheat Flour</v>
      </c>
      <c r="D598" s="22">
        <f>IFERROR(__xludf.DUMMYFUNCTION("""COMPUTED_VALUE"""),45460.0)</f>
        <v>45460</v>
      </c>
      <c r="E598" s="13">
        <f>IFERROR(__xludf.DUMMYFUNCTION("""COMPUTED_VALUE"""),6.0)</f>
        <v>6</v>
      </c>
      <c r="F598" s="13">
        <f>IFERROR(__xludf.DUMMYFUNCTION("""COMPUTED_VALUE"""),65.0)</f>
        <v>65</v>
      </c>
      <c r="G598" s="13" t="str">
        <f t="shared" si="1"/>
        <v>June</v>
      </c>
    </row>
    <row r="599">
      <c r="A599" s="13" t="str">
        <f>IFERROR(__xludf.DUMMYFUNCTION("""COMPUTED_VALUE"""),"AL11545")</f>
        <v>AL11545</v>
      </c>
      <c r="B599" s="13" t="str">
        <f>IFERROR(__xludf.DUMMYFUNCTION("""COMPUTED_VALUE"""),"Alwar")</f>
        <v>Alwar</v>
      </c>
      <c r="C599" s="13" t="str">
        <f>IFERROR(__xludf.DUMMYFUNCTION("""COMPUTED_VALUE"""),"Rice Flour")</f>
        <v>Rice Flour</v>
      </c>
      <c r="D599" s="22">
        <f>IFERROR(__xludf.DUMMYFUNCTION("""COMPUTED_VALUE"""),45460.0)</f>
        <v>45460</v>
      </c>
      <c r="E599" s="13">
        <f>IFERROR(__xludf.DUMMYFUNCTION("""COMPUTED_VALUE"""),6.0)</f>
        <v>6</v>
      </c>
      <c r="F599" s="13">
        <f>IFERROR(__xludf.DUMMYFUNCTION("""COMPUTED_VALUE"""),78.0)</f>
        <v>78</v>
      </c>
      <c r="G599" s="13" t="str">
        <f t="shared" si="1"/>
        <v>June</v>
      </c>
    </row>
    <row r="600">
      <c r="A600" s="13" t="str">
        <f>IFERROR(__xludf.DUMMYFUNCTION("""COMPUTED_VALUE"""),"AL11765")</f>
        <v>AL11765</v>
      </c>
      <c r="B600" s="13" t="str">
        <f>IFERROR(__xludf.DUMMYFUNCTION("""COMPUTED_VALUE"""),"Alwar")</f>
        <v>Alwar</v>
      </c>
      <c r="C600" s="13" t="str">
        <f>IFERROR(__xludf.DUMMYFUNCTION("""COMPUTED_VALUE"""),"Wheat Flour")</f>
        <v>Wheat Flour</v>
      </c>
      <c r="D600" s="22">
        <f>IFERROR(__xludf.DUMMYFUNCTION("""COMPUTED_VALUE"""),45461.0)</f>
        <v>45461</v>
      </c>
      <c r="E600" s="13">
        <f>IFERROR(__xludf.DUMMYFUNCTION("""COMPUTED_VALUE"""),8.0)</f>
        <v>8</v>
      </c>
      <c r="F600" s="13">
        <f>IFERROR(__xludf.DUMMYFUNCTION("""COMPUTED_VALUE"""),65.0)</f>
        <v>65</v>
      </c>
      <c r="G600" s="13" t="str">
        <f t="shared" si="1"/>
        <v>June</v>
      </c>
    </row>
    <row r="601">
      <c r="A601" s="13" t="str">
        <f>IFERROR(__xludf.DUMMYFUNCTION("""COMPUTED_VALUE"""),"AL11985")</f>
        <v>AL11985</v>
      </c>
      <c r="B601" s="13" t="str">
        <f>IFERROR(__xludf.DUMMYFUNCTION("""COMPUTED_VALUE"""),"Alwar")</f>
        <v>Alwar</v>
      </c>
      <c r="C601" s="13" t="str">
        <f>IFERROR(__xludf.DUMMYFUNCTION("""COMPUTED_VALUE"""),"Rice Flour")</f>
        <v>Rice Flour</v>
      </c>
      <c r="D601" s="22">
        <f>IFERROR(__xludf.DUMMYFUNCTION("""COMPUTED_VALUE"""),45461.0)</f>
        <v>45461</v>
      </c>
      <c r="E601" s="13">
        <f>IFERROR(__xludf.DUMMYFUNCTION("""COMPUTED_VALUE"""),7.0)</f>
        <v>7</v>
      </c>
      <c r="F601" s="13">
        <f>IFERROR(__xludf.DUMMYFUNCTION("""COMPUTED_VALUE"""),78.0)</f>
        <v>78</v>
      </c>
      <c r="G601" s="13" t="str">
        <f t="shared" si="1"/>
        <v>June</v>
      </c>
    </row>
    <row r="602">
      <c r="A602" s="13" t="str">
        <f>IFERROR(__xludf.DUMMYFUNCTION("""COMPUTED_VALUE"""),"AL12205")</f>
        <v>AL12205</v>
      </c>
      <c r="B602" s="13" t="str">
        <f>IFERROR(__xludf.DUMMYFUNCTION("""COMPUTED_VALUE"""),"Alwar")</f>
        <v>Alwar</v>
      </c>
      <c r="C602" s="13" t="str">
        <f>IFERROR(__xludf.DUMMYFUNCTION("""COMPUTED_VALUE"""),"Besan")</f>
        <v>Besan</v>
      </c>
      <c r="D602" s="22">
        <f>IFERROR(__xludf.DUMMYFUNCTION("""COMPUTED_VALUE"""),45461.0)</f>
        <v>45461</v>
      </c>
      <c r="E602" s="13">
        <f>IFERROR(__xludf.DUMMYFUNCTION("""COMPUTED_VALUE"""),5.0)</f>
        <v>5</v>
      </c>
      <c r="F602" s="13">
        <f>IFERROR(__xludf.DUMMYFUNCTION("""COMPUTED_VALUE"""),170.0)</f>
        <v>170</v>
      </c>
      <c r="G602" s="13" t="str">
        <f t="shared" si="1"/>
        <v>June</v>
      </c>
    </row>
    <row r="603">
      <c r="A603" s="13" t="str">
        <f>IFERROR(__xludf.DUMMYFUNCTION("""COMPUTED_VALUE"""),"AL12425")</f>
        <v>AL12425</v>
      </c>
      <c r="B603" s="13" t="str">
        <f>IFERROR(__xludf.DUMMYFUNCTION("""COMPUTED_VALUE"""),"Alwar")</f>
        <v>Alwar</v>
      </c>
      <c r="C603" s="13" t="str">
        <f>IFERROR(__xludf.DUMMYFUNCTION("""COMPUTED_VALUE"""),"Ragi Flour")</f>
        <v>Ragi Flour</v>
      </c>
      <c r="D603" s="22">
        <f>IFERROR(__xludf.DUMMYFUNCTION("""COMPUTED_VALUE"""),45462.0)</f>
        <v>45462</v>
      </c>
      <c r="E603" s="13">
        <f>IFERROR(__xludf.DUMMYFUNCTION("""COMPUTED_VALUE"""),7.0)</f>
        <v>7</v>
      </c>
      <c r="F603" s="13">
        <f>IFERROR(__xludf.DUMMYFUNCTION("""COMPUTED_VALUE"""),90.0)</f>
        <v>90</v>
      </c>
      <c r="G603" s="13" t="str">
        <f t="shared" si="1"/>
        <v>June</v>
      </c>
    </row>
    <row r="604">
      <c r="A604" s="13" t="str">
        <f>IFERROR(__xludf.DUMMYFUNCTION("""COMPUTED_VALUE"""),"AL12645")</f>
        <v>AL12645</v>
      </c>
      <c r="B604" s="13" t="str">
        <f>IFERROR(__xludf.DUMMYFUNCTION("""COMPUTED_VALUE"""),"Alwar")</f>
        <v>Alwar</v>
      </c>
      <c r="C604" s="13" t="str">
        <f>IFERROR(__xludf.DUMMYFUNCTION("""COMPUTED_VALUE"""),"Wheat Flour")</f>
        <v>Wheat Flour</v>
      </c>
      <c r="D604" s="22">
        <f>IFERROR(__xludf.DUMMYFUNCTION("""COMPUTED_VALUE"""),45462.0)</f>
        <v>45462</v>
      </c>
      <c r="E604" s="13">
        <f>IFERROR(__xludf.DUMMYFUNCTION("""COMPUTED_VALUE"""),18.0)</f>
        <v>18</v>
      </c>
      <c r="F604" s="13">
        <f>IFERROR(__xludf.DUMMYFUNCTION("""COMPUTED_VALUE"""),65.0)</f>
        <v>65</v>
      </c>
      <c r="G604" s="13" t="str">
        <f t="shared" si="1"/>
        <v>June</v>
      </c>
    </row>
    <row r="605">
      <c r="A605" s="13" t="str">
        <f>IFERROR(__xludf.DUMMYFUNCTION("""COMPUTED_VALUE"""),"AL12865")</f>
        <v>AL12865</v>
      </c>
      <c r="B605" s="13" t="str">
        <f>IFERROR(__xludf.DUMMYFUNCTION("""COMPUTED_VALUE"""),"Alwar")</f>
        <v>Alwar</v>
      </c>
      <c r="C605" s="13" t="str">
        <f>IFERROR(__xludf.DUMMYFUNCTION("""COMPUTED_VALUE"""),"Rice Flour")</f>
        <v>Rice Flour</v>
      </c>
      <c r="D605" s="22">
        <f>IFERROR(__xludf.DUMMYFUNCTION("""COMPUTED_VALUE"""),45462.0)</f>
        <v>45462</v>
      </c>
      <c r="E605" s="13">
        <f>IFERROR(__xludf.DUMMYFUNCTION("""COMPUTED_VALUE"""),15.0)</f>
        <v>15</v>
      </c>
      <c r="F605" s="13">
        <f>IFERROR(__xludf.DUMMYFUNCTION("""COMPUTED_VALUE"""),78.0)</f>
        <v>78</v>
      </c>
      <c r="G605" s="13" t="str">
        <f t="shared" si="1"/>
        <v>June</v>
      </c>
    </row>
    <row r="606">
      <c r="A606" s="13" t="str">
        <f>IFERROR(__xludf.DUMMYFUNCTION("""COMPUTED_VALUE"""),"AL13085")</f>
        <v>AL13085</v>
      </c>
      <c r="B606" s="13" t="str">
        <f>IFERROR(__xludf.DUMMYFUNCTION("""COMPUTED_VALUE"""),"Alwar")</f>
        <v>Alwar</v>
      </c>
      <c r="C606" s="13" t="str">
        <f>IFERROR(__xludf.DUMMYFUNCTION("""COMPUTED_VALUE"""),"Wheat Flour")</f>
        <v>Wheat Flour</v>
      </c>
      <c r="D606" s="22">
        <f>IFERROR(__xludf.DUMMYFUNCTION("""COMPUTED_VALUE"""),45463.0)</f>
        <v>45463</v>
      </c>
      <c r="E606" s="13">
        <f>IFERROR(__xludf.DUMMYFUNCTION("""COMPUTED_VALUE"""),29.0)</f>
        <v>29</v>
      </c>
      <c r="F606" s="13">
        <f>IFERROR(__xludf.DUMMYFUNCTION("""COMPUTED_VALUE"""),65.0)</f>
        <v>65</v>
      </c>
      <c r="G606" s="13" t="str">
        <f t="shared" si="1"/>
        <v>June</v>
      </c>
    </row>
    <row r="607">
      <c r="A607" s="13" t="str">
        <f>IFERROR(__xludf.DUMMYFUNCTION("""COMPUTED_VALUE"""),"AL13305")</f>
        <v>AL13305</v>
      </c>
      <c r="B607" s="13" t="str">
        <f>IFERROR(__xludf.DUMMYFUNCTION("""COMPUTED_VALUE"""),"Alwar")</f>
        <v>Alwar</v>
      </c>
      <c r="C607" s="13" t="str">
        <f>IFERROR(__xludf.DUMMYFUNCTION("""COMPUTED_VALUE"""),"Besan")</f>
        <v>Besan</v>
      </c>
      <c r="D607" s="22">
        <f>IFERROR(__xludf.DUMMYFUNCTION("""COMPUTED_VALUE"""),45465.0)</f>
        <v>45465</v>
      </c>
      <c r="E607" s="13">
        <f>IFERROR(__xludf.DUMMYFUNCTION("""COMPUTED_VALUE"""),4.0)</f>
        <v>4</v>
      </c>
      <c r="F607" s="13">
        <f>IFERROR(__xludf.DUMMYFUNCTION("""COMPUTED_VALUE"""),170.0)</f>
        <v>170</v>
      </c>
      <c r="G607" s="13" t="str">
        <f t="shared" si="1"/>
        <v>June</v>
      </c>
    </row>
    <row r="608">
      <c r="A608" s="13" t="str">
        <f>IFERROR(__xludf.DUMMYFUNCTION("""COMPUTED_VALUE"""),"AL13525")</f>
        <v>AL13525</v>
      </c>
      <c r="B608" s="13" t="str">
        <f>IFERROR(__xludf.DUMMYFUNCTION("""COMPUTED_VALUE"""),"Alwar")</f>
        <v>Alwar</v>
      </c>
      <c r="C608" s="13" t="str">
        <f>IFERROR(__xludf.DUMMYFUNCTION("""COMPUTED_VALUE"""),"Ragi Flour")</f>
        <v>Ragi Flour</v>
      </c>
      <c r="D608" s="22">
        <f>IFERROR(__xludf.DUMMYFUNCTION("""COMPUTED_VALUE"""),45466.0)</f>
        <v>45466</v>
      </c>
      <c r="E608" s="13">
        <f>IFERROR(__xludf.DUMMYFUNCTION("""COMPUTED_VALUE"""),9.0)</f>
        <v>9</v>
      </c>
      <c r="F608" s="13">
        <f>IFERROR(__xludf.DUMMYFUNCTION("""COMPUTED_VALUE"""),90.0)</f>
        <v>90</v>
      </c>
      <c r="G608" s="13" t="str">
        <f t="shared" si="1"/>
        <v>June</v>
      </c>
    </row>
    <row r="609">
      <c r="A609" s="13" t="str">
        <f>IFERROR(__xludf.DUMMYFUNCTION("""COMPUTED_VALUE"""),"AL13745")</f>
        <v>AL13745</v>
      </c>
      <c r="B609" s="13" t="str">
        <f>IFERROR(__xludf.DUMMYFUNCTION("""COMPUTED_VALUE"""),"Alwar")</f>
        <v>Alwar</v>
      </c>
      <c r="C609" s="13" t="str">
        <f>IFERROR(__xludf.DUMMYFUNCTION("""COMPUTED_VALUE"""),"Jowar Flour")</f>
        <v>Jowar Flour</v>
      </c>
      <c r="D609" s="22">
        <f>IFERROR(__xludf.DUMMYFUNCTION("""COMPUTED_VALUE"""),45466.0)</f>
        <v>45466</v>
      </c>
      <c r="E609" s="13">
        <f>IFERROR(__xludf.DUMMYFUNCTION("""COMPUTED_VALUE"""),7.0)</f>
        <v>7</v>
      </c>
      <c r="F609" s="13">
        <f>IFERROR(__xludf.DUMMYFUNCTION("""COMPUTED_VALUE"""),80.0)</f>
        <v>80</v>
      </c>
      <c r="G609" s="13" t="str">
        <f t="shared" si="1"/>
        <v>June</v>
      </c>
    </row>
    <row r="610">
      <c r="A610" s="13" t="str">
        <f>IFERROR(__xludf.DUMMYFUNCTION("""COMPUTED_VALUE"""),"AL13965")</f>
        <v>AL13965</v>
      </c>
      <c r="B610" s="13" t="str">
        <f>IFERROR(__xludf.DUMMYFUNCTION("""COMPUTED_VALUE"""),"Alwar")</f>
        <v>Alwar</v>
      </c>
      <c r="C610" s="13" t="str">
        <f>IFERROR(__xludf.DUMMYFUNCTION("""COMPUTED_VALUE"""),"Corn Flour")</f>
        <v>Corn Flour</v>
      </c>
      <c r="D610" s="22">
        <f>IFERROR(__xludf.DUMMYFUNCTION("""COMPUTED_VALUE"""),45466.0)</f>
        <v>45466</v>
      </c>
      <c r="E610" s="13">
        <f>IFERROR(__xludf.DUMMYFUNCTION("""COMPUTED_VALUE"""),2.0)</f>
        <v>2</v>
      </c>
      <c r="F610" s="13">
        <f>IFERROR(__xludf.DUMMYFUNCTION("""COMPUTED_VALUE"""),82.0)</f>
        <v>82</v>
      </c>
      <c r="G610" s="13" t="str">
        <f t="shared" si="1"/>
        <v>June</v>
      </c>
    </row>
    <row r="611">
      <c r="A611" s="13" t="str">
        <f>IFERROR(__xludf.DUMMYFUNCTION("""COMPUTED_VALUE"""),"AL14185")</f>
        <v>AL14185</v>
      </c>
      <c r="B611" s="13" t="str">
        <f>IFERROR(__xludf.DUMMYFUNCTION("""COMPUTED_VALUE"""),"Alwar")</f>
        <v>Alwar</v>
      </c>
      <c r="C611" s="13" t="str">
        <f>IFERROR(__xludf.DUMMYFUNCTION("""COMPUTED_VALUE"""),"Wheat Flour")</f>
        <v>Wheat Flour</v>
      </c>
      <c r="D611" s="22">
        <f>IFERROR(__xludf.DUMMYFUNCTION("""COMPUTED_VALUE"""),45466.0)</f>
        <v>45466</v>
      </c>
      <c r="E611" s="13">
        <f>IFERROR(__xludf.DUMMYFUNCTION("""COMPUTED_VALUE"""),16.0)</f>
        <v>16</v>
      </c>
      <c r="F611" s="13">
        <f>IFERROR(__xludf.DUMMYFUNCTION("""COMPUTED_VALUE"""),65.0)</f>
        <v>65</v>
      </c>
      <c r="G611" s="13" t="str">
        <f t="shared" si="1"/>
        <v>June</v>
      </c>
    </row>
    <row r="612">
      <c r="A612" s="13" t="str">
        <f>IFERROR(__xludf.DUMMYFUNCTION("""COMPUTED_VALUE"""),"AL14405")</f>
        <v>AL14405</v>
      </c>
      <c r="B612" s="13" t="str">
        <f>IFERROR(__xludf.DUMMYFUNCTION("""COMPUTED_VALUE"""),"Alwar")</f>
        <v>Alwar</v>
      </c>
      <c r="C612" s="13" t="str">
        <f>IFERROR(__xludf.DUMMYFUNCTION("""COMPUTED_VALUE"""),"Rice Flour")</f>
        <v>Rice Flour</v>
      </c>
      <c r="D612" s="22">
        <f>IFERROR(__xludf.DUMMYFUNCTION("""COMPUTED_VALUE"""),45466.0)</f>
        <v>45466</v>
      </c>
      <c r="E612" s="13">
        <f>IFERROR(__xludf.DUMMYFUNCTION("""COMPUTED_VALUE"""),15.0)</f>
        <v>15</v>
      </c>
      <c r="F612" s="13">
        <f>IFERROR(__xludf.DUMMYFUNCTION("""COMPUTED_VALUE"""),78.0)</f>
        <v>78</v>
      </c>
      <c r="G612" s="13" t="str">
        <f t="shared" si="1"/>
        <v>June</v>
      </c>
    </row>
    <row r="613">
      <c r="A613" s="13" t="str">
        <f>IFERROR(__xludf.DUMMYFUNCTION("""COMPUTED_VALUE"""),"AL14625")</f>
        <v>AL14625</v>
      </c>
      <c r="B613" s="13" t="str">
        <f>IFERROR(__xludf.DUMMYFUNCTION("""COMPUTED_VALUE"""),"Alwar")</f>
        <v>Alwar</v>
      </c>
      <c r="C613" s="13" t="str">
        <f>IFERROR(__xludf.DUMMYFUNCTION("""COMPUTED_VALUE"""),"Besan")</f>
        <v>Besan</v>
      </c>
      <c r="D613" s="22">
        <f>IFERROR(__xludf.DUMMYFUNCTION("""COMPUTED_VALUE"""),45466.0)</f>
        <v>45466</v>
      </c>
      <c r="E613" s="13">
        <f>IFERROR(__xludf.DUMMYFUNCTION("""COMPUTED_VALUE"""),8.0)</f>
        <v>8</v>
      </c>
      <c r="F613" s="13">
        <f>IFERROR(__xludf.DUMMYFUNCTION("""COMPUTED_VALUE"""),170.0)</f>
        <v>170</v>
      </c>
      <c r="G613" s="13" t="str">
        <f t="shared" si="1"/>
        <v>June</v>
      </c>
    </row>
    <row r="614">
      <c r="A614" s="13" t="str">
        <f>IFERROR(__xludf.DUMMYFUNCTION("""COMPUTED_VALUE"""),"AL14845")</f>
        <v>AL14845</v>
      </c>
      <c r="B614" s="13" t="str">
        <f>IFERROR(__xludf.DUMMYFUNCTION("""COMPUTED_VALUE"""),"Alwar")</f>
        <v>Alwar</v>
      </c>
      <c r="C614" s="13" t="str">
        <f>IFERROR(__xludf.DUMMYFUNCTION("""COMPUTED_VALUE"""),"Corn Flour")</f>
        <v>Corn Flour</v>
      </c>
      <c r="D614" s="22">
        <f>IFERROR(__xludf.DUMMYFUNCTION("""COMPUTED_VALUE"""),45467.0)</f>
        <v>45467</v>
      </c>
      <c r="E614" s="13">
        <f>IFERROR(__xludf.DUMMYFUNCTION("""COMPUTED_VALUE"""),1.0)</f>
        <v>1</v>
      </c>
      <c r="F614" s="13">
        <f>IFERROR(__xludf.DUMMYFUNCTION("""COMPUTED_VALUE"""),82.0)</f>
        <v>82</v>
      </c>
      <c r="G614" s="13" t="str">
        <f t="shared" si="1"/>
        <v>June</v>
      </c>
    </row>
    <row r="615">
      <c r="A615" s="13" t="str">
        <f>IFERROR(__xludf.DUMMYFUNCTION("""COMPUTED_VALUE"""),"AL15065")</f>
        <v>AL15065</v>
      </c>
      <c r="B615" s="13" t="str">
        <f>IFERROR(__xludf.DUMMYFUNCTION("""COMPUTED_VALUE"""),"Alwar")</f>
        <v>Alwar</v>
      </c>
      <c r="C615" s="13" t="str">
        <f>IFERROR(__xludf.DUMMYFUNCTION("""COMPUTED_VALUE"""),"Wheat Flour")</f>
        <v>Wheat Flour</v>
      </c>
      <c r="D615" s="22">
        <f>IFERROR(__xludf.DUMMYFUNCTION("""COMPUTED_VALUE"""),45467.0)</f>
        <v>45467</v>
      </c>
      <c r="E615" s="13">
        <f>IFERROR(__xludf.DUMMYFUNCTION("""COMPUTED_VALUE"""),27.0)</f>
        <v>27</v>
      </c>
      <c r="F615" s="13">
        <f>IFERROR(__xludf.DUMMYFUNCTION("""COMPUTED_VALUE"""),65.0)</f>
        <v>65</v>
      </c>
      <c r="G615" s="13" t="str">
        <f t="shared" si="1"/>
        <v>June</v>
      </c>
    </row>
    <row r="616">
      <c r="A616" s="13" t="str">
        <f>IFERROR(__xludf.DUMMYFUNCTION("""COMPUTED_VALUE"""),"AL15285")</f>
        <v>AL15285</v>
      </c>
      <c r="B616" s="13" t="str">
        <f>IFERROR(__xludf.DUMMYFUNCTION("""COMPUTED_VALUE"""),"Alwar")</f>
        <v>Alwar</v>
      </c>
      <c r="C616" s="13" t="str">
        <f>IFERROR(__xludf.DUMMYFUNCTION("""COMPUTED_VALUE"""),"Rice Flour")</f>
        <v>Rice Flour</v>
      </c>
      <c r="D616" s="22">
        <f>IFERROR(__xludf.DUMMYFUNCTION("""COMPUTED_VALUE"""),45467.0)</f>
        <v>45467</v>
      </c>
      <c r="E616" s="13">
        <f>IFERROR(__xludf.DUMMYFUNCTION("""COMPUTED_VALUE"""),28.0)</f>
        <v>28</v>
      </c>
      <c r="F616" s="13">
        <f>IFERROR(__xludf.DUMMYFUNCTION("""COMPUTED_VALUE"""),78.0)</f>
        <v>78</v>
      </c>
      <c r="G616" s="13" t="str">
        <f t="shared" si="1"/>
        <v>June</v>
      </c>
    </row>
    <row r="617">
      <c r="A617" s="13" t="str">
        <f>IFERROR(__xludf.DUMMYFUNCTION("""COMPUTED_VALUE"""),"AL15505")</f>
        <v>AL15505</v>
      </c>
      <c r="B617" s="13" t="str">
        <f>IFERROR(__xludf.DUMMYFUNCTION("""COMPUTED_VALUE"""),"Alwar")</f>
        <v>Alwar</v>
      </c>
      <c r="C617" s="13" t="str">
        <f>IFERROR(__xludf.DUMMYFUNCTION("""COMPUTED_VALUE"""),"Besan")</f>
        <v>Besan</v>
      </c>
      <c r="D617" s="22">
        <f>IFERROR(__xludf.DUMMYFUNCTION("""COMPUTED_VALUE"""),45468.0)</f>
        <v>45468</v>
      </c>
      <c r="E617" s="13">
        <f>IFERROR(__xludf.DUMMYFUNCTION("""COMPUTED_VALUE"""),8.0)</f>
        <v>8</v>
      </c>
      <c r="F617" s="13">
        <f>IFERROR(__xludf.DUMMYFUNCTION("""COMPUTED_VALUE"""),170.0)</f>
        <v>170</v>
      </c>
      <c r="G617" s="13" t="str">
        <f t="shared" si="1"/>
        <v>June</v>
      </c>
    </row>
    <row r="618">
      <c r="A618" s="13" t="str">
        <f>IFERROR(__xludf.DUMMYFUNCTION("""COMPUTED_VALUE"""),"AL15725")</f>
        <v>AL15725</v>
      </c>
      <c r="B618" s="13" t="str">
        <f>IFERROR(__xludf.DUMMYFUNCTION("""COMPUTED_VALUE"""),"Alwar")</f>
        <v>Alwar</v>
      </c>
      <c r="C618" s="13" t="str">
        <f>IFERROR(__xludf.DUMMYFUNCTION("""COMPUTED_VALUE"""),"Ragi Flour")</f>
        <v>Ragi Flour</v>
      </c>
      <c r="D618" s="22">
        <f>IFERROR(__xludf.DUMMYFUNCTION("""COMPUTED_VALUE"""),45468.0)</f>
        <v>45468</v>
      </c>
      <c r="E618" s="13">
        <f>IFERROR(__xludf.DUMMYFUNCTION("""COMPUTED_VALUE"""),3.0)</f>
        <v>3</v>
      </c>
      <c r="F618" s="13">
        <f>IFERROR(__xludf.DUMMYFUNCTION("""COMPUTED_VALUE"""),90.0)</f>
        <v>90</v>
      </c>
      <c r="G618" s="13" t="str">
        <f t="shared" si="1"/>
        <v>June</v>
      </c>
    </row>
    <row r="619">
      <c r="A619" s="13" t="str">
        <f>IFERROR(__xludf.DUMMYFUNCTION("""COMPUTED_VALUE"""),"AL15945")</f>
        <v>AL15945</v>
      </c>
      <c r="B619" s="13" t="str">
        <f>IFERROR(__xludf.DUMMYFUNCTION("""COMPUTED_VALUE"""),"Alwar")</f>
        <v>Alwar</v>
      </c>
      <c r="C619" s="13" t="str">
        <f>IFERROR(__xludf.DUMMYFUNCTION("""COMPUTED_VALUE"""),"Wheat Flour")</f>
        <v>Wheat Flour</v>
      </c>
      <c r="D619" s="22">
        <f>IFERROR(__xludf.DUMMYFUNCTION("""COMPUTED_VALUE"""),45468.0)</f>
        <v>45468</v>
      </c>
      <c r="E619" s="13">
        <f>IFERROR(__xludf.DUMMYFUNCTION("""COMPUTED_VALUE"""),15.0)</f>
        <v>15</v>
      </c>
      <c r="F619" s="13">
        <f>IFERROR(__xludf.DUMMYFUNCTION("""COMPUTED_VALUE"""),65.0)</f>
        <v>65</v>
      </c>
      <c r="G619" s="13" t="str">
        <f t="shared" si="1"/>
        <v>June</v>
      </c>
    </row>
    <row r="620">
      <c r="A620" s="13" t="str">
        <f>IFERROR(__xludf.DUMMYFUNCTION("""COMPUTED_VALUE"""),"AL16165")</f>
        <v>AL16165</v>
      </c>
      <c r="B620" s="13" t="str">
        <f>IFERROR(__xludf.DUMMYFUNCTION("""COMPUTED_VALUE"""),"Alwar")</f>
        <v>Alwar</v>
      </c>
      <c r="C620" s="13" t="str">
        <f>IFERROR(__xludf.DUMMYFUNCTION("""COMPUTED_VALUE"""),"Corn Flour")</f>
        <v>Corn Flour</v>
      </c>
      <c r="D620" s="22">
        <f>IFERROR(__xludf.DUMMYFUNCTION("""COMPUTED_VALUE"""),45469.0)</f>
        <v>45469</v>
      </c>
      <c r="E620" s="13">
        <f>IFERROR(__xludf.DUMMYFUNCTION("""COMPUTED_VALUE"""),7.0)</f>
        <v>7</v>
      </c>
      <c r="F620" s="13">
        <f>IFERROR(__xludf.DUMMYFUNCTION("""COMPUTED_VALUE"""),82.0)</f>
        <v>82</v>
      </c>
      <c r="G620" s="13" t="str">
        <f t="shared" si="1"/>
        <v>June</v>
      </c>
    </row>
    <row r="621">
      <c r="A621" s="13" t="str">
        <f>IFERROR(__xludf.DUMMYFUNCTION("""COMPUTED_VALUE"""),"AL16385")</f>
        <v>AL16385</v>
      </c>
      <c r="B621" s="13" t="str">
        <f>IFERROR(__xludf.DUMMYFUNCTION("""COMPUTED_VALUE"""),"Alwar")</f>
        <v>Alwar</v>
      </c>
      <c r="C621" s="13" t="str">
        <f>IFERROR(__xludf.DUMMYFUNCTION("""COMPUTED_VALUE"""),"Wheat Flour")</f>
        <v>Wheat Flour</v>
      </c>
      <c r="D621" s="22">
        <f>IFERROR(__xludf.DUMMYFUNCTION("""COMPUTED_VALUE"""),45470.0)</f>
        <v>45470</v>
      </c>
      <c r="E621" s="13">
        <f>IFERROR(__xludf.DUMMYFUNCTION("""COMPUTED_VALUE"""),13.0)</f>
        <v>13</v>
      </c>
      <c r="F621" s="13">
        <f>IFERROR(__xludf.DUMMYFUNCTION("""COMPUTED_VALUE"""),65.0)</f>
        <v>65</v>
      </c>
      <c r="G621" s="13" t="str">
        <f t="shared" si="1"/>
        <v>June</v>
      </c>
    </row>
    <row r="622">
      <c r="A622" s="13" t="str">
        <f>IFERROR(__xludf.DUMMYFUNCTION("""COMPUTED_VALUE"""),"AL16605")</f>
        <v>AL16605</v>
      </c>
      <c r="B622" s="13" t="str">
        <f>IFERROR(__xludf.DUMMYFUNCTION("""COMPUTED_VALUE"""),"Alwar")</f>
        <v>Alwar</v>
      </c>
      <c r="C622" s="13" t="str">
        <f>IFERROR(__xludf.DUMMYFUNCTION("""COMPUTED_VALUE"""),"Rice Flour")</f>
        <v>Rice Flour</v>
      </c>
      <c r="D622" s="22">
        <f>IFERROR(__xludf.DUMMYFUNCTION("""COMPUTED_VALUE"""),45471.0)</f>
        <v>45471</v>
      </c>
      <c r="E622" s="13">
        <f>IFERROR(__xludf.DUMMYFUNCTION("""COMPUTED_VALUE"""),2.0)</f>
        <v>2</v>
      </c>
      <c r="F622" s="13">
        <f>IFERROR(__xludf.DUMMYFUNCTION("""COMPUTED_VALUE"""),78.0)</f>
        <v>78</v>
      </c>
      <c r="G622" s="13" t="str">
        <f t="shared" si="1"/>
        <v>June</v>
      </c>
    </row>
    <row r="623">
      <c r="A623" s="13" t="str">
        <f>IFERROR(__xludf.DUMMYFUNCTION("""COMPUTED_VALUE"""),"AL16825")</f>
        <v>AL16825</v>
      </c>
      <c r="B623" s="13" t="str">
        <f>IFERROR(__xludf.DUMMYFUNCTION("""COMPUTED_VALUE"""),"Alwar")</f>
        <v>Alwar</v>
      </c>
      <c r="C623" s="13" t="str">
        <f>IFERROR(__xludf.DUMMYFUNCTION("""COMPUTED_VALUE"""),"Besan")</f>
        <v>Besan</v>
      </c>
      <c r="D623" s="22">
        <f>IFERROR(__xludf.DUMMYFUNCTION("""COMPUTED_VALUE"""),45471.0)</f>
        <v>45471</v>
      </c>
      <c r="E623" s="13">
        <f>IFERROR(__xludf.DUMMYFUNCTION("""COMPUTED_VALUE"""),3.0)</f>
        <v>3</v>
      </c>
      <c r="F623" s="13">
        <f>IFERROR(__xludf.DUMMYFUNCTION("""COMPUTED_VALUE"""),170.0)</f>
        <v>170</v>
      </c>
      <c r="G623" s="13" t="str">
        <f t="shared" si="1"/>
        <v>June</v>
      </c>
    </row>
    <row r="624">
      <c r="A624" s="13" t="str">
        <f>IFERROR(__xludf.DUMMYFUNCTION("""COMPUTED_VALUE"""),"AL17045")</f>
        <v>AL17045</v>
      </c>
      <c r="B624" s="13" t="str">
        <f>IFERROR(__xludf.DUMMYFUNCTION("""COMPUTED_VALUE"""),"Alwar")</f>
        <v>Alwar</v>
      </c>
      <c r="C624" s="13" t="str">
        <f>IFERROR(__xludf.DUMMYFUNCTION("""COMPUTED_VALUE"""),"Ragi Flour")</f>
        <v>Ragi Flour</v>
      </c>
      <c r="D624" s="22">
        <f>IFERROR(__xludf.DUMMYFUNCTION("""COMPUTED_VALUE"""),45472.0)</f>
        <v>45472</v>
      </c>
      <c r="E624" s="13">
        <f>IFERROR(__xludf.DUMMYFUNCTION("""COMPUTED_VALUE"""),5.0)</f>
        <v>5</v>
      </c>
      <c r="F624" s="13">
        <f>IFERROR(__xludf.DUMMYFUNCTION("""COMPUTED_VALUE"""),90.0)</f>
        <v>90</v>
      </c>
      <c r="G624" s="13" t="str">
        <f t="shared" si="1"/>
        <v>June</v>
      </c>
    </row>
    <row r="625">
      <c r="A625" s="13" t="str">
        <f>IFERROR(__xludf.DUMMYFUNCTION("""COMPUTED_VALUE"""),"AL17265")</f>
        <v>AL17265</v>
      </c>
      <c r="B625" s="13" t="str">
        <f>IFERROR(__xludf.DUMMYFUNCTION("""COMPUTED_VALUE"""),"Alwar")</f>
        <v>Alwar</v>
      </c>
      <c r="C625" s="13" t="str">
        <f>IFERROR(__xludf.DUMMYFUNCTION("""COMPUTED_VALUE"""),"Jowar Flour")</f>
        <v>Jowar Flour</v>
      </c>
      <c r="D625" s="22">
        <f>IFERROR(__xludf.DUMMYFUNCTION("""COMPUTED_VALUE"""),45472.0)</f>
        <v>45472</v>
      </c>
      <c r="E625" s="13">
        <f>IFERROR(__xludf.DUMMYFUNCTION("""COMPUTED_VALUE"""),9.0)</f>
        <v>9</v>
      </c>
      <c r="F625" s="13">
        <f>IFERROR(__xludf.DUMMYFUNCTION("""COMPUTED_VALUE"""),80.0)</f>
        <v>80</v>
      </c>
      <c r="G625" s="13" t="str">
        <f t="shared" si="1"/>
        <v>June</v>
      </c>
    </row>
    <row r="626">
      <c r="A626" s="13" t="str">
        <f>IFERROR(__xludf.DUMMYFUNCTION("""COMPUTED_VALUE"""),"AL17485")</f>
        <v>AL17485</v>
      </c>
      <c r="B626" s="13" t="str">
        <f>IFERROR(__xludf.DUMMYFUNCTION("""COMPUTED_VALUE"""),"Alwar")</f>
        <v>Alwar</v>
      </c>
      <c r="C626" s="13" t="str">
        <f>IFERROR(__xludf.DUMMYFUNCTION("""COMPUTED_VALUE"""),"Corn Flour")</f>
        <v>Corn Flour</v>
      </c>
      <c r="D626" s="22">
        <f>IFERROR(__xludf.DUMMYFUNCTION("""COMPUTED_VALUE"""),45472.0)</f>
        <v>45472</v>
      </c>
      <c r="E626" s="13">
        <f>IFERROR(__xludf.DUMMYFUNCTION("""COMPUTED_VALUE"""),15.0)</f>
        <v>15</v>
      </c>
      <c r="F626" s="13">
        <f>IFERROR(__xludf.DUMMYFUNCTION("""COMPUTED_VALUE"""),82.0)</f>
        <v>82</v>
      </c>
      <c r="G626" s="13" t="str">
        <f t="shared" si="1"/>
        <v>June</v>
      </c>
    </row>
    <row r="627">
      <c r="A627" s="13" t="str">
        <f>IFERROR(__xludf.DUMMYFUNCTION("""COMPUTED_VALUE"""),"AL17705")</f>
        <v>AL17705</v>
      </c>
      <c r="B627" s="13" t="str">
        <f>IFERROR(__xludf.DUMMYFUNCTION("""COMPUTED_VALUE"""),"Alwar")</f>
        <v>Alwar</v>
      </c>
      <c r="C627" s="13" t="str">
        <f>IFERROR(__xludf.DUMMYFUNCTION("""COMPUTED_VALUE"""),"Wheat Flour")</f>
        <v>Wheat Flour</v>
      </c>
      <c r="D627" s="22">
        <f>IFERROR(__xludf.DUMMYFUNCTION("""COMPUTED_VALUE"""),45472.0)</f>
        <v>45472</v>
      </c>
      <c r="E627" s="13">
        <f>IFERROR(__xludf.DUMMYFUNCTION("""COMPUTED_VALUE"""),32.0)</f>
        <v>32</v>
      </c>
      <c r="F627" s="13">
        <f>IFERROR(__xludf.DUMMYFUNCTION("""COMPUTED_VALUE"""),65.0)</f>
        <v>65</v>
      </c>
      <c r="G627" s="13" t="str">
        <f t="shared" si="1"/>
        <v>June</v>
      </c>
    </row>
    <row r="628">
      <c r="A628" s="13" t="str">
        <f>IFERROR(__xludf.DUMMYFUNCTION("""COMPUTED_VALUE"""),"AL17925")</f>
        <v>AL17925</v>
      </c>
      <c r="B628" s="13" t="str">
        <f>IFERROR(__xludf.DUMMYFUNCTION("""COMPUTED_VALUE"""),"Alwar")</f>
        <v>Alwar</v>
      </c>
      <c r="C628" s="13" t="str">
        <f>IFERROR(__xludf.DUMMYFUNCTION("""COMPUTED_VALUE"""),"Rice Flour")</f>
        <v>Rice Flour</v>
      </c>
      <c r="D628" s="22">
        <f>IFERROR(__xludf.DUMMYFUNCTION("""COMPUTED_VALUE"""),45473.0)</f>
        <v>45473</v>
      </c>
      <c r="E628" s="13">
        <f>IFERROR(__xludf.DUMMYFUNCTION("""COMPUTED_VALUE"""),23.0)</f>
        <v>23</v>
      </c>
      <c r="F628" s="13">
        <f>IFERROR(__xludf.DUMMYFUNCTION("""COMPUTED_VALUE"""),78.0)</f>
        <v>78</v>
      </c>
      <c r="G628" s="13" t="str">
        <f t="shared" si="1"/>
        <v>June</v>
      </c>
    </row>
    <row r="629">
      <c r="A629" s="13" t="str">
        <f>IFERROR(__xludf.DUMMYFUNCTION("""COMPUTED_VALUE"""),"AL18145")</f>
        <v>AL18145</v>
      </c>
      <c r="B629" s="13" t="str">
        <f>IFERROR(__xludf.DUMMYFUNCTION("""COMPUTED_VALUE"""),"Alwar")</f>
        <v>Alwar</v>
      </c>
      <c r="C629" s="13" t="str">
        <f>IFERROR(__xludf.DUMMYFUNCTION("""COMPUTED_VALUE"""),"Besan")</f>
        <v>Besan</v>
      </c>
      <c r="D629" s="22">
        <f>IFERROR(__xludf.DUMMYFUNCTION("""COMPUTED_VALUE"""),45473.0)</f>
        <v>45473</v>
      </c>
      <c r="E629" s="13">
        <f>IFERROR(__xludf.DUMMYFUNCTION("""COMPUTED_VALUE"""),6.0)</f>
        <v>6</v>
      </c>
      <c r="F629" s="13">
        <f>IFERROR(__xludf.DUMMYFUNCTION("""COMPUTED_VALUE"""),170.0)</f>
        <v>170</v>
      </c>
      <c r="G629" s="13" t="str">
        <f t="shared" si="1"/>
        <v>June</v>
      </c>
    </row>
    <row r="630">
      <c r="A630" s="13" t="str">
        <f>IFERROR(__xludf.DUMMYFUNCTION("""COMPUTED_VALUE"""),"AL18365")</f>
        <v>AL18365</v>
      </c>
      <c r="B630" s="13" t="str">
        <f>IFERROR(__xludf.DUMMYFUNCTION("""COMPUTED_VALUE"""),"Alwar")</f>
        <v>Alwar</v>
      </c>
      <c r="C630" s="13" t="str">
        <f>IFERROR(__xludf.DUMMYFUNCTION("""COMPUTED_VALUE"""),"Ragi Flour")</f>
        <v>Ragi Flour</v>
      </c>
      <c r="D630" s="22">
        <f>IFERROR(__xludf.DUMMYFUNCTION("""COMPUTED_VALUE"""),45473.0)</f>
        <v>45473</v>
      </c>
      <c r="E630" s="13">
        <f>IFERROR(__xludf.DUMMYFUNCTION("""COMPUTED_VALUE"""),1.0)</f>
        <v>1</v>
      </c>
      <c r="F630" s="13">
        <f>IFERROR(__xludf.DUMMYFUNCTION("""COMPUTED_VALUE"""),90.0)</f>
        <v>90</v>
      </c>
      <c r="G630" s="13" t="str">
        <f t="shared" si="1"/>
        <v>June</v>
      </c>
    </row>
    <row r="631">
      <c r="A631" s="13" t="str">
        <f>IFERROR(__xludf.DUMMYFUNCTION("""COMPUTED_VALUE"""),"AL18585")</f>
        <v>AL18585</v>
      </c>
      <c r="B631" s="13" t="str">
        <f>IFERROR(__xludf.DUMMYFUNCTION("""COMPUTED_VALUE"""),"Alwar")</f>
        <v>Alwar</v>
      </c>
      <c r="C631" s="13" t="str">
        <f>IFERROR(__xludf.DUMMYFUNCTION("""COMPUTED_VALUE"""),"Jowar Flour")</f>
        <v>Jowar Flour</v>
      </c>
      <c r="D631" s="22">
        <f>IFERROR(__xludf.DUMMYFUNCTION("""COMPUTED_VALUE"""),45474.0)</f>
        <v>45474</v>
      </c>
      <c r="E631" s="13">
        <f>IFERROR(__xludf.DUMMYFUNCTION("""COMPUTED_VALUE"""),6.0)</f>
        <v>6</v>
      </c>
      <c r="F631" s="13">
        <f>IFERROR(__xludf.DUMMYFUNCTION("""COMPUTED_VALUE"""),80.0)</f>
        <v>80</v>
      </c>
      <c r="G631" s="13" t="str">
        <f t="shared" si="1"/>
        <v>July</v>
      </c>
    </row>
    <row r="632">
      <c r="A632" s="13" t="str">
        <f>IFERROR(__xludf.DUMMYFUNCTION("""COMPUTED_VALUE"""),"AL18805")</f>
        <v>AL18805</v>
      </c>
      <c r="B632" s="13" t="str">
        <f>IFERROR(__xludf.DUMMYFUNCTION("""COMPUTED_VALUE"""),"Alwar")</f>
        <v>Alwar</v>
      </c>
      <c r="C632" s="13" t="str">
        <f>IFERROR(__xludf.DUMMYFUNCTION("""COMPUTED_VALUE"""),"Corn Flour")</f>
        <v>Corn Flour</v>
      </c>
      <c r="D632" s="22">
        <f>IFERROR(__xludf.DUMMYFUNCTION("""COMPUTED_VALUE"""),45474.0)</f>
        <v>45474</v>
      </c>
      <c r="E632" s="13">
        <f>IFERROR(__xludf.DUMMYFUNCTION("""COMPUTED_VALUE"""),10.0)</f>
        <v>10</v>
      </c>
      <c r="F632" s="13">
        <f>IFERROR(__xludf.DUMMYFUNCTION("""COMPUTED_VALUE"""),82.0)</f>
        <v>82</v>
      </c>
      <c r="G632" s="13" t="str">
        <f t="shared" si="1"/>
        <v>July</v>
      </c>
    </row>
    <row r="633">
      <c r="A633" s="13" t="str">
        <f>IFERROR(__xludf.DUMMYFUNCTION("""COMPUTED_VALUE"""),"AL19025")</f>
        <v>AL19025</v>
      </c>
      <c r="B633" s="13" t="str">
        <f>IFERROR(__xludf.DUMMYFUNCTION("""COMPUTED_VALUE"""),"Alwar")</f>
        <v>Alwar</v>
      </c>
      <c r="C633" s="13" t="str">
        <f>IFERROR(__xludf.DUMMYFUNCTION("""COMPUTED_VALUE"""),"Wheat Flour")</f>
        <v>Wheat Flour</v>
      </c>
      <c r="D633" s="22">
        <f>IFERROR(__xludf.DUMMYFUNCTION("""COMPUTED_VALUE"""),45474.0)</f>
        <v>45474</v>
      </c>
      <c r="E633" s="13">
        <f>IFERROR(__xludf.DUMMYFUNCTION("""COMPUTED_VALUE"""),39.0)</f>
        <v>39</v>
      </c>
      <c r="F633" s="13">
        <f>IFERROR(__xludf.DUMMYFUNCTION("""COMPUTED_VALUE"""),65.0)</f>
        <v>65</v>
      </c>
      <c r="G633" s="13" t="str">
        <f t="shared" si="1"/>
        <v>July</v>
      </c>
    </row>
    <row r="634">
      <c r="A634" s="13" t="str">
        <f>IFERROR(__xludf.DUMMYFUNCTION("""COMPUTED_VALUE"""),"AL19245")</f>
        <v>AL19245</v>
      </c>
      <c r="B634" s="13" t="str">
        <f>IFERROR(__xludf.DUMMYFUNCTION("""COMPUTED_VALUE"""),"Alwar")</f>
        <v>Alwar</v>
      </c>
      <c r="C634" s="13" t="str">
        <f>IFERROR(__xludf.DUMMYFUNCTION("""COMPUTED_VALUE"""),"Rice Flour")</f>
        <v>Rice Flour</v>
      </c>
      <c r="D634" s="22">
        <f>IFERROR(__xludf.DUMMYFUNCTION("""COMPUTED_VALUE"""),45474.0)</f>
        <v>45474</v>
      </c>
      <c r="E634" s="13">
        <f>IFERROR(__xludf.DUMMYFUNCTION("""COMPUTED_VALUE"""),27.0)</f>
        <v>27</v>
      </c>
      <c r="F634" s="13">
        <f>IFERROR(__xludf.DUMMYFUNCTION("""COMPUTED_VALUE"""),78.0)</f>
        <v>78</v>
      </c>
      <c r="G634" s="13" t="str">
        <f t="shared" si="1"/>
        <v>July</v>
      </c>
    </row>
    <row r="635">
      <c r="A635" s="13" t="str">
        <f>IFERROR(__xludf.DUMMYFUNCTION("""COMPUTED_VALUE"""),"AL19465")</f>
        <v>AL19465</v>
      </c>
      <c r="B635" s="13" t="str">
        <f>IFERROR(__xludf.DUMMYFUNCTION("""COMPUTED_VALUE"""),"Alwar")</f>
        <v>Alwar</v>
      </c>
      <c r="C635" s="13" t="str">
        <f>IFERROR(__xludf.DUMMYFUNCTION("""COMPUTED_VALUE"""),"Ragi Flour")</f>
        <v>Ragi Flour</v>
      </c>
      <c r="D635" s="22">
        <f>IFERROR(__xludf.DUMMYFUNCTION("""COMPUTED_VALUE"""),45474.0)</f>
        <v>45474</v>
      </c>
      <c r="E635" s="13">
        <f>IFERROR(__xludf.DUMMYFUNCTION("""COMPUTED_VALUE"""),8.0)</f>
        <v>8</v>
      </c>
      <c r="F635" s="13">
        <f>IFERROR(__xludf.DUMMYFUNCTION("""COMPUTED_VALUE"""),90.0)</f>
        <v>90</v>
      </c>
      <c r="G635" s="13" t="str">
        <f t="shared" si="1"/>
        <v>July</v>
      </c>
    </row>
    <row r="636">
      <c r="A636" s="13" t="str">
        <f>IFERROR(__xludf.DUMMYFUNCTION("""COMPUTED_VALUE"""),"AL19685")</f>
        <v>AL19685</v>
      </c>
      <c r="B636" s="13" t="str">
        <f>IFERROR(__xludf.DUMMYFUNCTION("""COMPUTED_VALUE"""),"Alwar")</f>
        <v>Alwar</v>
      </c>
      <c r="C636" s="13" t="str">
        <f>IFERROR(__xludf.DUMMYFUNCTION("""COMPUTED_VALUE"""),"Besan")</f>
        <v>Besan</v>
      </c>
      <c r="D636" s="22">
        <f>IFERROR(__xludf.DUMMYFUNCTION("""COMPUTED_VALUE"""),45475.0)</f>
        <v>45475</v>
      </c>
      <c r="E636" s="13">
        <f>IFERROR(__xludf.DUMMYFUNCTION("""COMPUTED_VALUE"""),8.0)</f>
        <v>8</v>
      </c>
      <c r="F636" s="13">
        <f>IFERROR(__xludf.DUMMYFUNCTION("""COMPUTED_VALUE"""),170.0)</f>
        <v>170</v>
      </c>
      <c r="G636" s="13" t="str">
        <f t="shared" si="1"/>
        <v>July</v>
      </c>
    </row>
    <row r="637">
      <c r="A637" s="13" t="str">
        <f>IFERROR(__xludf.DUMMYFUNCTION("""COMPUTED_VALUE"""),"AL19905")</f>
        <v>AL19905</v>
      </c>
      <c r="B637" s="13" t="str">
        <f>IFERROR(__xludf.DUMMYFUNCTION("""COMPUTED_VALUE"""),"Alwar")</f>
        <v>Alwar</v>
      </c>
      <c r="C637" s="13" t="str">
        <f>IFERROR(__xludf.DUMMYFUNCTION("""COMPUTED_VALUE"""),"Ragi Flour")</f>
        <v>Ragi Flour</v>
      </c>
      <c r="D637" s="22">
        <f>IFERROR(__xludf.DUMMYFUNCTION("""COMPUTED_VALUE"""),45475.0)</f>
        <v>45475</v>
      </c>
      <c r="E637" s="13">
        <f>IFERROR(__xludf.DUMMYFUNCTION("""COMPUTED_VALUE"""),5.0)</f>
        <v>5</v>
      </c>
      <c r="F637" s="13">
        <f>IFERROR(__xludf.DUMMYFUNCTION("""COMPUTED_VALUE"""),90.0)</f>
        <v>90</v>
      </c>
      <c r="G637" s="13" t="str">
        <f t="shared" si="1"/>
        <v>July</v>
      </c>
    </row>
    <row r="638">
      <c r="A638" s="13" t="str">
        <f>IFERROR(__xludf.DUMMYFUNCTION("""COMPUTED_VALUE"""),"AL20125")</f>
        <v>AL20125</v>
      </c>
      <c r="B638" s="13" t="str">
        <f>IFERROR(__xludf.DUMMYFUNCTION("""COMPUTED_VALUE"""),"Alwar")</f>
        <v>Alwar</v>
      </c>
      <c r="C638" s="13" t="str">
        <f>IFERROR(__xludf.DUMMYFUNCTION("""COMPUTED_VALUE"""),"Wheat Flour")</f>
        <v>Wheat Flour</v>
      </c>
      <c r="D638" s="22">
        <f>IFERROR(__xludf.DUMMYFUNCTION("""COMPUTED_VALUE"""),45475.0)</f>
        <v>45475</v>
      </c>
      <c r="E638" s="13">
        <f>IFERROR(__xludf.DUMMYFUNCTION("""COMPUTED_VALUE"""),38.0)</f>
        <v>38</v>
      </c>
      <c r="F638" s="13">
        <f>IFERROR(__xludf.DUMMYFUNCTION("""COMPUTED_VALUE"""),65.0)</f>
        <v>65</v>
      </c>
      <c r="G638" s="13" t="str">
        <f t="shared" si="1"/>
        <v>July</v>
      </c>
    </row>
    <row r="639">
      <c r="A639" s="13" t="str">
        <f>IFERROR(__xludf.DUMMYFUNCTION("""COMPUTED_VALUE"""),"AL20345")</f>
        <v>AL20345</v>
      </c>
      <c r="B639" s="13" t="str">
        <f>IFERROR(__xludf.DUMMYFUNCTION("""COMPUTED_VALUE"""),"Alwar")</f>
        <v>Alwar</v>
      </c>
      <c r="C639" s="13" t="str">
        <f>IFERROR(__xludf.DUMMYFUNCTION("""COMPUTED_VALUE"""),"Rice Flour")</f>
        <v>Rice Flour</v>
      </c>
      <c r="D639" s="22">
        <f>IFERROR(__xludf.DUMMYFUNCTION("""COMPUTED_VALUE"""),45475.0)</f>
        <v>45475</v>
      </c>
      <c r="E639" s="13">
        <f>IFERROR(__xludf.DUMMYFUNCTION("""COMPUTED_VALUE"""),27.0)</f>
        <v>27</v>
      </c>
      <c r="F639" s="13">
        <f>IFERROR(__xludf.DUMMYFUNCTION("""COMPUTED_VALUE"""),78.0)</f>
        <v>78</v>
      </c>
      <c r="G639" s="13" t="str">
        <f t="shared" si="1"/>
        <v>July</v>
      </c>
    </row>
    <row r="640">
      <c r="A640" s="13" t="str">
        <f>IFERROR(__xludf.DUMMYFUNCTION("""COMPUTED_VALUE"""),"AL20565")</f>
        <v>AL20565</v>
      </c>
      <c r="B640" s="13" t="str">
        <f>IFERROR(__xludf.DUMMYFUNCTION("""COMPUTED_VALUE"""),"Alwar")</f>
        <v>Alwar</v>
      </c>
      <c r="C640" s="13" t="str">
        <f>IFERROR(__xludf.DUMMYFUNCTION("""COMPUTED_VALUE"""),"Besan")</f>
        <v>Besan</v>
      </c>
      <c r="D640" s="22">
        <f>IFERROR(__xludf.DUMMYFUNCTION("""COMPUTED_VALUE"""),45476.0)</f>
        <v>45476</v>
      </c>
      <c r="E640" s="13">
        <f>IFERROR(__xludf.DUMMYFUNCTION("""COMPUTED_VALUE"""),11.0)</f>
        <v>11</v>
      </c>
      <c r="F640" s="13">
        <f>IFERROR(__xludf.DUMMYFUNCTION("""COMPUTED_VALUE"""),170.0)</f>
        <v>170</v>
      </c>
      <c r="G640" s="13" t="str">
        <f t="shared" si="1"/>
        <v>July</v>
      </c>
    </row>
    <row r="641">
      <c r="A641" s="13" t="str">
        <f>IFERROR(__xludf.DUMMYFUNCTION("""COMPUTED_VALUE"""),"AL20785")</f>
        <v>AL20785</v>
      </c>
      <c r="B641" s="13" t="str">
        <f>IFERROR(__xludf.DUMMYFUNCTION("""COMPUTED_VALUE"""),"Alwar")</f>
        <v>Alwar</v>
      </c>
      <c r="C641" s="13" t="str">
        <f>IFERROR(__xludf.DUMMYFUNCTION("""COMPUTED_VALUE"""),"Ragi Flour")</f>
        <v>Ragi Flour</v>
      </c>
      <c r="D641" s="22">
        <f>IFERROR(__xludf.DUMMYFUNCTION("""COMPUTED_VALUE"""),45476.0)</f>
        <v>45476</v>
      </c>
      <c r="E641" s="13">
        <f>IFERROR(__xludf.DUMMYFUNCTION("""COMPUTED_VALUE"""),9.0)</f>
        <v>9</v>
      </c>
      <c r="F641" s="13">
        <f>IFERROR(__xludf.DUMMYFUNCTION("""COMPUTED_VALUE"""),90.0)</f>
        <v>90</v>
      </c>
      <c r="G641" s="13" t="str">
        <f t="shared" si="1"/>
        <v>July</v>
      </c>
    </row>
    <row r="642">
      <c r="A642" s="13" t="str">
        <f>IFERROR(__xludf.DUMMYFUNCTION("""COMPUTED_VALUE"""),"AL21005")</f>
        <v>AL21005</v>
      </c>
      <c r="B642" s="13" t="str">
        <f>IFERROR(__xludf.DUMMYFUNCTION("""COMPUTED_VALUE"""),"Alwar")</f>
        <v>Alwar</v>
      </c>
      <c r="C642" s="13" t="str">
        <f>IFERROR(__xludf.DUMMYFUNCTION("""COMPUTED_VALUE"""),"Jowar Flour")</f>
        <v>Jowar Flour</v>
      </c>
      <c r="D642" s="22">
        <f>IFERROR(__xludf.DUMMYFUNCTION("""COMPUTED_VALUE"""),45476.0)</f>
        <v>45476</v>
      </c>
      <c r="E642" s="13">
        <f>IFERROR(__xludf.DUMMYFUNCTION("""COMPUTED_VALUE"""),2.0)</f>
        <v>2</v>
      </c>
      <c r="F642" s="13">
        <f>IFERROR(__xludf.DUMMYFUNCTION("""COMPUTED_VALUE"""),80.0)</f>
        <v>80</v>
      </c>
      <c r="G642" s="13" t="str">
        <f t="shared" si="1"/>
        <v>July</v>
      </c>
    </row>
    <row r="643">
      <c r="A643" s="13" t="str">
        <f>IFERROR(__xludf.DUMMYFUNCTION("""COMPUTED_VALUE"""),"AL21225")</f>
        <v>AL21225</v>
      </c>
      <c r="B643" s="13" t="str">
        <f>IFERROR(__xludf.DUMMYFUNCTION("""COMPUTED_VALUE"""),"Alwar")</f>
        <v>Alwar</v>
      </c>
      <c r="C643" s="13" t="str">
        <f>IFERROR(__xludf.DUMMYFUNCTION("""COMPUTED_VALUE"""),"Corn Flour")</f>
        <v>Corn Flour</v>
      </c>
      <c r="D643" s="22">
        <f>IFERROR(__xludf.DUMMYFUNCTION("""COMPUTED_VALUE"""),45476.0)</f>
        <v>45476</v>
      </c>
      <c r="E643" s="13">
        <f>IFERROR(__xludf.DUMMYFUNCTION("""COMPUTED_VALUE"""),3.0)</f>
        <v>3</v>
      </c>
      <c r="F643" s="13">
        <f>IFERROR(__xludf.DUMMYFUNCTION("""COMPUTED_VALUE"""),82.0)</f>
        <v>82</v>
      </c>
      <c r="G643" s="13" t="str">
        <f t="shared" si="1"/>
        <v>July</v>
      </c>
    </row>
    <row r="644">
      <c r="A644" s="13" t="str">
        <f>IFERROR(__xludf.DUMMYFUNCTION("""COMPUTED_VALUE"""),"AL21445")</f>
        <v>AL21445</v>
      </c>
      <c r="B644" s="13" t="str">
        <f>IFERROR(__xludf.DUMMYFUNCTION("""COMPUTED_VALUE"""),"Alwar")</f>
        <v>Alwar</v>
      </c>
      <c r="C644" s="13" t="str">
        <f>IFERROR(__xludf.DUMMYFUNCTION("""COMPUTED_VALUE"""),"Wheat Flour")</f>
        <v>Wheat Flour</v>
      </c>
      <c r="D644" s="22">
        <f>IFERROR(__xludf.DUMMYFUNCTION("""COMPUTED_VALUE"""),45476.0)</f>
        <v>45476</v>
      </c>
      <c r="E644" s="13">
        <f>IFERROR(__xludf.DUMMYFUNCTION("""COMPUTED_VALUE"""),24.0)</f>
        <v>24</v>
      </c>
      <c r="F644" s="13">
        <f>IFERROR(__xludf.DUMMYFUNCTION("""COMPUTED_VALUE"""),65.0)</f>
        <v>65</v>
      </c>
      <c r="G644" s="13" t="str">
        <f t="shared" si="1"/>
        <v>July</v>
      </c>
    </row>
    <row r="645">
      <c r="A645" s="13" t="str">
        <f>IFERROR(__xludf.DUMMYFUNCTION("""COMPUTED_VALUE"""),"AL21665")</f>
        <v>AL21665</v>
      </c>
      <c r="B645" s="13" t="str">
        <f>IFERROR(__xludf.DUMMYFUNCTION("""COMPUTED_VALUE"""),"Alwar")</f>
        <v>Alwar</v>
      </c>
      <c r="C645" s="13" t="str">
        <f>IFERROR(__xludf.DUMMYFUNCTION("""COMPUTED_VALUE"""),"Rice Flour")</f>
        <v>Rice Flour</v>
      </c>
      <c r="D645" s="22">
        <f>IFERROR(__xludf.DUMMYFUNCTION("""COMPUTED_VALUE"""),45476.0)</f>
        <v>45476</v>
      </c>
      <c r="E645" s="13">
        <f>IFERROR(__xludf.DUMMYFUNCTION("""COMPUTED_VALUE"""),16.0)</f>
        <v>16</v>
      </c>
      <c r="F645" s="13">
        <f>IFERROR(__xludf.DUMMYFUNCTION("""COMPUTED_VALUE"""),78.0)</f>
        <v>78</v>
      </c>
      <c r="G645" s="13" t="str">
        <f t="shared" si="1"/>
        <v>July</v>
      </c>
    </row>
    <row r="646">
      <c r="A646" s="13" t="str">
        <f>IFERROR(__xludf.DUMMYFUNCTION("""COMPUTED_VALUE"""),"AL21885")</f>
        <v>AL21885</v>
      </c>
      <c r="B646" s="13" t="str">
        <f>IFERROR(__xludf.DUMMYFUNCTION("""COMPUTED_VALUE"""),"Alwar")</f>
        <v>Alwar</v>
      </c>
      <c r="C646" s="13" t="str">
        <f>IFERROR(__xludf.DUMMYFUNCTION("""COMPUTED_VALUE"""),"Besan")</f>
        <v>Besan</v>
      </c>
      <c r="D646" s="22">
        <f>IFERROR(__xludf.DUMMYFUNCTION("""COMPUTED_VALUE"""),45477.0)</f>
        <v>45477</v>
      </c>
      <c r="E646" s="13">
        <f>IFERROR(__xludf.DUMMYFUNCTION("""COMPUTED_VALUE"""),5.0)</f>
        <v>5</v>
      </c>
      <c r="F646" s="13">
        <f>IFERROR(__xludf.DUMMYFUNCTION("""COMPUTED_VALUE"""),170.0)</f>
        <v>170</v>
      </c>
      <c r="G646" s="13" t="str">
        <f t="shared" si="1"/>
        <v>July</v>
      </c>
    </row>
    <row r="647">
      <c r="A647" s="13" t="str">
        <f>IFERROR(__xludf.DUMMYFUNCTION("""COMPUTED_VALUE"""),"AL22105")</f>
        <v>AL22105</v>
      </c>
      <c r="B647" s="13" t="str">
        <f>IFERROR(__xludf.DUMMYFUNCTION("""COMPUTED_VALUE"""),"Alwar")</f>
        <v>Alwar</v>
      </c>
      <c r="C647" s="13" t="str">
        <f>IFERROR(__xludf.DUMMYFUNCTION("""COMPUTED_VALUE"""),"Ragi Flour")</f>
        <v>Ragi Flour</v>
      </c>
      <c r="D647" s="22">
        <f>IFERROR(__xludf.DUMMYFUNCTION("""COMPUTED_VALUE"""),45477.0)</f>
        <v>45477</v>
      </c>
      <c r="E647" s="13">
        <f>IFERROR(__xludf.DUMMYFUNCTION("""COMPUTED_VALUE"""),3.0)</f>
        <v>3</v>
      </c>
      <c r="F647" s="13">
        <f>IFERROR(__xludf.DUMMYFUNCTION("""COMPUTED_VALUE"""),90.0)</f>
        <v>90</v>
      </c>
      <c r="G647" s="13" t="str">
        <f t="shared" si="1"/>
        <v>July</v>
      </c>
    </row>
    <row r="648">
      <c r="A648" s="13" t="str">
        <f>IFERROR(__xludf.DUMMYFUNCTION("""COMPUTED_VALUE"""),"AL22325")</f>
        <v>AL22325</v>
      </c>
      <c r="B648" s="13" t="str">
        <f>IFERROR(__xludf.DUMMYFUNCTION("""COMPUTED_VALUE"""),"Alwar")</f>
        <v>Alwar</v>
      </c>
      <c r="C648" s="13" t="str">
        <f>IFERROR(__xludf.DUMMYFUNCTION("""COMPUTED_VALUE"""),"Wheat Flour")</f>
        <v>Wheat Flour</v>
      </c>
      <c r="D648" s="22">
        <f>IFERROR(__xludf.DUMMYFUNCTION("""COMPUTED_VALUE"""),45477.0)</f>
        <v>45477</v>
      </c>
      <c r="E648" s="13">
        <f>IFERROR(__xludf.DUMMYFUNCTION("""COMPUTED_VALUE"""),10.0)</f>
        <v>10</v>
      </c>
      <c r="F648" s="13">
        <f>IFERROR(__xludf.DUMMYFUNCTION("""COMPUTED_VALUE"""),65.0)</f>
        <v>65</v>
      </c>
      <c r="G648" s="13" t="str">
        <f t="shared" si="1"/>
        <v>July</v>
      </c>
    </row>
    <row r="649">
      <c r="A649" s="13" t="str">
        <f>IFERROR(__xludf.DUMMYFUNCTION("""COMPUTED_VALUE"""),"AL22545")</f>
        <v>AL22545</v>
      </c>
      <c r="B649" s="13" t="str">
        <f>IFERROR(__xludf.DUMMYFUNCTION("""COMPUTED_VALUE"""),"Alwar")</f>
        <v>Alwar</v>
      </c>
      <c r="C649" s="13" t="str">
        <f>IFERROR(__xludf.DUMMYFUNCTION("""COMPUTED_VALUE"""),"Corn Flour")</f>
        <v>Corn Flour</v>
      </c>
      <c r="D649" s="22">
        <f>IFERROR(__xludf.DUMMYFUNCTION("""COMPUTED_VALUE"""),45478.0)</f>
        <v>45478</v>
      </c>
      <c r="E649" s="13">
        <f>IFERROR(__xludf.DUMMYFUNCTION("""COMPUTED_VALUE"""),7.0)</f>
        <v>7</v>
      </c>
      <c r="F649" s="13">
        <f>IFERROR(__xludf.DUMMYFUNCTION("""COMPUTED_VALUE"""),82.0)</f>
        <v>82</v>
      </c>
      <c r="G649" s="13" t="str">
        <f t="shared" si="1"/>
        <v>July</v>
      </c>
    </row>
    <row r="650">
      <c r="A650" s="13" t="str">
        <f>IFERROR(__xludf.DUMMYFUNCTION("""COMPUTED_VALUE"""),"AL22765")</f>
        <v>AL22765</v>
      </c>
      <c r="B650" s="13" t="str">
        <f>IFERROR(__xludf.DUMMYFUNCTION("""COMPUTED_VALUE"""),"Alwar")</f>
        <v>Alwar</v>
      </c>
      <c r="C650" s="13" t="str">
        <f>IFERROR(__xludf.DUMMYFUNCTION("""COMPUTED_VALUE"""),"Wheat Flour")</f>
        <v>Wheat Flour</v>
      </c>
      <c r="D650" s="22">
        <f>IFERROR(__xludf.DUMMYFUNCTION("""COMPUTED_VALUE"""),45479.0)</f>
        <v>45479</v>
      </c>
      <c r="E650" s="13">
        <f>IFERROR(__xludf.DUMMYFUNCTION("""COMPUTED_VALUE"""),34.0)</f>
        <v>34</v>
      </c>
      <c r="F650" s="13">
        <f>IFERROR(__xludf.DUMMYFUNCTION("""COMPUTED_VALUE"""),65.0)</f>
        <v>65</v>
      </c>
      <c r="G650" s="13" t="str">
        <f t="shared" si="1"/>
        <v>July</v>
      </c>
    </row>
    <row r="651">
      <c r="A651" s="13" t="str">
        <f>IFERROR(__xludf.DUMMYFUNCTION("""COMPUTED_VALUE"""),"AL22985")</f>
        <v>AL22985</v>
      </c>
      <c r="B651" s="13" t="str">
        <f>IFERROR(__xludf.DUMMYFUNCTION("""COMPUTED_VALUE"""),"Alwar")</f>
        <v>Alwar</v>
      </c>
      <c r="C651" s="13" t="str">
        <f>IFERROR(__xludf.DUMMYFUNCTION("""COMPUTED_VALUE"""),"Rice Flour")</f>
        <v>Rice Flour</v>
      </c>
      <c r="D651" s="22">
        <f>IFERROR(__xludf.DUMMYFUNCTION("""COMPUTED_VALUE"""),45479.0)</f>
        <v>45479</v>
      </c>
      <c r="E651" s="13">
        <f>IFERROR(__xludf.DUMMYFUNCTION("""COMPUTED_VALUE"""),18.0)</f>
        <v>18</v>
      </c>
      <c r="F651" s="13">
        <f>IFERROR(__xludf.DUMMYFUNCTION("""COMPUTED_VALUE"""),78.0)</f>
        <v>78</v>
      </c>
      <c r="G651" s="13" t="str">
        <f t="shared" si="1"/>
        <v>July</v>
      </c>
    </row>
    <row r="652">
      <c r="A652" s="13" t="str">
        <f>IFERROR(__xludf.DUMMYFUNCTION("""COMPUTED_VALUE"""),"AL23205")</f>
        <v>AL23205</v>
      </c>
      <c r="B652" s="13" t="str">
        <f>IFERROR(__xludf.DUMMYFUNCTION("""COMPUTED_VALUE"""),"Alwar")</f>
        <v>Alwar</v>
      </c>
      <c r="C652" s="13" t="str">
        <f>IFERROR(__xludf.DUMMYFUNCTION("""COMPUTED_VALUE"""),"Besan")</f>
        <v>Besan</v>
      </c>
      <c r="D652" s="22">
        <f>IFERROR(__xludf.DUMMYFUNCTION("""COMPUTED_VALUE"""),45479.0)</f>
        <v>45479</v>
      </c>
      <c r="E652" s="13">
        <f>IFERROR(__xludf.DUMMYFUNCTION("""COMPUTED_VALUE"""),6.0)</f>
        <v>6</v>
      </c>
      <c r="F652" s="13">
        <f>IFERROR(__xludf.DUMMYFUNCTION("""COMPUTED_VALUE"""),170.0)</f>
        <v>170</v>
      </c>
      <c r="G652" s="13" t="str">
        <f t="shared" si="1"/>
        <v>July</v>
      </c>
    </row>
    <row r="653">
      <c r="A653" s="13" t="str">
        <f>IFERROR(__xludf.DUMMYFUNCTION("""COMPUTED_VALUE"""),"AL23425")</f>
        <v>AL23425</v>
      </c>
      <c r="B653" s="13" t="str">
        <f>IFERROR(__xludf.DUMMYFUNCTION("""COMPUTED_VALUE"""),"Alwar")</f>
        <v>Alwar</v>
      </c>
      <c r="C653" s="13" t="str">
        <f>IFERROR(__xludf.DUMMYFUNCTION("""COMPUTED_VALUE"""),"Ragi Flour")</f>
        <v>Ragi Flour</v>
      </c>
      <c r="D653" s="22">
        <f>IFERROR(__xludf.DUMMYFUNCTION("""COMPUTED_VALUE"""),45480.0)</f>
        <v>45480</v>
      </c>
      <c r="E653" s="13">
        <f>IFERROR(__xludf.DUMMYFUNCTION("""COMPUTED_VALUE"""),5.0)</f>
        <v>5</v>
      </c>
      <c r="F653" s="13">
        <f>IFERROR(__xludf.DUMMYFUNCTION("""COMPUTED_VALUE"""),90.0)</f>
        <v>90</v>
      </c>
      <c r="G653" s="13" t="str">
        <f t="shared" si="1"/>
        <v>July</v>
      </c>
    </row>
    <row r="654">
      <c r="A654" s="13" t="str">
        <f>IFERROR(__xludf.DUMMYFUNCTION("""COMPUTED_VALUE"""),"AL23645")</f>
        <v>AL23645</v>
      </c>
      <c r="B654" s="13" t="str">
        <f>IFERROR(__xludf.DUMMYFUNCTION("""COMPUTED_VALUE"""),"Alwar")</f>
        <v>Alwar</v>
      </c>
      <c r="C654" s="13" t="str">
        <f>IFERROR(__xludf.DUMMYFUNCTION("""COMPUTED_VALUE"""),"Jowar Flour")</f>
        <v>Jowar Flour</v>
      </c>
      <c r="D654" s="22">
        <f>IFERROR(__xludf.DUMMYFUNCTION("""COMPUTED_VALUE"""),45480.0)</f>
        <v>45480</v>
      </c>
      <c r="E654" s="13">
        <f>IFERROR(__xludf.DUMMYFUNCTION("""COMPUTED_VALUE"""),11.0)</f>
        <v>11</v>
      </c>
      <c r="F654" s="13">
        <f>IFERROR(__xludf.DUMMYFUNCTION("""COMPUTED_VALUE"""),80.0)</f>
        <v>80</v>
      </c>
      <c r="G654" s="13" t="str">
        <f t="shared" si="1"/>
        <v>July</v>
      </c>
    </row>
    <row r="655">
      <c r="A655" s="13" t="str">
        <f>IFERROR(__xludf.DUMMYFUNCTION("""COMPUTED_VALUE"""),"AL23865")</f>
        <v>AL23865</v>
      </c>
      <c r="B655" s="13" t="str">
        <f>IFERROR(__xludf.DUMMYFUNCTION("""COMPUTED_VALUE"""),"Alwar")</f>
        <v>Alwar</v>
      </c>
      <c r="C655" s="13" t="str">
        <f>IFERROR(__xludf.DUMMYFUNCTION("""COMPUTED_VALUE"""),"Corn Flour")</f>
        <v>Corn Flour</v>
      </c>
      <c r="D655" s="22">
        <f>IFERROR(__xludf.DUMMYFUNCTION("""COMPUTED_VALUE"""),45480.0)</f>
        <v>45480</v>
      </c>
      <c r="E655" s="13">
        <f>IFERROR(__xludf.DUMMYFUNCTION("""COMPUTED_VALUE"""),4.0)</f>
        <v>4</v>
      </c>
      <c r="F655" s="13">
        <f>IFERROR(__xludf.DUMMYFUNCTION("""COMPUTED_VALUE"""),82.0)</f>
        <v>82</v>
      </c>
      <c r="G655" s="13" t="str">
        <f t="shared" si="1"/>
        <v>July</v>
      </c>
    </row>
    <row r="656">
      <c r="A656" s="13" t="str">
        <f>IFERROR(__xludf.DUMMYFUNCTION("""COMPUTED_VALUE"""),"AL24085")</f>
        <v>AL24085</v>
      </c>
      <c r="B656" s="13" t="str">
        <f>IFERROR(__xludf.DUMMYFUNCTION("""COMPUTED_VALUE"""),"Alwar")</f>
        <v>Alwar</v>
      </c>
      <c r="C656" s="13" t="str">
        <f>IFERROR(__xludf.DUMMYFUNCTION("""COMPUTED_VALUE"""),"Wheat Flour")</f>
        <v>Wheat Flour</v>
      </c>
      <c r="D656" s="22">
        <f>IFERROR(__xludf.DUMMYFUNCTION("""COMPUTED_VALUE"""),45481.0)</f>
        <v>45481</v>
      </c>
      <c r="E656" s="13">
        <f>IFERROR(__xludf.DUMMYFUNCTION("""COMPUTED_VALUE"""),15.0)</f>
        <v>15</v>
      </c>
      <c r="F656" s="13">
        <f>IFERROR(__xludf.DUMMYFUNCTION("""COMPUTED_VALUE"""),65.0)</f>
        <v>65</v>
      </c>
      <c r="G656" s="13" t="str">
        <f t="shared" si="1"/>
        <v>July</v>
      </c>
    </row>
    <row r="657">
      <c r="A657" s="13" t="str">
        <f>IFERROR(__xludf.DUMMYFUNCTION("""COMPUTED_VALUE"""),"AL24305")</f>
        <v>AL24305</v>
      </c>
      <c r="B657" s="13" t="str">
        <f>IFERROR(__xludf.DUMMYFUNCTION("""COMPUTED_VALUE"""),"Alwar")</f>
        <v>Alwar</v>
      </c>
      <c r="C657" s="13" t="str">
        <f>IFERROR(__xludf.DUMMYFUNCTION("""COMPUTED_VALUE"""),"Rice Flour")</f>
        <v>Rice Flour</v>
      </c>
      <c r="D657" s="22">
        <f>IFERROR(__xludf.DUMMYFUNCTION("""COMPUTED_VALUE"""),45481.0)</f>
        <v>45481</v>
      </c>
      <c r="E657" s="13">
        <f>IFERROR(__xludf.DUMMYFUNCTION("""COMPUTED_VALUE"""),10.0)</f>
        <v>10</v>
      </c>
      <c r="F657" s="13">
        <f>IFERROR(__xludf.DUMMYFUNCTION("""COMPUTED_VALUE"""),78.0)</f>
        <v>78</v>
      </c>
      <c r="G657" s="13" t="str">
        <f t="shared" si="1"/>
        <v>July</v>
      </c>
    </row>
    <row r="658">
      <c r="A658" s="13" t="str">
        <f>IFERROR(__xludf.DUMMYFUNCTION("""COMPUTED_VALUE"""),"AL24525")</f>
        <v>AL24525</v>
      </c>
      <c r="B658" s="13" t="str">
        <f>IFERROR(__xludf.DUMMYFUNCTION("""COMPUTED_VALUE"""),"Alwar")</f>
        <v>Alwar</v>
      </c>
      <c r="C658" s="13" t="str">
        <f>IFERROR(__xludf.DUMMYFUNCTION("""COMPUTED_VALUE"""),"Besan")</f>
        <v>Besan</v>
      </c>
      <c r="D658" s="22">
        <f>IFERROR(__xludf.DUMMYFUNCTION("""COMPUTED_VALUE"""),45481.0)</f>
        <v>45481</v>
      </c>
      <c r="E658" s="13">
        <f>IFERROR(__xludf.DUMMYFUNCTION("""COMPUTED_VALUE"""),8.0)</f>
        <v>8</v>
      </c>
      <c r="F658" s="13">
        <f>IFERROR(__xludf.DUMMYFUNCTION("""COMPUTED_VALUE"""),170.0)</f>
        <v>170</v>
      </c>
      <c r="G658" s="13" t="str">
        <f t="shared" si="1"/>
        <v>July</v>
      </c>
    </row>
    <row r="659">
      <c r="A659" s="13" t="str">
        <f>IFERROR(__xludf.DUMMYFUNCTION("""COMPUTED_VALUE"""),"AL24745")</f>
        <v>AL24745</v>
      </c>
      <c r="B659" s="13" t="str">
        <f>IFERROR(__xludf.DUMMYFUNCTION("""COMPUTED_VALUE"""),"Alwar")</f>
        <v>Alwar</v>
      </c>
      <c r="C659" s="13" t="str">
        <f>IFERROR(__xludf.DUMMYFUNCTION("""COMPUTED_VALUE"""),"Ragi Flour")</f>
        <v>Ragi Flour</v>
      </c>
      <c r="D659" s="22">
        <f>IFERROR(__xludf.DUMMYFUNCTION("""COMPUTED_VALUE"""),45481.0)</f>
        <v>45481</v>
      </c>
      <c r="E659" s="13">
        <f>IFERROR(__xludf.DUMMYFUNCTION("""COMPUTED_VALUE"""),4.0)</f>
        <v>4</v>
      </c>
      <c r="F659" s="13">
        <f>IFERROR(__xludf.DUMMYFUNCTION("""COMPUTED_VALUE"""),90.0)</f>
        <v>90</v>
      </c>
      <c r="G659" s="13" t="str">
        <f t="shared" si="1"/>
        <v>July</v>
      </c>
    </row>
    <row r="660">
      <c r="A660" s="13" t="str">
        <f>IFERROR(__xludf.DUMMYFUNCTION("""COMPUTED_VALUE"""),"AL24965")</f>
        <v>AL24965</v>
      </c>
      <c r="B660" s="13" t="str">
        <f>IFERROR(__xludf.DUMMYFUNCTION("""COMPUTED_VALUE"""),"Alwar")</f>
        <v>Alwar</v>
      </c>
      <c r="C660" s="13" t="str">
        <f>IFERROR(__xludf.DUMMYFUNCTION("""COMPUTED_VALUE"""),"Jowar Flour")</f>
        <v>Jowar Flour</v>
      </c>
      <c r="D660" s="22">
        <f>IFERROR(__xludf.DUMMYFUNCTION("""COMPUTED_VALUE"""),45481.0)</f>
        <v>45481</v>
      </c>
      <c r="E660" s="13">
        <f>IFERROR(__xludf.DUMMYFUNCTION("""COMPUTED_VALUE"""),1.0)</f>
        <v>1</v>
      </c>
      <c r="F660" s="13">
        <f>IFERROR(__xludf.DUMMYFUNCTION("""COMPUTED_VALUE"""),80.0)</f>
        <v>80</v>
      </c>
      <c r="G660" s="13" t="str">
        <f t="shared" si="1"/>
        <v>July</v>
      </c>
    </row>
    <row r="661">
      <c r="A661" s="13" t="str">
        <f>IFERROR(__xludf.DUMMYFUNCTION("""COMPUTED_VALUE"""),"AL25185")</f>
        <v>AL25185</v>
      </c>
      <c r="B661" s="13" t="str">
        <f>IFERROR(__xludf.DUMMYFUNCTION("""COMPUTED_VALUE"""),"Alwar")</f>
        <v>Alwar</v>
      </c>
      <c r="C661" s="13" t="str">
        <f>IFERROR(__xludf.DUMMYFUNCTION("""COMPUTED_VALUE"""),"Wheat Flour")</f>
        <v>Wheat Flour</v>
      </c>
      <c r="D661" s="22">
        <f>IFERROR(__xludf.DUMMYFUNCTION("""COMPUTED_VALUE"""),45482.0)</f>
        <v>45482</v>
      </c>
      <c r="E661" s="13">
        <f>IFERROR(__xludf.DUMMYFUNCTION("""COMPUTED_VALUE"""),21.0)</f>
        <v>21</v>
      </c>
      <c r="F661" s="13">
        <f>IFERROR(__xludf.DUMMYFUNCTION("""COMPUTED_VALUE"""),65.0)</f>
        <v>65</v>
      </c>
      <c r="G661" s="13" t="str">
        <f t="shared" si="1"/>
        <v>July</v>
      </c>
    </row>
    <row r="662">
      <c r="A662" s="13" t="str">
        <f>IFERROR(__xludf.DUMMYFUNCTION("""COMPUTED_VALUE"""),"AL25405")</f>
        <v>AL25405</v>
      </c>
      <c r="B662" s="13" t="str">
        <f>IFERROR(__xludf.DUMMYFUNCTION("""COMPUTED_VALUE"""),"Alwar")</f>
        <v>Alwar</v>
      </c>
      <c r="C662" s="13" t="str">
        <f>IFERROR(__xludf.DUMMYFUNCTION("""COMPUTED_VALUE"""),"Rice Flour")</f>
        <v>Rice Flour</v>
      </c>
      <c r="D662" s="22">
        <f>IFERROR(__xludf.DUMMYFUNCTION("""COMPUTED_VALUE"""),45483.0)</f>
        <v>45483</v>
      </c>
      <c r="E662" s="13">
        <f>IFERROR(__xludf.DUMMYFUNCTION("""COMPUTED_VALUE"""),27.0)</f>
        <v>27</v>
      </c>
      <c r="F662" s="13">
        <f>IFERROR(__xludf.DUMMYFUNCTION("""COMPUTED_VALUE"""),78.0)</f>
        <v>78</v>
      </c>
      <c r="G662" s="13" t="str">
        <f t="shared" si="1"/>
        <v>July</v>
      </c>
    </row>
    <row r="663">
      <c r="A663" s="13" t="str">
        <f>IFERROR(__xludf.DUMMYFUNCTION("""COMPUTED_VALUE"""),"AL25625")</f>
        <v>AL25625</v>
      </c>
      <c r="B663" s="13" t="str">
        <f>IFERROR(__xludf.DUMMYFUNCTION("""COMPUTED_VALUE"""),"Alwar")</f>
        <v>Alwar</v>
      </c>
      <c r="C663" s="13" t="str">
        <f>IFERROR(__xludf.DUMMYFUNCTION("""COMPUTED_VALUE"""),"Besan")</f>
        <v>Besan</v>
      </c>
      <c r="D663" s="22">
        <f>IFERROR(__xludf.DUMMYFUNCTION("""COMPUTED_VALUE"""),45484.0)</f>
        <v>45484</v>
      </c>
      <c r="E663" s="13">
        <f>IFERROR(__xludf.DUMMYFUNCTION("""COMPUTED_VALUE"""),6.0)</f>
        <v>6</v>
      </c>
      <c r="F663" s="13">
        <f>IFERROR(__xludf.DUMMYFUNCTION("""COMPUTED_VALUE"""),170.0)</f>
        <v>170</v>
      </c>
      <c r="G663" s="13" t="str">
        <f t="shared" si="1"/>
        <v>July</v>
      </c>
    </row>
    <row r="664">
      <c r="A664" s="13" t="str">
        <f>IFERROR(__xludf.DUMMYFUNCTION("""COMPUTED_VALUE"""),"AL25845")</f>
        <v>AL25845</v>
      </c>
      <c r="B664" s="13" t="str">
        <f>IFERROR(__xludf.DUMMYFUNCTION("""COMPUTED_VALUE"""),"Alwar")</f>
        <v>Alwar</v>
      </c>
      <c r="C664" s="13" t="str">
        <f>IFERROR(__xludf.DUMMYFUNCTION("""COMPUTED_VALUE"""),"Rice Flour")</f>
        <v>Rice Flour</v>
      </c>
      <c r="D664" s="22">
        <f>IFERROR(__xludf.DUMMYFUNCTION("""COMPUTED_VALUE"""),45484.0)</f>
        <v>45484</v>
      </c>
      <c r="E664" s="13">
        <f>IFERROR(__xludf.DUMMYFUNCTION("""COMPUTED_VALUE"""),12.0)</f>
        <v>12</v>
      </c>
      <c r="F664" s="13">
        <f>IFERROR(__xludf.DUMMYFUNCTION("""COMPUTED_VALUE"""),78.0)</f>
        <v>78</v>
      </c>
      <c r="G664" s="13" t="str">
        <f t="shared" si="1"/>
        <v>July</v>
      </c>
    </row>
    <row r="665">
      <c r="A665" s="13" t="str">
        <f>IFERROR(__xludf.DUMMYFUNCTION("""COMPUTED_VALUE"""),"AL26065")</f>
        <v>AL26065</v>
      </c>
      <c r="B665" s="13" t="str">
        <f>IFERROR(__xludf.DUMMYFUNCTION("""COMPUTED_VALUE"""),"Alwar")</f>
        <v>Alwar</v>
      </c>
      <c r="C665" s="13" t="str">
        <f>IFERROR(__xludf.DUMMYFUNCTION("""COMPUTED_VALUE"""),"Corn Flour")</f>
        <v>Corn Flour</v>
      </c>
      <c r="D665" s="22">
        <f>IFERROR(__xludf.DUMMYFUNCTION("""COMPUTED_VALUE"""),45485.0)</f>
        <v>45485</v>
      </c>
      <c r="E665" s="13">
        <f>IFERROR(__xludf.DUMMYFUNCTION("""COMPUTED_VALUE"""),4.0)</f>
        <v>4</v>
      </c>
      <c r="F665" s="13">
        <f>IFERROR(__xludf.DUMMYFUNCTION("""COMPUTED_VALUE"""),82.0)</f>
        <v>82</v>
      </c>
      <c r="G665" s="13" t="str">
        <f t="shared" si="1"/>
        <v>July</v>
      </c>
    </row>
    <row r="666">
      <c r="A666" s="13" t="str">
        <f>IFERROR(__xludf.DUMMYFUNCTION("""COMPUTED_VALUE"""),"AL26285")</f>
        <v>AL26285</v>
      </c>
      <c r="B666" s="13" t="str">
        <f>IFERROR(__xludf.DUMMYFUNCTION("""COMPUTED_VALUE"""),"Alwar")</f>
        <v>Alwar</v>
      </c>
      <c r="C666" s="13" t="str">
        <f>IFERROR(__xludf.DUMMYFUNCTION("""COMPUTED_VALUE"""),"Wheat Flour")</f>
        <v>Wheat Flour</v>
      </c>
      <c r="D666" s="22">
        <f>IFERROR(__xludf.DUMMYFUNCTION("""COMPUTED_VALUE"""),45485.0)</f>
        <v>45485</v>
      </c>
      <c r="E666" s="13">
        <f>IFERROR(__xludf.DUMMYFUNCTION("""COMPUTED_VALUE"""),16.0)</f>
        <v>16</v>
      </c>
      <c r="F666" s="13">
        <f>IFERROR(__xludf.DUMMYFUNCTION("""COMPUTED_VALUE"""),65.0)</f>
        <v>65</v>
      </c>
      <c r="G666" s="13" t="str">
        <f t="shared" si="1"/>
        <v>July</v>
      </c>
    </row>
    <row r="667">
      <c r="A667" s="13" t="str">
        <f>IFERROR(__xludf.DUMMYFUNCTION("""COMPUTED_VALUE"""),"AL26505")</f>
        <v>AL26505</v>
      </c>
      <c r="B667" s="13" t="str">
        <f>IFERROR(__xludf.DUMMYFUNCTION("""COMPUTED_VALUE"""),"Alwar")</f>
        <v>Alwar</v>
      </c>
      <c r="C667" s="13" t="str">
        <f>IFERROR(__xludf.DUMMYFUNCTION("""COMPUTED_VALUE"""),"Rice Flour")</f>
        <v>Rice Flour</v>
      </c>
      <c r="D667" s="22">
        <f>IFERROR(__xludf.DUMMYFUNCTION("""COMPUTED_VALUE"""),45485.0)</f>
        <v>45485</v>
      </c>
      <c r="E667" s="13">
        <f>IFERROR(__xludf.DUMMYFUNCTION("""COMPUTED_VALUE"""),15.0)</f>
        <v>15</v>
      </c>
      <c r="F667" s="13">
        <f>IFERROR(__xludf.DUMMYFUNCTION("""COMPUTED_VALUE"""),78.0)</f>
        <v>78</v>
      </c>
      <c r="G667" s="13" t="str">
        <f t="shared" si="1"/>
        <v>July</v>
      </c>
    </row>
    <row r="668">
      <c r="A668" s="13" t="str">
        <f>IFERROR(__xludf.DUMMYFUNCTION("""COMPUTED_VALUE"""),"AL26725")</f>
        <v>AL26725</v>
      </c>
      <c r="B668" s="13" t="str">
        <f>IFERROR(__xludf.DUMMYFUNCTION("""COMPUTED_VALUE"""),"Alwar")</f>
        <v>Alwar</v>
      </c>
      <c r="C668" s="13" t="str">
        <f>IFERROR(__xludf.DUMMYFUNCTION("""COMPUTED_VALUE"""),"Besan")</f>
        <v>Besan</v>
      </c>
      <c r="D668" s="22">
        <f>IFERROR(__xludf.DUMMYFUNCTION("""COMPUTED_VALUE"""),45486.0)</f>
        <v>45486</v>
      </c>
      <c r="E668" s="13">
        <f>IFERROR(__xludf.DUMMYFUNCTION("""COMPUTED_VALUE"""),8.0)</f>
        <v>8</v>
      </c>
      <c r="F668" s="13">
        <f>IFERROR(__xludf.DUMMYFUNCTION("""COMPUTED_VALUE"""),170.0)</f>
        <v>170</v>
      </c>
      <c r="G668" s="13" t="str">
        <f t="shared" si="1"/>
        <v>July</v>
      </c>
    </row>
    <row r="669">
      <c r="A669" s="13" t="str">
        <f>IFERROR(__xludf.DUMMYFUNCTION("""COMPUTED_VALUE"""),"AL26945")</f>
        <v>AL26945</v>
      </c>
      <c r="B669" s="13" t="str">
        <f>IFERROR(__xludf.DUMMYFUNCTION("""COMPUTED_VALUE"""),"Alwar")</f>
        <v>Alwar</v>
      </c>
      <c r="C669" s="13" t="str">
        <f>IFERROR(__xludf.DUMMYFUNCTION("""COMPUTED_VALUE"""),"Ragi Flour")</f>
        <v>Ragi Flour</v>
      </c>
      <c r="D669" s="22">
        <f>IFERROR(__xludf.DUMMYFUNCTION("""COMPUTED_VALUE"""),45487.0)</f>
        <v>45487</v>
      </c>
      <c r="E669" s="13">
        <f>IFERROR(__xludf.DUMMYFUNCTION("""COMPUTED_VALUE"""),4.0)</f>
        <v>4</v>
      </c>
      <c r="F669" s="13">
        <f>IFERROR(__xludf.DUMMYFUNCTION("""COMPUTED_VALUE"""),90.0)</f>
        <v>90</v>
      </c>
      <c r="G669" s="13" t="str">
        <f t="shared" si="1"/>
        <v>July</v>
      </c>
    </row>
    <row r="670">
      <c r="A670" s="13" t="str">
        <f>IFERROR(__xludf.DUMMYFUNCTION("""COMPUTED_VALUE"""),"AL27165")</f>
        <v>AL27165</v>
      </c>
      <c r="B670" s="13" t="str">
        <f>IFERROR(__xludf.DUMMYFUNCTION("""COMPUTED_VALUE"""),"Alwar")</f>
        <v>Alwar</v>
      </c>
      <c r="C670" s="13" t="str">
        <f>IFERROR(__xludf.DUMMYFUNCTION("""COMPUTED_VALUE"""),"Jowar Flour")</f>
        <v>Jowar Flour</v>
      </c>
      <c r="D670" s="22">
        <f>IFERROR(__xludf.DUMMYFUNCTION("""COMPUTED_VALUE"""),45488.0)</f>
        <v>45488</v>
      </c>
      <c r="E670" s="13">
        <f>IFERROR(__xludf.DUMMYFUNCTION("""COMPUTED_VALUE"""),1.0)</f>
        <v>1</v>
      </c>
      <c r="F670" s="13">
        <f>IFERROR(__xludf.DUMMYFUNCTION("""COMPUTED_VALUE"""),80.0)</f>
        <v>80</v>
      </c>
      <c r="G670" s="13" t="str">
        <f t="shared" si="1"/>
        <v>July</v>
      </c>
    </row>
    <row r="671">
      <c r="A671" s="13" t="str">
        <f>IFERROR(__xludf.DUMMYFUNCTION("""COMPUTED_VALUE"""),"AL27385")</f>
        <v>AL27385</v>
      </c>
      <c r="B671" s="13" t="str">
        <f>IFERROR(__xludf.DUMMYFUNCTION("""COMPUTED_VALUE"""),"Alwar")</f>
        <v>Alwar</v>
      </c>
      <c r="C671" s="13" t="str">
        <f>IFERROR(__xludf.DUMMYFUNCTION("""COMPUTED_VALUE"""),"Corn Flour")</f>
        <v>Corn Flour</v>
      </c>
      <c r="D671" s="22">
        <f>IFERROR(__xludf.DUMMYFUNCTION("""COMPUTED_VALUE"""),45488.0)</f>
        <v>45488</v>
      </c>
      <c r="E671" s="13">
        <f>IFERROR(__xludf.DUMMYFUNCTION("""COMPUTED_VALUE"""),5.0)</f>
        <v>5</v>
      </c>
      <c r="F671" s="13">
        <f>IFERROR(__xludf.DUMMYFUNCTION("""COMPUTED_VALUE"""),82.0)</f>
        <v>82</v>
      </c>
      <c r="G671" s="13" t="str">
        <f t="shared" si="1"/>
        <v>July</v>
      </c>
    </row>
    <row r="672">
      <c r="A672" s="13" t="str">
        <f>IFERROR(__xludf.DUMMYFUNCTION("""COMPUTED_VALUE"""),"AL27605")</f>
        <v>AL27605</v>
      </c>
      <c r="B672" s="13" t="str">
        <f>IFERROR(__xludf.DUMMYFUNCTION("""COMPUTED_VALUE"""),"Alwar")</f>
        <v>Alwar</v>
      </c>
      <c r="C672" s="13" t="str">
        <f>IFERROR(__xludf.DUMMYFUNCTION("""COMPUTED_VALUE"""),"Wheat Flour")</f>
        <v>Wheat Flour</v>
      </c>
      <c r="D672" s="22">
        <f>IFERROR(__xludf.DUMMYFUNCTION("""COMPUTED_VALUE"""),45488.0)</f>
        <v>45488</v>
      </c>
      <c r="E672" s="13">
        <f>IFERROR(__xludf.DUMMYFUNCTION("""COMPUTED_VALUE"""),29.0)</f>
        <v>29</v>
      </c>
      <c r="F672" s="13">
        <f>IFERROR(__xludf.DUMMYFUNCTION("""COMPUTED_VALUE"""),65.0)</f>
        <v>65</v>
      </c>
      <c r="G672" s="13" t="str">
        <f t="shared" si="1"/>
        <v>July</v>
      </c>
    </row>
    <row r="673">
      <c r="A673" s="13" t="str">
        <f>IFERROR(__xludf.DUMMYFUNCTION("""COMPUTED_VALUE"""),"AL27825")</f>
        <v>AL27825</v>
      </c>
      <c r="B673" s="13" t="str">
        <f>IFERROR(__xludf.DUMMYFUNCTION("""COMPUTED_VALUE"""),"Alwar")</f>
        <v>Alwar</v>
      </c>
      <c r="C673" s="13" t="str">
        <f>IFERROR(__xludf.DUMMYFUNCTION("""COMPUTED_VALUE"""),"Rice Flour")</f>
        <v>Rice Flour</v>
      </c>
      <c r="D673" s="22">
        <f>IFERROR(__xludf.DUMMYFUNCTION("""COMPUTED_VALUE"""),45488.0)</f>
        <v>45488</v>
      </c>
      <c r="E673" s="13">
        <f>IFERROR(__xludf.DUMMYFUNCTION("""COMPUTED_VALUE"""),20.0)</f>
        <v>20</v>
      </c>
      <c r="F673" s="13">
        <f>IFERROR(__xludf.DUMMYFUNCTION("""COMPUTED_VALUE"""),78.0)</f>
        <v>78</v>
      </c>
      <c r="G673" s="13" t="str">
        <f t="shared" si="1"/>
        <v>July</v>
      </c>
    </row>
    <row r="674">
      <c r="A674" s="13" t="str">
        <f>IFERROR(__xludf.DUMMYFUNCTION("""COMPUTED_VALUE"""),"AL28045")</f>
        <v>AL28045</v>
      </c>
      <c r="B674" s="13" t="str">
        <f>IFERROR(__xludf.DUMMYFUNCTION("""COMPUTED_VALUE"""),"Alwar")</f>
        <v>Alwar</v>
      </c>
      <c r="C674" s="13" t="str">
        <f>IFERROR(__xludf.DUMMYFUNCTION("""COMPUTED_VALUE"""),"Besan")</f>
        <v>Besan</v>
      </c>
      <c r="D674" s="22">
        <f>IFERROR(__xludf.DUMMYFUNCTION("""COMPUTED_VALUE"""),45488.0)</f>
        <v>45488</v>
      </c>
      <c r="E674" s="13">
        <f>IFERROR(__xludf.DUMMYFUNCTION("""COMPUTED_VALUE"""),13.0)</f>
        <v>13</v>
      </c>
      <c r="F674" s="13">
        <f>IFERROR(__xludf.DUMMYFUNCTION("""COMPUTED_VALUE"""),170.0)</f>
        <v>170</v>
      </c>
      <c r="G674" s="13" t="str">
        <f t="shared" si="1"/>
        <v>July</v>
      </c>
    </row>
    <row r="675">
      <c r="A675" s="13" t="str">
        <f>IFERROR(__xludf.DUMMYFUNCTION("""COMPUTED_VALUE"""),"AL28265")</f>
        <v>AL28265</v>
      </c>
      <c r="B675" s="13" t="str">
        <f>IFERROR(__xludf.DUMMYFUNCTION("""COMPUTED_VALUE"""),"Alwar")</f>
        <v>Alwar</v>
      </c>
      <c r="C675" s="13" t="str">
        <f>IFERROR(__xludf.DUMMYFUNCTION("""COMPUTED_VALUE"""),"Wheat Flour")</f>
        <v>Wheat Flour</v>
      </c>
      <c r="D675" s="22">
        <f>IFERROR(__xludf.DUMMYFUNCTION("""COMPUTED_VALUE"""),45489.0)</f>
        <v>45489</v>
      </c>
      <c r="E675" s="13">
        <f>IFERROR(__xludf.DUMMYFUNCTION("""COMPUTED_VALUE"""),9.0)</f>
        <v>9</v>
      </c>
      <c r="F675" s="13">
        <f>IFERROR(__xludf.DUMMYFUNCTION("""COMPUTED_VALUE"""),65.0)</f>
        <v>65</v>
      </c>
      <c r="G675" s="13" t="str">
        <f t="shared" si="1"/>
        <v>July</v>
      </c>
    </row>
    <row r="676">
      <c r="A676" s="13" t="str">
        <f>IFERROR(__xludf.DUMMYFUNCTION("""COMPUTED_VALUE"""),"AL28485")</f>
        <v>AL28485</v>
      </c>
      <c r="B676" s="13" t="str">
        <f>IFERROR(__xludf.DUMMYFUNCTION("""COMPUTED_VALUE"""),"Alwar")</f>
        <v>Alwar</v>
      </c>
      <c r="C676" s="13" t="str">
        <f>IFERROR(__xludf.DUMMYFUNCTION("""COMPUTED_VALUE"""),"Rice Flour")</f>
        <v>Rice Flour</v>
      </c>
      <c r="D676" s="22">
        <f>IFERROR(__xludf.DUMMYFUNCTION("""COMPUTED_VALUE"""),45489.0)</f>
        <v>45489</v>
      </c>
      <c r="E676" s="13">
        <f>IFERROR(__xludf.DUMMYFUNCTION("""COMPUTED_VALUE"""),8.0)</f>
        <v>8</v>
      </c>
      <c r="F676" s="13">
        <f>IFERROR(__xludf.DUMMYFUNCTION("""COMPUTED_VALUE"""),78.0)</f>
        <v>78</v>
      </c>
      <c r="G676" s="13" t="str">
        <f t="shared" si="1"/>
        <v>July</v>
      </c>
    </row>
    <row r="677">
      <c r="A677" s="13" t="str">
        <f>IFERROR(__xludf.DUMMYFUNCTION("""COMPUTED_VALUE"""),"AL28705")</f>
        <v>AL28705</v>
      </c>
      <c r="B677" s="13" t="str">
        <f>IFERROR(__xludf.DUMMYFUNCTION("""COMPUTED_VALUE"""),"Alwar")</f>
        <v>Alwar</v>
      </c>
      <c r="C677" s="13" t="str">
        <f>IFERROR(__xludf.DUMMYFUNCTION("""COMPUTED_VALUE"""),"Ragi Flour")</f>
        <v>Ragi Flour</v>
      </c>
      <c r="D677" s="22">
        <f>IFERROR(__xludf.DUMMYFUNCTION("""COMPUTED_VALUE"""),45490.0)</f>
        <v>45490</v>
      </c>
      <c r="E677" s="13">
        <f>IFERROR(__xludf.DUMMYFUNCTION("""COMPUTED_VALUE"""),10.0)</f>
        <v>10</v>
      </c>
      <c r="F677" s="13">
        <f>IFERROR(__xludf.DUMMYFUNCTION("""COMPUTED_VALUE"""),90.0)</f>
        <v>90</v>
      </c>
      <c r="G677" s="13" t="str">
        <f t="shared" si="1"/>
        <v>July</v>
      </c>
    </row>
    <row r="678">
      <c r="A678" s="13" t="str">
        <f>IFERROR(__xludf.DUMMYFUNCTION("""COMPUTED_VALUE"""),"AL28925")</f>
        <v>AL28925</v>
      </c>
      <c r="B678" s="13" t="str">
        <f>IFERROR(__xludf.DUMMYFUNCTION("""COMPUTED_VALUE"""),"Alwar")</f>
        <v>Alwar</v>
      </c>
      <c r="C678" s="13" t="str">
        <f>IFERROR(__xludf.DUMMYFUNCTION("""COMPUTED_VALUE"""),"Wheat Flour")</f>
        <v>Wheat Flour</v>
      </c>
      <c r="D678" s="22">
        <f>IFERROR(__xludf.DUMMYFUNCTION("""COMPUTED_VALUE"""),45490.0)</f>
        <v>45490</v>
      </c>
      <c r="E678" s="13">
        <f>IFERROR(__xludf.DUMMYFUNCTION("""COMPUTED_VALUE"""),16.0)</f>
        <v>16</v>
      </c>
      <c r="F678" s="13">
        <f>IFERROR(__xludf.DUMMYFUNCTION("""COMPUTED_VALUE"""),65.0)</f>
        <v>65</v>
      </c>
      <c r="G678" s="13" t="str">
        <f t="shared" si="1"/>
        <v>July</v>
      </c>
    </row>
    <row r="679">
      <c r="A679" s="13" t="str">
        <f>IFERROR(__xludf.DUMMYFUNCTION("""COMPUTED_VALUE"""),"AL29145")</f>
        <v>AL29145</v>
      </c>
      <c r="B679" s="13" t="str">
        <f>IFERROR(__xludf.DUMMYFUNCTION("""COMPUTED_VALUE"""),"Alwar")</f>
        <v>Alwar</v>
      </c>
      <c r="C679" s="13" t="str">
        <f>IFERROR(__xludf.DUMMYFUNCTION("""COMPUTED_VALUE"""),"Rice Flour")</f>
        <v>Rice Flour</v>
      </c>
      <c r="D679" s="22">
        <f>IFERROR(__xludf.DUMMYFUNCTION("""COMPUTED_VALUE"""),45490.0)</f>
        <v>45490</v>
      </c>
      <c r="E679" s="13">
        <f>IFERROR(__xludf.DUMMYFUNCTION("""COMPUTED_VALUE"""),3.0)</f>
        <v>3</v>
      </c>
      <c r="F679" s="13">
        <f>IFERROR(__xludf.DUMMYFUNCTION("""COMPUTED_VALUE"""),78.0)</f>
        <v>78</v>
      </c>
      <c r="G679" s="13" t="str">
        <f t="shared" si="1"/>
        <v>July</v>
      </c>
    </row>
    <row r="680">
      <c r="A680" s="13" t="str">
        <f>IFERROR(__xludf.DUMMYFUNCTION("""COMPUTED_VALUE"""),"AL29365")</f>
        <v>AL29365</v>
      </c>
      <c r="B680" s="13" t="str">
        <f>IFERROR(__xludf.DUMMYFUNCTION("""COMPUTED_VALUE"""),"Alwar")</f>
        <v>Alwar</v>
      </c>
      <c r="C680" s="13" t="str">
        <f>IFERROR(__xludf.DUMMYFUNCTION("""COMPUTED_VALUE"""),"Besan")</f>
        <v>Besan</v>
      </c>
      <c r="D680" s="22">
        <f>IFERROR(__xludf.DUMMYFUNCTION("""COMPUTED_VALUE"""),45491.0)</f>
        <v>45491</v>
      </c>
      <c r="E680" s="13">
        <f>IFERROR(__xludf.DUMMYFUNCTION("""COMPUTED_VALUE"""),6.0)</f>
        <v>6</v>
      </c>
      <c r="F680" s="13">
        <f>IFERROR(__xludf.DUMMYFUNCTION("""COMPUTED_VALUE"""),170.0)</f>
        <v>170</v>
      </c>
      <c r="G680" s="13" t="str">
        <f t="shared" si="1"/>
        <v>July</v>
      </c>
    </row>
    <row r="681">
      <c r="A681" s="13" t="str">
        <f>IFERROR(__xludf.DUMMYFUNCTION("""COMPUTED_VALUE"""),"AL29585")</f>
        <v>AL29585</v>
      </c>
      <c r="B681" s="13" t="str">
        <f>IFERROR(__xludf.DUMMYFUNCTION("""COMPUTED_VALUE"""),"Alwar")</f>
        <v>Alwar</v>
      </c>
      <c r="C681" s="13" t="str">
        <f>IFERROR(__xludf.DUMMYFUNCTION("""COMPUTED_VALUE"""),"Ragi Flour")</f>
        <v>Ragi Flour</v>
      </c>
      <c r="D681" s="22">
        <f>IFERROR(__xludf.DUMMYFUNCTION("""COMPUTED_VALUE"""),45491.0)</f>
        <v>45491</v>
      </c>
      <c r="E681" s="13">
        <f>IFERROR(__xludf.DUMMYFUNCTION("""COMPUTED_VALUE"""),5.0)</f>
        <v>5</v>
      </c>
      <c r="F681" s="13">
        <f>IFERROR(__xludf.DUMMYFUNCTION("""COMPUTED_VALUE"""),90.0)</f>
        <v>90</v>
      </c>
      <c r="G681" s="13" t="str">
        <f t="shared" si="1"/>
        <v>July</v>
      </c>
    </row>
    <row r="682">
      <c r="A682" s="13" t="str">
        <f>IFERROR(__xludf.DUMMYFUNCTION("""COMPUTED_VALUE"""),"AL29805")</f>
        <v>AL29805</v>
      </c>
      <c r="B682" s="13" t="str">
        <f>IFERROR(__xludf.DUMMYFUNCTION("""COMPUTED_VALUE"""),"Alwar")</f>
        <v>Alwar</v>
      </c>
      <c r="C682" s="13" t="str">
        <f>IFERROR(__xludf.DUMMYFUNCTION("""COMPUTED_VALUE"""),"Jowar Flour")</f>
        <v>Jowar Flour</v>
      </c>
      <c r="D682" s="22">
        <f>IFERROR(__xludf.DUMMYFUNCTION("""COMPUTED_VALUE"""),45491.0)</f>
        <v>45491</v>
      </c>
      <c r="E682" s="13">
        <f>IFERROR(__xludf.DUMMYFUNCTION("""COMPUTED_VALUE"""),2.0)</f>
        <v>2</v>
      </c>
      <c r="F682" s="13">
        <f>IFERROR(__xludf.DUMMYFUNCTION("""COMPUTED_VALUE"""),80.0)</f>
        <v>80</v>
      </c>
      <c r="G682" s="13" t="str">
        <f t="shared" si="1"/>
        <v>July</v>
      </c>
    </row>
    <row r="683">
      <c r="A683" s="13" t="str">
        <f>IFERROR(__xludf.DUMMYFUNCTION("""COMPUTED_VALUE"""),"AL30025")</f>
        <v>AL30025</v>
      </c>
      <c r="B683" s="13" t="str">
        <f>IFERROR(__xludf.DUMMYFUNCTION("""COMPUTED_VALUE"""),"Alwar")</f>
        <v>Alwar</v>
      </c>
      <c r="C683" s="13" t="str">
        <f>IFERROR(__xludf.DUMMYFUNCTION("""COMPUTED_VALUE"""),"Corn Flour")</f>
        <v>Corn Flour</v>
      </c>
      <c r="D683" s="22">
        <f>IFERROR(__xludf.DUMMYFUNCTION("""COMPUTED_VALUE"""),45491.0)</f>
        <v>45491</v>
      </c>
      <c r="E683" s="13">
        <f>IFERROR(__xludf.DUMMYFUNCTION("""COMPUTED_VALUE"""),1.0)</f>
        <v>1</v>
      </c>
      <c r="F683" s="13">
        <f>IFERROR(__xludf.DUMMYFUNCTION("""COMPUTED_VALUE"""),82.0)</f>
        <v>82</v>
      </c>
      <c r="G683" s="13" t="str">
        <f t="shared" si="1"/>
        <v>July</v>
      </c>
    </row>
    <row r="684">
      <c r="A684" s="13" t="str">
        <f>IFERROR(__xludf.DUMMYFUNCTION("""COMPUTED_VALUE"""),"AL30245")</f>
        <v>AL30245</v>
      </c>
      <c r="B684" s="13" t="str">
        <f>IFERROR(__xludf.DUMMYFUNCTION("""COMPUTED_VALUE"""),"Alwar")</f>
        <v>Alwar</v>
      </c>
      <c r="C684" s="13" t="str">
        <f>IFERROR(__xludf.DUMMYFUNCTION("""COMPUTED_VALUE"""),"Wheat Flour")</f>
        <v>Wheat Flour</v>
      </c>
      <c r="D684" s="22">
        <f>IFERROR(__xludf.DUMMYFUNCTION("""COMPUTED_VALUE"""),45492.0)</f>
        <v>45492</v>
      </c>
      <c r="E684" s="13">
        <f>IFERROR(__xludf.DUMMYFUNCTION("""COMPUTED_VALUE"""),39.0)</f>
        <v>39</v>
      </c>
      <c r="F684" s="13">
        <f>IFERROR(__xludf.DUMMYFUNCTION("""COMPUTED_VALUE"""),65.0)</f>
        <v>65</v>
      </c>
      <c r="G684" s="13" t="str">
        <f t="shared" si="1"/>
        <v>July</v>
      </c>
    </row>
    <row r="685">
      <c r="A685" s="13" t="str">
        <f>IFERROR(__xludf.DUMMYFUNCTION("""COMPUTED_VALUE"""),"AL30465")</f>
        <v>AL30465</v>
      </c>
      <c r="B685" s="13" t="str">
        <f>IFERROR(__xludf.DUMMYFUNCTION("""COMPUTED_VALUE"""),"Alwar")</f>
        <v>Alwar</v>
      </c>
      <c r="C685" s="13" t="str">
        <f>IFERROR(__xludf.DUMMYFUNCTION("""COMPUTED_VALUE"""),"Rice Flour")</f>
        <v>Rice Flour</v>
      </c>
      <c r="D685" s="22">
        <f>IFERROR(__xludf.DUMMYFUNCTION("""COMPUTED_VALUE"""),45492.0)</f>
        <v>45492</v>
      </c>
      <c r="E685" s="13">
        <f>IFERROR(__xludf.DUMMYFUNCTION("""COMPUTED_VALUE"""),23.0)</f>
        <v>23</v>
      </c>
      <c r="F685" s="13">
        <f>IFERROR(__xludf.DUMMYFUNCTION("""COMPUTED_VALUE"""),78.0)</f>
        <v>78</v>
      </c>
      <c r="G685" s="13" t="str">
        <f t="shared" si="1"/>
        <v>July</v>
      </c>
    </row>
    <row r="686">
      <c r="A686" s="13" t="str">
        <f>IFERROR(__xludf.DUMMYFUNCTION("""COMPUTED_VALUE"""),"AL30685")</f>
        <v>AL30685</v>
      </c>
      <c r="B686" s="13" t="str">
        <f>IFERROR(__xludf.DUMMYFUNCTION("""COMPUTED_VALUE"""),"Alwar")</f>
        <v>Alwar</v>
      </c>
      <c r="C686" s="13" t="str">
        <f>IFERROR(__xludf.DUMMYFUNCTION("""COMPUTED_VALUE"""),"Besan")</f>
        <v>Besan</v>
      </c>
      <c r="D686" s="22">
        <f>IFERROR(__xludf.DUMMYFUNCTION("""COMPUTED_VALUE"""),45493.0)</f>
        <v>45493</v>
      </c>
      <c r="E686" s="13">
        <f>IFERROR(__xludf.DUMMYFUNCTION("""COMPUTED_VALUE"""),8.0)</f>
        <v>8</v>
      </c>
      <c r="F686" s="13">
        <f>IFERROR(__xludf.DUMMYFUNCTION("""COMPUTED_VALUE"""),170.0)</f>
        <v>170</v>
      </c>
      <c r="G686" s="13" t="str">
        <f t="shared" si="1"/>
        <v>July</v>
      </c>
    </row>
    <row r="687">
      <c r="A687" s="13" t="str">
        <f>IFERROR(__xludf.DUMMYFUNCTION("""COMPUTED_VALUE"""),"AL30905")</f>
        <v>AL30905</v>
      </c>
      <c r="B687" s="13" t="str">
        <f>IFERROR(__xludf.DUMMYFUNCTION("""COMPUTED_VALUE"""),"Alwar")</f>
        <v>Alwar</v>
      </c>
      <c r="C687" s="13" t="str">
        <f>IFERROR(__xludf.DUMMYFUNCTION("""COMPUTED_VALUE"""),"Ragi Flour")</f>
        <v>Ragi Flour</v>
      </c>
      <c r="D687" s="22">
        <f>IFERROR(__xludf.DUMMYFUNCTION("""COMPUTED_VALUE"""),45494.0)</f>
        <v>45494</v>
      </c>
      <c r="E687" s="13">
        <f>IFERROR(__xludf.DUMMYFUNCTION("""COMPUTED_VALUE"""),3.0)</f>
        <v>3</v>
      </c>
      <c r="F687" s="13">
        <f>IFERROR(__xludf.DUMMYFUNCTION("""COMPUTED_VALUE"""),90.0)</f>
        <v>90</v>
      </c>
      <c r="G687" s="13" t="str">
        <f t="shared" si="1"/>
        <v>July</v>
      </c>
    </row>
    <row r="688">
      <c r="A688" s="13" t="str">
        <f>IFERROR(__xludf.DUMMYFUNCTION("""COMPUTED_VALUE"""),"AL31125")</f>
        <v>AL31125</v>
      </c>
      <c r="B688" s="13" t="str">
        <f>IFERROR(__xludf.DUMMYFUNCTION("""COMPUTED_VALUE"""),"Alwar")</f>
        <v>Alwar</v>
      </c>
      <c r="C688" s="13" t="str">
        <f>IFERROR(__xludf.DUMMYFUNCTION("""COMPUTED_VALUE"""),"Jowar Flour")</f>
        <v>Jowar Flour</v>
      </c>
      <c r="D688" s="22">
        <f>IFERROR(__xludf.DUMMYFUNCTION("""COMPUTED_VALUE"""),45495.0)</f>
        <v>45495</v>
      </c>
      <c r="E688" s="13">
        <f>IFERROR(__xludf.DUMMYFUNCTION("""COMPUTED_VALUE"""),4.0)</f>
        <v>4</v>
      </c>
      <c r="F688" s="13">
        <f>IFERROR(__xludf.DUMMYFUNCTION("""COMPUTED_VALUE"""),80.0)</f>
        <v>80</v>
      </c>
      <c r="G688" s="13" t="str">
        <f t="shared" si="1"/>
        <v>July</v>
      </c>
    </row>
    <row r="689">
      <c r="A689" s="13" t="str">
        <f>IFERROR(__xludf.DUMMYFUNCTION("""COMPUTED_VALUE"""),"AL31345")</f>
        <v>AL31345</v>
      </c>
      <c r="B689" s="13" t="str">
        <f>IFERROR(__xludf.DUMMYFUNCTION("""COMPUTED_VALUE"""),"Alwar")</f>
        <v>Alwar</v>
      </c>
      <c r="C689" s="13" t="str">
        <f>IFERROR(__xludf.DUMMYFUNCTION("""COMPUTED_VALUE"""),"Corn Flour")</f>
        <v>Corn Flour</v>
      </c>
      <c r="D689" s="22">
        <f>IFERROR(__xludf.DUMMYFUNCTION("""COMPUTED_VALUE"""),45495.0)</f>
        <v>45495</v>
      </c>
      <c r="E689" s="13">
        <f>IFERROR(__xludf.DUMMYFUNCTION("""COMPUTED_VALUE"""),4.0)</f>
        <v>4</v>
      </c>
      <c r="F689" s="13">
        <f>IFERROR(__xludf.DUMMYFUNCTION("""COMPUTED_VALUE"""),82.0)</f>
        <v>82</v>
      </c>
      <c r="G689" s="13" t="str">
        <f t="shared" si="1"/>
        <v>July</v>
      </c>
    </row>
    <row r="690">
      <c r="A690" s="13" t="str">
        <f>IFERROR(__xludf.DUMMYFUNCTION("""COMPUTED_VALUE"""),"AL31565")</f>
        <v>AL31565</v>
      </c>
      <c r="B690" s="13" t="str">
        <f>IFERROR(__xludf.DUMMYFUNCTION("""COMPUTED_VALUE"""),"Alwar")</f>
        <v>Alwar</v>
      </c>
      <c r="C690" s="13" t="str">
        <f>IFERROR(__xludf.DUMMYFUNCTION("""COMPUTED_VALUE"""),"Wheat Flour")</f>
        <v>Wheat Flour</v>
      </c>
      <c r="D690" s="22">
        <f>IFERROR(__xludf.DUMMYFUNCTION("""COMPUTED_VALUE"""),45495.0)</f>
        <v>45495</v>
      </c>
      <c r="E690" s="13">
        <f>IFERROR(__xludf.DUMMYFUNCTION("""COMPUTED_VALUE"""),14.0)</f>
        <v>14</v>
      </c>
      <c r="F690" s="13">
        <f>IFERROR(__xludf.DUMMYFUNCTION("""COMPUTED_VALUE"""),65.0)</f>
        <v>65</v>
      </c>
      <c r="G690" s="13" t="str">
        <f t="shared" si="1"/>
        <v>July</v>
      </c>
    </row>
    <row r="691">
      <c r="A691" s="13" t="str">
        <f>IFERROR(__xludf.DUMMYFUNCTION("""COMPUTED_VALUE"""),"AL31785")</f>
        <v>AL31785</v>
      </c>
      <c r="B691" s="13" t="str">
        <f>IFERROR(__xludf.DUMMYFUNCTION("""COMPUTED_VALUE"""),"Alwar")</f>
        <v>Alwar</v>
      </c>
      <c r="C691" s="13" t="str">
        <f>IFERROR(__xludf.DUMMYFUNCTION("""COMPUTED_VALUE"""),"Besan")</f>
        <v>Besan</v>
      </c>
      <c r="D691" s="22">
        <f>IFERROR(__xludf.DUMMYFUNCTION("""COMPUTED_VALUE"""),45495.0)</f>
        <v>45495</v>
      </c>
      <c r="E691" s="13">
        <f>IFERROR(__xludf.DUMMYFUNCTION("""COMPUTED_VALUE"""),7.0)</f>
        <v>7</v>
      </c>
      <c r="F691" s="13">
        <f>IFERROR(__xludf.DUMMYFUNCTION("""COMPUTED_VALUE"""),170.0)</f>
        <v>170</v>
      </c>
      <c r="G691" s="13" t="str">
        <f t="shared" si="1"/>
        <v>July</v>
      </c>
    </row>
    <row r="692">
      <c r="A692" s="13" t="str">
        <f>IFERROR(__xludf.DUMMYFUNCTION("""COMPUTED_VALUE"""),"AL32005")</f>
        <v>AL32005</v>
      </c>
      <c r="B692" s="13" t="str">
        <f>IFERROR(__xludf.DUMMYFUNCTION("""COMPUTED_VALUE"""),"Alwar")</f>
        <v>Alwar</v>
      </c>
      <c r="C692" s="13" t="str">
        <f>IFERROR(__xludf.DUMMYFUNCTION("""COMPUTED_VALUE"""),"Ragi Flour")</f>
        <v>Ragi Flour</v>
      </c>
      <c r="D692" s="22">
        <f>IFERROR(__xludf.DUMMYFUNCTION("""COMPUTED_VALUE"""),45495.0)</f>
        <v>45495</v>
      </c>
      <c r="E692" s="13">
        <f>IFERROR(__xludf.DUMMYFUNCTION("""COMPUTED_VALUE"""),6.0)</f>
        <v>6</v>
      </c>
      <c r="F692" s="13">
        <f>IFERROR(__xludf.DUMMYFUNCTION("""COMPUTED_VALUE"""),90.0)</f>
        <v>90</v>
      </c>
      <c r="G692" s="13" t="str">
        <f t="shared" si="1"/>
        <v>July</v>
      </c>
    </row>
    <row r="693">
      <c r="A693" s="13" t="str">
        <f>IFERROR(__xludf.DUMMYFUNCTION("""COMPUTED_VALUE"""),"AL32225")</f>
        <v>AL32225</v>
      </c>
      <c r="B693" s="13" t="str">
        <f>IFERROR(__xludf.DUMMYFUNCTION("""COMPUTED_VALUE"""),"Alwar")</f>
        <v>Alwar</v>
      </c>
      <c r="C693" s="13" t="str">
        <f>IFERROR(__xludf.DUMMYFUNCTION("""COMPUTED_VALUE"""),"Jowar Flour")</f>
        <v>Jowar Flour</v>
      </c>
      <c r="D693" s="22">
        <f>IFERROR(__xludf.DUMMYFUNCTION("""COMPUTED_VALUE"""),45496.0)</f>
        <v>45496</v>
      </c>
      <c r="E693" s="13">
        <f>IFERROR(__xludf.DUMMYFUNCTION("""COMPUTED_VALUE"""),0.0)</f>
        <v>0</v>
      </c>
      <c r="F693" s="13">
        <f>IFERROR(__xludf.DUMMYFUNCTION("""COMPUTED_VALUE"""),80.0)</f>
        <v>80</v>
      </c>
      <c r="G693" s="13" t="str">
        <f t="shared" si="1"/>
        <v>July</v>
      </c>
    </row>
    <row r="694">
      <c r="A694" s="13" t="str">
        <f>IFERROR(__xludf.DUMMYFUNCTION("""COMPUTED_VALUE"""),"AL32445")</f>
        <v>AL32445</v>
      </c>
      <c r="B694" s="13" t="str">
        <f>IFERROR(__xludf.DUMMYFUNCTION("""COMPUTED_VALUE"""),"Alwar")</f>
        <v>Alwar</v>
      </c>
      <c r="C694" s="13" t="str">
        <f>IFERROR(__xludf.DUMMYFUNCTION("""COMPUTED_VALUE"""),"Corn Flour")</f>
        <v>Corn Flour</v>
      </c>
      <c r="D694" s="22">
        <f>IFERROR(__xludf.DUMMYFUNCTION("""COMPUTED_VALUE"""),45496.0)</f>
        <v>45496</v>
      </c>
      <c r="E694" s="13">
        <f>IFERROR(__xludf.DUMMYFUNCTION("""COMPUTED_VALUE"""),1.0)</f>
        <v>1</v>
      </c>
      <c r="F694" s="13">
        <f>IFERROR(__xludf.DUMMYFUNCTION("""COMPUTED_VALUE"""),82.0)</f>
        <v>82</v>
      </c>
      <c r="G694" s="13" t="str">
        <f t="shared" si="1"/>
        <v>July</v>
      </c>
    </row>
    <row r="695">
      <c r="A695" s="13" t="str">
        <f>IFERROR(__xludf.DUMMYFUNCTION("""COMPUTED_VALUE"""),"AL32665")</f>
        <v>AL32665</v>
      </c>
      <c r="B695" s="13" t="str">
        <f>IFERROR(__xludf.DUMMYFUNCTION("""COMPUTED_VALUE"""),"Alwar")</f>
        <v>Alwar</v>
      </c>
      <c r="C695" s="13" t="str">
        <f>IFERROR(__xludf.DUMMYFUNCTION("""COMPUTED_VALUE"""),"Wheat Flour")</f>
        <v>Wheat Flour</v>
      </c>
      <c r="D695" s="22">
        <f>IFERROR(__xludf.DUMMYFUNCTION("""COMPUTED_VALUE"""),45496.0)</f>
        <v>45496</v>
      </c>
      <c r="E695" s="13">
        <f>IFERROR(__xludf.DUMMYFUNCTION("""COMPUTED_VALUE"""),36.0)</f>
        <v>36</v>
      </c>
      <c r="F695" s="13">
        <f>IFERROR(__xludf.DUMMYFUNCTION("""COMPUTED_VALUE"""),65.0)</f>
        <v>65</v>
      </c>
      <c r="G695" s="13" t="str">
        <f t="shared" si="1"/>
        <v>July</v>
      </c>
    </row>
    <row r="696">
      <c r="A696" s="13" t="str">
        <f>IFERROR(__xludf.DUMMYFUNCTION("""COMPUTED_VALUE"""),"AL32885")</f>
        <v>AL32885</v>
      </c>
      <c r="B696" s="13" t="str">
        <f>IFERROR(__xludf.DUMMYFUNCTION("""COMPUTED_VALUE"""),"Alwar")</f>
        <v>Alwar</v>
      </c>
      <c r="C696" s="13" t="str">
        <f>IFERROR(__xludf.DUMMYFUNCTION("""COMPUTED_VALUE"""),"Rice Flour")</f>
        <v>Rice Flour</v>
      </c>
      <c r="D696" s="22">
        <f>IFERROR(__xludf.DUMMYFUNCTION("""COMPUTED_VALUE"""),45497.0)</f>
        <v>45497</v>
      </c>
      <c r="E696" s="13">
        <f>IFERROR(__xludf.DUMMYFUNCTION("""COMPUTED_VALUE"""),22.0)</f>
        <v>22</v>
      </c>
      <c r="F696" s="13">
        <f>IFERROR(__xludf.DUMMYFUNCTION("""COMPUTED_VALUE"""),78.0)</f>
        <v>78</v>
      </c>
      <c r="G696" s="13" t="str">
        <f t="shared" si="1"/>
        <v>July</v>
      </c>
    </row>
    <row r="697">
      <c r="A697" s="13" t="str">
        <f>IFERROR(__xludf.DUMMYFUNCTION("""COMPUTED_VALUE"""),"AL33105")</f>
        <v>AL33105</v>
      </c>
      <c r="B697" s="13" t="str">
        <f>IFERROR(__xludf.DUMMYFUNCTION("""COMPUTED_VALUE"""),"Alwar")</f>
        <v>Alwar</v>
      </c>
      <c r="C697" s="13" t="str">
        <f>IFERROR(__xludf.DUMMYFUNCTION("""COMPUTED_VALUE"""),"Besan")</f>
        <v>Besan</v>
      </c>
      <c r="D697" s="22">
        <f>IFERROR(__xludf.DUMMYFUNCTION("""COMPUTED_VALUE"""),45497.0)</f>
        <v>45497</v>
      </c>
      <c r="E697" s="13">
        <f>IFERROR(__xludf.DUMMYFUNCTION("""COMPUTED_VALUE"""),6.0)</f>
        <v>6</v>
      </c>
      <c r="F697" s="13">
        <f>IFERROR(__xludf.DUMMYFUNCTION("""COMPUTED_VALUE"""),170.0)</f>
        <v>170</v>
      </c>
      <c r="G697" s="13" t="str">
        <f t="shared" si="1"/>
        <v>July</v>
      </c>
    </row>
    <row r="698">
      <c r="A698" s="13" t="str">
        <f>IFERROR(__xludf.DUMMYFUNCTION("""COMPUTED_VALUE"""),"AL33325")</f>
        <v>AL33325</v>
      </c>
      <c r="B698" s="13" t="str">
        <f>IFERROR(__xludf.DUMMYFUNCTION("""COMPUTED_VALUE"""),"Alwar")</f>
        <v>Alwar</v>
      </c>
      <c r="C698" s="13" t="str">
        <f>IFERROR(__xludf.DUMMYFUNCTION("""COMPUTED_VALUE"""),"Ragi Flour")</f>
        <v>Ragi Flour</v>
      </c>
      <c r="D698" s="22">
        <f>IFERROR(__xludf.DUMMYFUNCTION("""COMPUTED_VALUE"""),45497.0)</f>
        <v>45497</v>
      </c>
      <c r="E698" s="13">
        <f>IFERROR(__xludf.DUMMYFUNCTION("""COMPUTED_VALUE"""),3.0)</f>
        <v>3</v>
      </c>
      <c r="F698" s="13">
        <f>IFERROR(__xludf.DUMMYFUNCTION("""COMPUTED_VALUE"""),90.0)</f>
        <v>90</v>
      </c>
      <c r="G698" s="13" t="str">
        <f t="shared" si="1"/>
        <v>July</v>
      </c>
    </row>
    <row r="699">
      <c r="A699" s="13" t="str">
        <f>IFERROR(__xludf.DUMMYFUNCTION("""COMPUTED_VALUE"""),"AL33545")</f>
        <v>AL33545</v>
      </c>
      <c r="B699" s="13" t="str">
        <f>IFERROR(__xludf.DUMMYFUNCTION("""COMPUTED_VALUE"""),"Alwar")</f>
        <v>Alwar</v>
      </c>
      <c r="C699" s="13" t="str">
        <f>IFERROR(__xludf.DUMMYFUNCTION("""COMPUTED_VALUE"""),"Jowar Flour")</f>
        <v>Jowar Flour</v>
      </c>
      <c r="D699" s="22">
        <f>IFERROR(__xludf.DUMMYFUNCTION("""COMPUTED_VALUE"""),45498.0)</f>
        <v>45498</v>
      </c>
      <c r="E699" s="13">
        <f>IFERROR(__xludf.DUMMYFUNCTION("""COMPUTED_VALUE"""),4.0)</f>
        <v>4</v>
      </c>
      <c r="F699" s="13">
        <f>IFERROR(__xludf.DUMMYFUNCTION("""COMPUTED_VALUE"""),80.0)</f>
        <v>80</v>
      </c>
      <c r="G699" s="13" t="str">
        <f t="shared" si="1"/>
        <v>July</v>
      </c>
    </row>
    <row r="700">
      <c r="A700" s="13" t="str">
        <f>IFERROR(__xludf.DUMMYFUNCTION("""COMPUTED_VALUE"""),"AL33765")</f>
        <v>AL33765</v>
      </c>
      <c r="B700" s="13" t="str">
        <f>IFERROR(__xludf.DUMMYFUNCTION("""COMPUTED_VALUE"""),"Alwar")</f>
        <v>Alwar</v>
      </c>
      <c r="C700" s="13" t="str">
        <f>IFERROR(__xludf.DUMMYFUNCTION("""COMPUTED_VALUE"""),"Corn Flour")</f>
        <v>Corn Flour</v>
      </c>
      <c r="D700" s="22">
        <f>IFERROR(__xludf.DUMMYFUNCTION("""COMPUTED_VALUE"""),45498.0)</f>
        <v>45498</v>
      </c>
      <c r="E700" s="13">
        <f>IFERROR(__xludf.DUMMYFUNCTION("""COMPUTED_VALUE"""),5.0)</f>
        <v>5</v>
      </c>
      <c r="F700" s="13">
        <f>IFERROR(__xludf.DUMMYFUNCTION("""COMPUTED_VALUE"""),82.0)</f>
        <v>82</v>
      </c>
      <c r="G700" s="13" t="str">
        <f t="shared" si="1"/>
        <v>July</v>
      </c>
    </row>
    <row r="701">
      <c r="A701" s="13" t="str">
        <f>IFERROR(__xludf.DUMMYFUNCTION("""COMPUTED_VALUE"""),"AL33985")</f>
        <v>AL33985</v>
      </c>
      <c r="B701" s="13" t="str">
        <f>IFERROR(__xludf.DUMMYFUNCTION("""COMPUTED_VALUE"""),"Alwar")</f>
        <v>Alwar</v>
      </c>
      <c r="C701" s="13" t="str">
        <f>IFERROR(__xludf.DUMMYFUNCTION("""COMPUTED_VALUE"""),"Wheat Flour")</f>
        <v>Wheat Flour</v>
      </c>
      <c r="D701" s="22">
        <f>IFERROR(__xludf.DUMMYFUNCTION("""COMPUTED_VALUE"""),45498.0)</f>
        <v>45498</v>
      </c>
      <c r="E701" s="13">
        <f>IFERROR(__xludf.DUMMYFUNCTION("""COMPUTED_VALUE"""),17.0)</f>
        <v>17</v>
      </c>
      <c r="F701" s="13">
        <f>IFERROR(__xludf.DUMMYFUNCTION("""COMPUTED_VALUE"""),65.0)</f>
        <v>65</v>
      </c>
      <c r="G701" s="13" t="str">
        <f t="shared" si="1"/>
        <v>July</v>
      </c>
    </row>
    <row r="702">
      <c r="A702" s="13" t="str">
        <f>IFERROR(__xludf.DUMMYFUNCTION("""COMPUTED_VALUE"""),"AL34205")</f>
        <v>AL34205</v>
      </c>
      <c r="B702" s="13" t="str">
        <f>IFERROR(__xludf.DUMMYFUNCTION("""COMPUTED_VALUE"""),"Alwar")</f>
        <v>Alwar</v>
      </c>
      <c r="C702" s="13" t="str">
        <f>IFERROR(__xludf.DUMMYFUNCTION("""COMPUTED_VALUE"""),"Rice Flour")</f>
        <v>Rice Flour</v>
      </c>
      <c r="D702" s="22">
        <f>IFERROR(__xludf.DUMMYFUNCTION("""COMPUTED_VALUE"""),45498.0)</f>
        <v>45498</v>
      </c>
      <c r="E702" s="13">
        <f>IFERROR(__xludf.DUMMYFUNCTION("""COMPUTED_VALUE"""),13.0)</f>
        <v>13</v>
      </c>
      <c r="F702" s="13">
        <f>IFERROR(__xludf.DUMMYFUNCTION("""COMPUTED_VALUE"""),78.0)</f>
        <v>78</v>
      </c>
      <c r="G702" s="13" t="str">
        <f t="shared" si="1"/>
        <v>July</v>
      </c>
    </row>
    <row r="703">
      <c r="A703" s="13" t="str">
        <f>IFERROR(__xludf.DUMMYFUNCTION("""COMPUTED_VALUE"""),"AL34425")</f>
        <v>AL34425</v>
      </c>
      <c r="B703" s="13" t="str">
        <f>IFERROR(__xludf.DUMMYFUNCTION("""COMPUTED_VALUE"""),"Alwar")</f>
        <v>Alwar</v>
      </c>
      <c r="C703" s="13" t="str">
        <f>IFERROR(__xludf.DUMMYFUNCTION("""COMPUTED_VALUE"""),"Besan")</f>
        <v>Besan</v>
      </c>
      <c r="D703" s="22">
        <f>IFERROR(__xludf.DUMMYFUNCTION("""COMPUTED_VALUE"""),45499.0)</f>
        <v>45499</v>
      </c>
      <c r="E703" s="13">
        <f>IFERROR(__xludf.DUMMYFUNCTION("""COMPUTED_VALUE"""),9.0)</f>
        <v>9</v>
      </c>
      <c r="F703" s="13">
        <f>IFERROR(__xludf.DUMMYFUNCTION("""COMPUTED_VALUE"""),170.0)</f>
        <v>170</v>
      </c>
      <c r="G703" s="13" t="str">
        <f t="shared" si="1"/>
        <v>July</v>
      </c>
    </row>
    <row r="704">
      <c r="A704" s="13" t="str">
        <f>IFERROR(__xludf.DUMMYFUNCTION("""COMPUTED_VALUE"""),"AL34645")</f>
        <v>AL34645</v>
      </c>
      <c r="B704" s="13" t="str">
        <f>IFERROR(__xludf.DUMMYFUNCTION("""COMPUTED_VALUE"""),"Alwar")</f>
        <v>Alwar</v>
      </c>
      <c r="C704" s="13" t="str">
        <f>IFERROR(__xludf.DUMMYFUNCTION("""COMPUTED_VALUE"""),"Ragi Flour")</f>
        <v>Ragi Flour</v>
      </c>
      <c r="D704" s="22">
        <f>IFERROR(__xludf.DUMMYFUNCTION("""COMPUTED_VALUE"""),45500.0)</f>
        <v>45500</v>
      </c>
      <c r="E704" s="13">
        <f>IFERROR(__xludf.DUMMYFUNCTION("""COMPUTED_VALUE"""),4.0)</f>
        <v>4</v>
      </c>
      <c r="F704" s="13">
        <f>IFERROR(__xludf.DUMMYFUNCTION("""COMPUTED_VALUE"""),90.0)</f>
        <v>90</v>
      </c>
      <c r="G704" s="13" t="str">
        <f t="shared" si="1"/>
        <v>July</v>
      </c>
    </row>
    <row r="705">
      <c r="A705" s="13" t="str">
        <f>IFERROR(__xludf.DUMMYFUNCTION("""COMPUTED_VALUE"""),"AL34865")</f>
        <v>AL34865</v>
      </c>
      <c r="B705" s="13" t="str">
        <f>IFERROR(__xludf.DUMMYFUNCTION("""COMPUTED_VALUE"""),"Alwar")</f>
        <v>Alwar</v>
      </c>
      <c r="C705" s="13" t="str">
        <f>IFERROR(__xludf.DUMMYFUNCTION("""COMPUTED_VALUE"""),"Jowar Flour")</f>
        <v>Jowar Flour</v>
      </c>
      <c r="D705" s="22">
        <f>IFERROR(__xludf.DUMMYFUNCTION("""COMPUTED_VALUE"""),45501.0)</f>
        <v>45501</v>
      </c>
      <c r="E705" s="13">
        <f>IFERROR(__xludf.DUMMYFUNCTION("""COMPUTED_VALUE"""),4.0)</f>
        <v>4</v>
      </c>
      <c r="F705" s="13">
        <f>IFERROR(__xludf.DUMMYFUNCTION("""COMPUTED_VALUE"""),80.0)</f>
        <v>80</v>
      </c>
      <c r="G705" s="13" t="str">
        <f t="shared" si="1"/>
        <v>July</v>
      </c>
    </row>
    <row r="706">
      <c r="A706" s="13" t="str">
        <f>IFERROR(__xludf.DUMMYFUNCTION("""COMPUTED_VALUE"""),"AL35085")</f>
        <v>AL35085</v>
      </c>
      <c r="B706" s="13" t="str">
        <f>IFERROR(__xludf.DUMMYFUNCTION("""COMPUTED_VALUE"""),"Alwar")</f>
        <v>Alwar</v>
      </c>
      <c r="C706" s="13" t="str">
        <f>IFERROR(__xludf.DUMMYFUNCTION("""COMPUTED_VALUE"""),"Corn Flour")</f>
        <v>Corn Flour</v>
      </c>
      <c r="D706" s="22">
        <f>IFERROR(__xludf.DUMMYFUNCTION("""COMPUTED_VALUE"""),45502.0)</f>
        <v>45502</v>
      </c>
      <c r="E706" s="13">
        <f>IFERROR(__xludf.DUMMYFUNCTION("""COMPUTED_VALUE"""),9.0)</f>
        <v>9</v>
      </c>
      <c r="F706" s="13">
        <f>IFERROR(__xludf.DUMMYFUNCTION("""COMPUTED_VALUE"""),82.0)</f>
        <v>82</v>
      </c>
      <c r="G706" s="13" t="str">
        <f t="shared" si="1"/>
        <v>July</v>
      </c>
    </row>
    <row r="707">
      <c r="A707" s="13" t="str">
        <f>IFERROR(__xludf.DUMMYFUNCTION("""COMPUTED_VALUE"""),"AL35305")</f>
        <v>AL35305</v>
      </c>
      <c r="B707" s="13" t="str">
        <f>IFERROR(__xludf.DUMMYFUNCTION("""COMPUTED_VALUE"""),"Alwar")</f>
        <v>Alwar</v>
      </c>
      <c r="C707" s="13" t="str">
        <f>IFERROR(__xludf.DUMMYFUNCTION("""COMPUTED_VALUE"""),"Wheat Flour")</f>
        <v>Wheat Flour</v>
      </c>
      <c r="D707" s="22">
        <f>IFERROR(__xludf.DUMMYFUNCTION("""COMPUTED_VALUE"""),45502.0)</f>
        <v>45502</v>
      </c>
      <c r="E707" s="13">
        <f>IFERROR(__xludf.DUMMYFUNCTION("""COMPUTED_VALUE"""),34.0)</f>
        <v>34</v>
      </c>
      <c r="F707" s="13">
        <f>IFERROR(__xludf.DUMMYFUNCTION("""COMPUTED_VALUE"""),65.0)</f>
        <v>65</v>
      </c>
      <c r="G707" s="13" t="str">
        <f t="shared" si="1"/>
        <v>July</v>
      </c>
    </row>
    <row r="708">
      <c r="A708" s="23" t="str">
        <f>IFERROR(__xludf.DUMMYFUNCTION("""COMPUTED_VALUE"""),"AL35525")</f>
        <v>AL35525</v>
      </c>
      <c r="B708" s="23" t="str">
        <f>IFERROR(__xludf.DUMMYFUNCTION("""COMPUTED_VALUE"""),"Alwar")</f>
        <v>Alwar</v>
      </c>
      <c r="C708" s="23" t="str">
        <f>IFERROR(__xludf.DUMMYFUNCTION("""COMPUTED_VALUE"""),"Rice Flour")</f>
        <v>Rice Flour</v>
      </c>
      <c r="D708" s="24">
        <f>IFERROR(__xludf.DUMMYFUNCTION("""COMPUTED_VALUE"""),45502.0)</f>
        <v>45502</v>
      </c>
      <c r="E708" s="23">
        <f>IFERROR(__xludf.DUMMYFUNCTION("""COMPUTED_VALUE"""),24.0)</f>
        <v>24</v>
      </c>
      <c r="F708" s="23">
        <f>IFERROR(__xludf.DUMMYFUNCTION("""COMPUTED_VALUE"""),78.0)</f>
        <v>78</v>
      </c>
      <c r="G708" s="13" t="str">
        <f t="shared" si="1"/>
        <v>July</v>
      </c>
    </row>
    <row r="709">
      <c r="A709" s="23" t="str">
        <f>IFERROR(__xludf.DUMMYFUNCTION("""COMPUTED_VALUE"""),"AL35745")</f>
        <v>AL35745</v>
      </c>
      <c r="B709" s="23" t="str">
        <f>IFERROR(__xludf.DUMMYFUNCTION("""COMPUTED_VALUE"""),"Alwar")</f>
        <v>Alwar</v>
      </c>
      <c r="C709" s="23" t="str">
        <f>IFERROR(__xludf.DUMMYFUNCTION("""COMPUTED_VALUE"""),"Besan")</f>
        <v>Besan</v>
      </c>
      <c r="D709" s="24">
        <f>IFERROR(__xludf.DUMMYFUNCTION("""COMPUTED_VALUE"""),45502.0)</f>
        <v>45502</v>
      </c>
      <c r="E709" s="23">
        <f>IFERROR(__xludf.DUMMYFUNCTION("""COMPUTED_VALUE"""),12.0)</f>
        <v>12</v>
      </c>
      <c r="F709" s="23">
        <f>IFERROR(__xludf.DUMMYFUNCTION("""COMPUTED_VALUE"""),170.0)</f>
        <v>170</v>
      </c>
      <c r="G709" s="13" t="str">
        <f t="shared" si="1"/>
        <v>July</v>
      </c>
    </row>
    <row r="710">
      <c r="A710" s="23" t="str">
        <f>IFERROR(__xludf.DUMMYFUNCTION("""COMPUTED_VALUE"""),"AL35965")</f>
        <v>AL35965</v>
      </c>
      <c r="B710" s="23" t="str">
        <f>IFERROR(__xludf.DUMMYFUNCTION("""COMPUTED_VALUE"""),"Alwar")</f>
        <v>Alwar</v>
      </c>
      <c r="C710" s="23" t="str">
        <f>IFERROR(__xludf.DUMMYFUNCTION("""COMPUTED_VALUE"""),"Ragi Flour")</f>
        <v>Ragi Flour</v>
      </c>
      <c r="D710" s="24">
        <f>IFERROR(__xludf.DUMMYFUNCTION("""COMPUTED_VALUE"""),45502.0)</f>
        <v>45502</v>
      </c>
      <c r="E710" s="23">
        <f>IFERROR(__xludf.DUMMYFUNCTION("""COMPUTED_VALUE"""),5.0)</f>
        <v>5</v>
      </c>
      <c r="F710" s="23">
        <f>IFERROR(__xludf.DUMMYFUNCTION("""COMPUTED_VALUE"""),90.0)</f>
        <v>90</v>
      </c>
      <c r="G710" s="13" t="str">
        <f t="shared" si="1"/>
        <v>July</v>
      </c>
    </row>
    <row r="711">
      <c r="A711" s="23" t="str">
        <f>IFERROR(__xludf.DUMMYFUNCTION("""COMPUTED_VALUE"""),"AL36185")</f>
        <v>AL36185</v>
      </c>
      <c r="B711" s="23" t="str">
        <f>IFERROR(__xludf.DUMMYFUNCTION("""COMPUTED_VALUE"""),"Alwar")</f>
        <v>Alwar</v>
      </c>
      <c r="C711" s="23" t="str">
        <f>IFERROR(__xludf.DUMMYFUNCTION("""COMPUTED_VALUE"""),"Jowar Flour")</f>
        <v>Jowar Flour</v>
      </c>
      <c r="D711" s="24">
        <f>IFERROR(__xludf.DUMMYFUNCTION("""COMPUTED_VALUE"""),45503.0)</f>
        <v>45503</v>
      </c>
      <c r="E711" s="23">
        <f>IFERROR(__xludf.DUMMYFUNCTION("""COMPUTED_VALUE"""),6.0)</f>
        <v>6</v>
      </c>
      <c r="F711" s="23">
        <f>IFERROR(__xludf.DUMMYFUNCTION("""COMPUTED_VALUE"""),80.0)</f>
        <v>80</v>
      </c>
      <c r="G711" s="13" t="str">
        <f t="shared" si="1"/>
        <v>July</v>
      </c>
    </row>
    <row r="712">
      <c r="A712" s="23" t="str">
        <f>IFERROR(__xludf.DUMMYFUNCTION("""COMPUTED_VALUE"""),"AL36405")</f>
        <v>AL36405</v>
      </c>
      <c r="B712" s="23" t="str">
        <f>IFERROR(__xludf.DUMMYFUNCTION("""COMPUTED_VALUE"""),"Alwar")</f>
        <v>Alwar</v>
      </c>
      <c r="C712" s="23" t="str">
        <f>IFERROR(__xludf.DUMMYFUNCTION("""COMPUTED_VALUE"""),"Corn Flour")</f>
        <v>Corn Flour</v>
      </c>
      <c r="D712" s="24">
        <f>IFERROR(__xludf.DUMMYFUNCTION("""COMPUTED_VALUE"""),45503.0)</f>
        <v>45503</v>
      </c>
      <c r="E712" s="23">
        <f>IFERROR(__xludf.DUMMYFUNCTION("""COMPUTED_VALUE"""),3.0)</f>
        <v>3</v>
      </c>
      <c r="F712" s="23">
        <f>IFERROR(__xludf.DUMMYFUNCTION("""COMPUTED_VALUE"""),82.0)</f>
        <v>82</v>
      </c>
      <c r="G712" s="13" t="str">
        <f t="shared" si="1"/>
        <v>July</v>
      </c>
    </row>
    <row r="713">
      <c r="A713" s="23" t="str">
        <f>IFERROR(__xludf.DUMMYFUNCTION("""COMPUTED_VALUE"""),"AL36625")</f>
        <v>AL36625</v>
      </c>
      <c r="B713" s="23" t="str">
        <f>IFERROR(__xludf.DUMMYFUNCTION("""COMPUTED_VALUE"""),"Alwar")</f>
        <v>Alwar</v>
      </c>
      <c r="C713" s="23" t="str">
        <f>IFERROR(__xludf.DUMMYFUNCTION("""COMPUTED_VALUE"""),"Wheat Flour")</f>
        <v>Wheat Flour</v>
      </c>
      <c r="D713" s="24">
        <f>IFERROR(__xludf.DUMMYFUNCTION("""COMPUTED_VALUE"""),45503.0)</f>
        <v>45503</v>
      </c>
      <c r="E713" s="23">
        <f>IFERROR(__xludf.DUMMYFUNCTION("""COMPUTED_VALUE"""),20.0)</f>
        <v>20</v>
      </c>
      <c r="F713" s="23">
        <f>IFERROR(__xludf.DUMMYFUNCTION("""COMPUTED_VALUE"""),65.0)</f>
        <v>65</v>
      </c>
      <c r="G713" s="13" t="str">
        <f t="shared" si="1"/>
        <v>July</v>
      </c>
    </row>
    <row r="714">
      <c r="A714" s="23" t="str">
        <f>IFERROR(__xludf.DUMMYFUNCTION("""COMPUTED_VALUE"""),"AL36845")</f>
        <v>AL36845</v>
      </c>
      <c r="B714" s="23" t="str">
        <f>IFERROR(__xludf.DUMMYFUNCTION("""COMPUTED_VALUE"""),"Alwar")</f>
        <v>Alwar</v>
      </c>
      <c r="C714" s="23" t="str">
        <f>IFERROR(__xludf.DUMMYFUNCTION("""COMPUTED_VALUE"""),"Rice Flour")</f>
        <v>Rice Flour</v>
      </c>
      <c r="D714" s="24">
        <f>IFERROR(__xludf.DUMMYFUNCTION("""COMPUTED_VALUE"""),45503.0)</f>
        <v>45503</v>
      </c>
      <c r="E714" s="23">
        <f>IFERROR(__xludf.DUMMYFUNCTION("""COMPUTED_VALUE"""),18.0)</f>
        <v>18</v>
      </c>
      <c r="F714" s="23">
        <f>IFERROR(__xludf.DUMMYFUNCTION("""COMPUTED_VALUE"""),78.0)</f>
        <v>78</v>
      </c>
      <c r="G714" s="13" t="str">
        <f t="shared" si="1"/>
        <v>July</v>
      </c>
    </row>
    <row r="715">
      <c r="A715" s="23" t="str">
        <f>IFERROR(__xludf.DUMMYFUNCTION("""COMPUTED_VALUE"""),"AL37065")</f>
        <v>AL37065</v>
      </c>
      <c r="B715" s="23" t="str">
        <f>IFERROR(__xludf.DUMMYFUNCTION("""COMPUTED_VALUE"""),"Alwar")</f>
        <v>Alwar</v>
      </c>
      <c r="C715" s="23" t="str">
        <f>IFERROR(__xludf.DUMMYFUNCTION("""COMPUTED_VALUE"""),"Besan")</f>
        <v>Besan</v>
      </c>
      <c r="D715" s="24">
        <f>IFERROR(__xludf.DUMMYFUNCTION("""COMPUTED_VALUE"""),45503.0)</f>
        <v>45503</v>
      </c>
      <c r="E715" s="23">
        <f>IFERROR(__xludf.DUMMYFUNCTION("""COMPUTED_VALUE"""),6.0)</f>
        <v>6</v>
      </c>
      <c r="F715" s="23">
        <f>IFERROR(__xludf.DUMMYFUNCTION("""COMPUTED_VALUE"""),170.0)</f>
        <v>170</v>
      </c>
      <c r="G715" s="13" t="str">
        <f t="shared" si="1"/>
        <v>July</v>
      </c>
    </row>
    <row r="716">
      <c r="A716" s="23" t="str">
        <f>IFERROR(__xludf.DUMMYFUNCTION("""COMPUTED_VALUE"""),"AL37285")</f>
        <v>AL37285</v>
      </c>
      <c r="B716" s="23" t="str">
        <f>IFERROR(__xludf.DUMMYFUNCTION("""COMPUTED_VALUE"""),"Alwar")</f>
        <v>Alwar</v>
      </c>
      <c r="C716" s="23" t="str">
        <f>IFERROR(__xludf.DUMMYFUNCTION("""COMPUTED_VALUE"""),"Ragi Flour")</f>
        <v>Ragi Flour</v>
      </c>
      <c r="D716" s="24">
        <f>IFERROR(__xludf.DUMMYFUNCTION("""COMPUTED_VALUE"""),45504.0)</f>
        <v>45504</v>
      </c>
      <c r="E716" s="23">
        <f>IFERROR(__xludf.DUMMYFUNCTION("""COMPUTED_VALUE"""),3.0)</f>
        <v>3</v>
      </c>
      <c r="F716" s="23">
        <f>IFERROR(__xludf.DUMMYFUNCTION("""COMPUTED_VALUE"""),90.0)</f>
        <v>90</v>
      </c>
      <c r="G716" s="13" t="str">
        <f t="shared" si="1"/>
        <v>July</v>
      </c>
    </row>
    <row r="717">
      <c r="A717" s="23" t="str">
        <f>IFERROR(__xludf.DUMMYFUNCTION("""COMPUTED_VALUE"""),"AL37505")</f>
        <v>AL37505</v>
      </c>
      <c r="B717" s="23" t="str">
        <f>IFERROR(__xludf.DUMMYFUNCTION("""COMPUTED_VALUE"""),"Alwar")</f>
        <v>Alwar</v>
      </c>
      <c r="C717" s="23" t="str">
        <f>IFERROR(__xludf.DUMMYFUNCTION("""COMPUTED_VALUE"""),"Jowar Flour")</f>
        <v>Jowar Flour</v>
      </c>
      <c r="D717" s="24">
        <f>IFERROR(__xludf.DUMMYFUNCTION("""COMPUTED_VALUE"""),45504.0)</f>
        <v>45504</v>
      </c>
      <c r="E717" s="23">
        <f>IFERROR(__xludf.DUMMYFUNCTION("""COMPUTED_VALUE"""),2.0)</f>
        <v>2</v>
      </c>
      <c r="F717" s="23">
        <f>IFERROR(__xludf.DUMMYFUNCTION("""COMPUTED_VALUE"""),80.0)</f>
        <v>80</v>
      </c>
      <c r="G717" s="13" t="str">
        <f t="shared" si="1"/>
        <v>July</v>
      </c>
    </row>
    <row r="718">
      <c r="A718" s="23" t="str">
        <f>IFERROR(__xludf.DUMMYFUNCTION("""COMPUTED_VALUE"""),"AL37725")</f>
        <v>AL37725</v>
      </c>
      <c r="B718" s="23" t="str">
        <f>IFERROR(__xludf.DUMMYFUNCTION("""COMPUTED_VALUE"""),"Alwar")</f>
        <v>Alwar</v>
      </c>
      <c r="C718" s="23" t="str">
        <f>IFERROR(__xludf.DUMMYFUNCTION("""COMPUTED_VALUE"""),"Wheat Flour")</f>
        <v>Wheat Flour</v>
      </c>
      <c r="D718" s="24">
        <f>IFERROR(__xludf.DUMMYFUNCTION("""COMPUTED_VALUE"""),45504.0)</f>
        <v>45504</v>
      </c>
      <c r="E718" s="23">
        <f>IFERROR(__xludf.DUMMYFUNCTION("""COMPUTED_VALUE"""),38.0)</f>
        <v>38</v>
      </c>
      <c r="F718" s="23">
        <f>IFERROR(__xludf.DUMMYFUNCTION("""COMPUTED_VALUE"""),65.0)</f>
        <v>65</v>
      </c>
      <c r="G718" s="13" t="str">
        <f t="shared" si="1"/>
        <v>July</v>
      </c>
    </row>
    <row r="719">
      <c r="A719" s="23" t="str">
        <f>IFERROR(__xludf.DUMMYFUNCTION("""COMPUTED_VALUE"""),"AL37945")</f>
        <v>AL37945</v>
      </c>
      <c r="B719" s="23" t="str">
        <f>IFERROR(__xludf.DUMMYFUNCTION("""COMPUTED_VALUE"""),"Alwar")</f>
        <v>Alwar</v>
      </c>
      <c r="C719" s="23" t="str">
        <f>IFERROR(__xludf.DUMMYFUNCTION("""COMPUTED_VALUE"""),"Rice Flour")</f>
        <v>Rice Flour</v>
      </c>
      <c r="D719" s="24">
        <f>IFERROR(__xludf.DUMMYFUNCTION("""COMPUTED_VALUE"""),45504.0)</f>
        <v>45504</v>
      </c>
      <c r="E719" s="23">
        <f>IFERROR(__xludf.DUMMYFUNCTION("""COMPUTED_VALUE"""),15.0)</f>
        <v>15</v>
      </c>
      <c r="F719" s="23">
        <f>IFERROR(__xludf.DUMMYFUNCTION("""COMPUTED_VALUE"""),78.0)</f>
        <v>78</v>
      </c>
      <c r="G719" s="13" t="str">
        <f t="shared" si="1"/>
        <v>July</v>
      </c>
    </row>
    <row r="720">
      <c r="A720" s="23" t="str">
        <f>IFERROR(__xludf.DUMMYFUNCTION("""COMPUTED_VALUE"""),"AL38165")</f>
        <v>AL38165</v>
      </c>
      <c r="B720" s="23" t="str">
        <f>IFERROR(__xludf.DUMMYFUNCTION("""COMPUTED_VALUE"""),"Alwar")</f>
        <v>Alwar</v>
      </c>
      <c r="C720" s="23" t="str">
        <f>IFERROR(__xludf.DUMMYFUNCTION("""COMPUTED_VALUE"""),"Besan")</f>
        <v>Besan</v>
      </c>
      <c r="D720" s="24">
        <f>IFERROR(__xludf.DUMMYFUNCTION("""COMPUTED_VALUE"""),45504.0)</f>
        <v>45504</v>
      </c>
      <c r="E720" s="23">
        <f>IFERROR(__xludf.DUMMYFUNCTION("""COMPUTED_VALUE"""),12.0)</f>
        <v>12</v>
      </c>
      <c r="F720" s="23">
        <f>IFERROR(__xludf.DUMMYFUNCTION("""COMPUTED_VALUE"""),170.0)</f>
        <v>170</v>
      </c>
      <c r="G720" s="13" t="str">
        <f t="shared" si="1"/>
        <v>July</v>
      </c>
    </row>
    <row r="721">
      <c r="A721" s="23" t="str">
        <f>IFERROR(__xludf.DUMMYFUNCTION("""COMPUTED_VALUE"""),"AL38385")</f>
        <v>AL38385</v>
      </c>
      <c r="B721" s="23" t="str">
        <f>IFERROR(__xludf.DUMMYFUNCTION("""COMPUTED_VALUE"""),"Alwar")</f>
        <v>Alwar</v>
      </c>
      <c r="C721" s="23" t="str">
        <f>IFERROR(__xludf.DUMMYFUNCTION("""COMPUTED_VALUE"""),"Jowar Flour")</f>
        <v>Jowar Flour</v>
      </c>
      <c r="D721" s="24">
        <f>IFERROR(__xludf.DUMMYFUNCTION("""COMPUTED_VALUE"""),45505.0)</f>
        <v>45505</v>
      </c>
      <c r="E721" s="23">
        <f>IFERROR(__xludf.DUMMYFUNCTION("""COMPUTED_VALUE"""),5.0)</f>
        <v>5</v>
      </c>
      <c r="F721" s="23">
        <f>IFERROR(__xludf.DUMMYFUNCTION("""COMPUTED_VALUE"""),80.0)</f>
        <v>80</v>
      </c>
      <c r="G721" s="13" t="str">
        <f t="shared" si="1"/>
        <v>August</v>
      </c>
    </row>
    <row r="722">
      <c r="A722" s="23" t="str">
        <f>IFERROR(__xludf.DUMMYFUNCTION("""COMPUTED_VALUE"""),"AL38605")</f>
        <v>AL38605</v>
      </c>
      <c r="B722" s="23" t="str">
        <f>IFERROR(__xludf.DUMMYFUNCTION("""COMPUTED_VALUE"""),"Alwar")</f>
        <v>Alwar</v>
      </c>
      <c r="C722" s="23" t="str">
        <f>IFERROR(__xludf.DUMMYFUNCTION("""COMPUTED_VALUE"""),"Wheat Flour")</f>
        <v>Wheat Flour</v>
      </c>
      <c r="D722" s="24">
        <f>IFERROR(__xludf.DUMMYFUNCTION("""COMPUTED_VALUE"""),45505.0)</f>
        <v>45505</v>
      </c>
      <c r="E722" s="23">
        <f>IFERROR(__xludf.DUMMYFUNCTION("""COMPUTED_VALUE"""),36.0)</f>
        <v>36</v>
      </c>
      <c r="F722" s="23">
        <f>IFERROR(__xludf.DUMMYFUNCTION("""COMPUTED_VALUE"""),65.0)</f>
        <v>65</v>
      </c>
      <c r="G722" s="13" t="str">
        <f t="shared" si="1"/>
        <v>August</v>
      </c>
    </row>
    <row r="723">
      <c r="A723" s="23" t="str">
        <f>IFERROR(__xludf.DUMMYFUNCTION("""COMPUTED_VALUE"""),"AL38825")</f>
        <v>AL38825</v>
      </c>
      <c r="B723" s="23" t="str">
        <f>IFERROR(__xludf.DUMMYFUNCTION("""COMPUTED_VALUE"""),"Alwar")</f>
        <v>Alwar</v>
      </c>
      <c r="C723" s="23" t="str">
        <f>IFERROR(__xludf.DUMMYFUNCTION("""COMPUTED_VALUE"""),"Rice Flour")</f>
        <v>Rice Flour</v>
      </c>
      <c r="D723" s="24">
        <f>IFERROR(__xludf.DUMMYFUNCTION("""COMPUTED_VALUE"""),45505.0)</f>
        <v>45505</v>
      </c>
      <c r="E723" s="23">
        <f>IFERROR(__xludf.DUMMYFUNCTION("""COMPUTED_VALUE"""),19.0)</f>
        <v>19</v>
      </c>
      <c r="F723" s="23">
        <f>IFERROR(__xludf.DUMMYFUNCTION("""COMPUTED_VALUE"""),78.0)</f>
        <v>78</v>
      </c>
      <c r="G723" s="13" t="str">
        <f t="shared" si="1"/>
        <v>August</v>
      </c>
    </row>
    <row r="724">
      <c r="A724" s="23" t="str">
        <f>IFERROR(__xludf.DUMMYFUNCTION("""COMPUTED_VALUE"""),"AL39045")</f>
        <v>AL39045</v>
      </c>
      <c r="B724" s="23" t="str">
        <f>IFERROR(__xludf.DUMMYFUNCTION("""COMPUTED_VALUE"""),"Alwar")</f>
        <v>Alwar</v>
      </c>
      <c r="C724" s="23" t="str">
        <f>IFERROR(__xludf.DUMMYFUNCTION("""COMPUTED_VALUE"""),"Besan")</f>
        <v>Besan</v>
      </c>
      <c r="D724" s="24">
        <f>IFERROR(__xludf.DUMMYFUNCTION("""COMPUTED_VALUE"""),45505.0)</f>
        <v>45505</v>
      </c>
      <c r="E724" s="23">
        <f>IFERROR(__xludf.DUMMYFUNCTION("""COMPUTED_VALUE"""),4.0)</f>
        <v>4</v>
      </c>
      <c r="F724" s="23">
        <f>IFERROR(__xludf.DUMMYFUNCTION("""COMPUTED_VALUE"""),170.0)</f>
        <v>170</v>
      </c>
      <c r="G724" s="13" t="str">
        <f t="shared" si="1"/>
        <v>August</v>
      </c>
    </row>
    <row r="725">
      <c r="A725" s="23" t="str">
        <f>IFERROR(__xludf.DUMMYFUNCTION("""COMPUTED_VALUE"""),"AL39265")</f>
        <v>AL39265</v>
      </c>
      <c r="B725" s="23" t="str">
        <f>IFERROR(__xludf.DUMMYFUNCTION("""COMPUTED_VALUE"""),"Alwar")</f>
        <v>Alwar</v>
      </c>
      <c r="C725" s="23" t="str">
        <f>IFERROR(__xludf.DUMMYFUNCTION("""COMPUTED_VALUE"""),"Ragi Flour")</f>
        <v>Ragi Flour</v>
      </c>
      <c r="D725" s="24">
        <f>IFERROR(__xludf.DUMMYFUNCTION("""COMPUTED_VALUE"""),45505.0)</f>
        <v>45505</v>
      </c>
      <c r="E725" s="23">
        <f>IFERROR(__xludf.DUMMYFUNCTION("""COMPUTED_VALUE"""),7.0)</f>
        <v>7</v>
      </c>
      <c r="F725" s="23">
        <f>IFERROR(__xludf.DUMMYFUNCTION("""COMPUTED_VALUE"""),90.0)</f>
        <v>90</v>
      </c>
      <c r="G725" s="13" t="str">
        <f t="shared" si="1"/>
        <v>August</v>
      </c>
    </row>
    <row r="726">
      <c r="A726" s="23" t="str">
        <f>IFERROR(__xludf.DUMMYFUNCTION("""COMPUTED_VALUE"""),"AL39485")</f>
        <v>AL39485</v>
      </c>
      <c r="B726" s="23" t="str">
        <f>IFERROR(__xludf.DUMMYFUNCTION("""COMPUTED_VALUE"""),"Alwar")</f>
        <v>Alwar</v>
      </c>
      <c r="C726" s="23" t="str">
        <f>IFERROR(__xludf.DUMMYFUNCTION("""COMPUTED_VALUE"""),"Besan")</f>
        <v>Besan</v>
      </c>
      <c r="D726" s="24">
        <f>IFERROR(__xludf.DUMMYFUNCTION("""COMPUTED_VALUE"""),45506.0)</f>
        <v>45506</v>
      </c>
      <c r="E726" s="23">
        <f>IFERROR(__xludf.DUMMYFUNCTION("""COMPUTED_VALUE"""),3.0)</f>
        <v>3</v>
      </c>
      <c r="F726" s="23">
        <f>IFERROR(__xludf.DUMMYFUNCTION("""COMPUTED_VALUE"""),170.0)</f>
        <v>170</v>
      </c>
      <c r="G726" s="13" t="str">
        <f t="shared" si="1"/>
        <v>August</v>
      </c>
    </row>
    <row r="727">
      <c r="A727" s="23" t="str">
        <f>IFERROR(__xludf.DUMMYFUNCTION("""COMPUTED_VALUE"""),"AL39705")</f>
        <v>AL39705</v>
      </c>
      <c r="B727" s="23" t="str">
        <f>IFERROR(__xludf.DUMMYFUNCTION("""COMPUTED_VALUE"""),"Alwar")</f>
        <v>Alwar</v>
      </c>
      <c r="C727" s="23" t="str">
        <f>IFERROR(__xludf.DUMMYFUNCTION("""COMPUTED_VALUE"""),"Wheat Flour")</f>
        <v>Wheat Flour</v>
      </c>
      <c r="D727" s="24">
        <f>IFERROR(__xludf.DUMMYFUNCTION("""COMPUTED_VALUE"""),45506.0)</f>
        <v>45506</v>
      </c>
      <c r="E727" s="23">
        <f>IFERROR(__xludf.DUMMYFUNCTION("""COMPUTED_VALUE"""),18.0)</f>
        <v>18</v>
      </c>
      <c r="F727" s="23">
        <f>IFERROR(__xludf.DUMMYFUNCTION("""COMPUTED_VALUE"""),65.0)</f>
        <v>65</v>
      </c>
      <c r="G727" s="13" t="str">
        <f t="shared" si="1"/>
        <v>August</v>
      </c>
    </row>
    <row r="728">
      <c r="A728" s="23" t="str">
        <f>IFERROR(__xludf.DUMMYFUNCTION("""COMPUTED_VALUE"""),"AL39925")</f>
        <v>AL39925</v>
      </c>
      <c r="B728" s="23" t="str">
        <f>IFERROR(__xludf.DUMMYFUNCTION("""COMPUTED_VALUE"""),"Alwar")</f>
        <v>Alwar</v>
      </c>
      <c r="C728" s="23" t="str">
        <f>IFERROR(__xludf.DUMMYFUNCTION("""COMPUTED_VALUE"""),"Rice Flour")</f>
        <v>Rice Flour</v>
      </c>
      <c r="D728" s="24">
        <f>IFERROR(__xludf.DUMMYFUNCTION("""COMPUTED_VALUE"""),45506.0)</f>
        <v>45506</v>
      </c>
      <c r="E728" s="23">
        <f>IFERROR(__xludf.DUMMYFUNCTION("""COMPUTED_VALUE"""),9.0)</f>
        <v>9</v>
      </c>
      <c r="F728" s="23">
        <f>IFERROR(__xludf.DUMMYFUNCTION("""COMPUTED_VALUE"""),78.0)</f>
        <v>78</v>
      </c>
      <c r="G728" s="13" t="str">
        <f t="shared" si="1"/>
        <v>August</v>
      </c>
    </row>
    <row r="729">
      <c r="A729" s="23" t="str">
        <f>IFERROR(__xludf.DUMMYFUNCTION("""COMPUTED_VALUE"""),"AL40145")</f>
        <v>AL40145</v>
      </c>
      <c r="B729" s="23" t="str">
        <f>IFERROR(__xludf.DUMMYFUNCTION("""COMPUTED_VALUE"""),"Alwar")</f>
        <v>Alwar</v>
      </c>
      <c r="C729" s="23" t="str">
        <f>IFERROR(__xludf.DUMMYFUNCTION("""COMPUTED_VALUE"""),"Ragi Flour")</f>
        <v>Ragi Flour</v>
      </c>
      <c r="D729" s="24">
        <f>IFERROR(__xludf.DUMMYFUNCTION("""COMPUTED_VALUE"""),45506.0)</f>
        <v>45506</v>
      </c>
      <c r="E729" s="23">
        <f>IFERROR(__xludf.DUMMYFUNCTION("""COMPUTED_VALUE"""),8.0)</f>
        <v>8</v>
      </c>
      <c r="F729" s="23">
        <f>IFERROR(__xludf.DUMMYFUNCTION("""COMPUTED_VALUE"""),90.0)</f>
        <v>90</v>
      </c>
      <c r="G729" s="13" t="str">
        <f t="shared" si="1"/>
        <v>August</v>
      </c>
    </row>
    <row r="730">
      <c r="A730" s="23" t="str">
        <f>IFERROR(__xludf.DUMMYFUNCTION("""COMPUTED_VALUE"""),"AL40365")</f>
        <v>AL40365</v>
      </c>
      <c r="B730" s="23" t="str">
        <f>IFERROR(__xludf.DUMMYFUNCTION("""COMPUTED_VALUE"""),"Alwar")</f>
        <v>Alwar</v>
      </c>
      <c r="C730" s="23" t="str">
        <f>IFERROR(__xludf.DUMMYFUNCTION("""COMPUTED_VALUE"""),"Jowar Flour")</f>
        <v>Jowar Flour</v>
      </c>
      <c r="D730" s="24">
        <f>IFERROR(__xludf.DUMMYFUNCTION("""COMPUTED_VALUE"""),45506.0)</f>
        <v>45506</v>
      </c>
      <c r="E730" s="23">
        <f>IFERROR(__xludf.DUMMYFUNCTION("""COMPUTED_VALUE"""),2.0)</f>
        <v>2</v>
      </c>
      <c r="F730" s="23">
        <f>IFERROR(__xludf.DUMMYFUNCTION("""COMPUTED_VALUE"""),80.0)</f>
        <v>80</v>
      </c>
      <c r="G730" s="13" t="str">
        <f t="shared" si="1"/>
        <v>August</v>
      </c>
    </row>
    <row r="731">
      <c r="A731" s="23" t="str">
        <f>IFERROR(__xludf.DUMMYFUNCTION("""COMPUTED_VALUE"""),"AL40585")</f>
        <v>AL40585</v>
      </c>
      <c r="B731" s="23" t="str">
        <f>IFERROR(__xludf.DUMMYFUNCTION("""COMPUTED_VALUE"""),"Alwar")</f>
        <v>Alwar</v>
      </c>
      <c r="C731" s="23" t="str">
        <f>IFERROR(__xludf.DUMMYFUNCTION("""COMPUTED_VALUE"""),"Corn Flour")</f>
        <v>Corn Flour</v>
      </c>
      <c r="D731" s="24">
        <f>IFERROR(__xludf.DUMMYFUNCTION("""COMPUTED_VALUE"""),45506.0)</f>
        <v>45506</v>
      </c>
      <c r="E731" s="23">
        <f>IFERROR(__xludf.DUMMYFUNCTION("""COMPUTED_VALUE"""),3.0)</f>
        <v>3</v>
      </c>
      <c r="F731" s="23">
        <f>IFERROR(__xludf.DUMMYFUNCTION("""COMPUTED_VALUE"""),82.0)</f>
        <v>82</v>
      </c>
      <c r="G731" s="13" t="str">
        <f t="shared" si="1"/>
        <v>August</v>
      </c>
    </row>
    <row r="732">
      <c r="A732" s="23" t="str">
        <f>IFERROR(__xludf.DUMMYFUNCTION("""COMPUTED_VALUE"""),"AL40805")</f>
        <v>AL40805</v>
      </c>
      <c r="B732" s="23" t="str">
        <f>IFERROR(__xludf.DUMMYFUNCTION("""COMPUTED_VALUE"""),"Alwar")</f>
        <v>Alwar</v>
      </c>
      <c r="C732" s="23" t="str">
        <f>IFERROR(__xludf.DUMMYFUNCTION("""COMPUTED_VALUE"""),"Besan")</f>
        <v>Besan</v>
      </c>
      <c r="D732" s="24">
        <f>IFERROR(__xludf.DUMMYFUNCTION("""COMPUTED_VALUE"""),45507.0)</f>
        <v>45507</v>
      </c>
      <c r="E732" s="23">
        <f>IFERROR(__xludf.DUMMYFUNCTION("""COMPUTED_VALUE"""),4.0)</f>
        <v>4</v>
      </c>
      <c r="F732" s="23">
        <f>IFERROR(__xludf.DUMMYFUNCTION("""COMPUTED_VALUE"""),170.0)</f>
        <v>170</v>
      </c>
      <c r="G732" s="13" t="str">
        <f t="shared" si="1"/>
        <v>August</v>
      </c>
    </row>
    <row r="733">
      <c r="A733" s="23" t="str">
        <f>IFERROR(__xludf.DUMMYFUNCTION("""COMPUTED_VALUE"""),"AL41025")</f>
        <v>AL41025</v>
      </c>
      <c r="B733" s="23" t="str">
        <f>IFERROR(__xludf.DUMMYFUNCTION("""COMPUTED_VALUE"""),"Alwar")</f>
        <v>Alwar</v>
      </c>
      <c r="C733" s="23" t="str">
        <f>IFERROR(__xludf.DUMMYFUNCTION("""COMPUTED_VALUE"""),"Wheat Flour")</f>
        <v>Wheat Flour</v>
      </c>
      <c r="D733" s="24">
        <f>IFERROR(__xludf.DUMMYFUNCTION("""COMPUTED_VALUE"""),45508.0)</f>
        <v>45508</v>
      </c>
      <c r="E733" s="23">
        <f>IFERROR(__xludf.DUMMYFUNCTION("""COMPUTED_VALUE"""),32.0)</f>
        <v>32</v>
      </c>
      <c r="F733" s="23">
        <f>IFERROR(__xludf.DUMMYFUNCTION("""COMPUTED_VALUE"""),65.0)</f>
        <v>65</v>
      </c>
      <c r="G733" s="13" t="str">
        <f t="shared" si="1"/>
        <v>August</v>
      </c>
    </row>
    <row r="734">
      <c r="A734" s="23" t="str">
        <f>IFERROR(__xludf.DUMMYFUNCTION("""COMPUTED_VALUE"""),"AL41245")</f>
        <v>AL41245</v>
      </c>
      <c r="B734" s="23" t="str">
        <f>IFERROR(__xludf.DUMMYFUNCTION("""COMPUTED_VALUE"""),"Alwar")</f>
        <v>Alwar</v>
      </c>
      <c r="C734" s="23" t="str">
        <f>IFERROR(__xludf.DUMMYFUNCTION("""COMPUTED_VALUE"""),"Rice Flour")</f>
        <v>Rice Flour</v>
      </c>
      <c r="D734" s="24">
        <f>IFERROR(__xludf.DUMMYFUNCTION("""COMPUTED_VALUE"""),45508.0)</f>
        <v>45508</v>
      </c>
      <c r="E734" s="23">
        <f>IFERROR(__xludf.DUMMYFUNCTION("""COMPUTED_VALUE"""),13.0)</f>
        <v>13</v>
      </c>
      <c r="F734" s="23">
        <f>IFERROR(__xludf.DUMMYFUNCTION("""COMPUTED_VALUE"""),78.0)</f>
        <v>78</v>
      </c>
      <c r="G734" s="13" t="str">
        <f t="shared" si="1"/>
        <v>August</v>
      </c>
    </row>
    <row r="735">
      <c r="A735" s="23" t="str">
        <f>IFERROR(__xludf.DUMMYFUNCTION("""COMPUTED_VALUE"""),"AL41465")</f>
        <v>AL41465</v>
      </c>
      <c r="B735" s="23" t="str">
        <f>IFERROR(__xludf.DUMMYFUNCTION("""COMPUTED_VALUE"""),"Alwar")</f>
        <v>Alwar</v>
      </c>
      <c r="C735" s="23" t="str">
        <f>IFERROR(__xludf.DUMMYFUNCTION("""COMPUTED_VALUE"""),"Ragi Flour")</f>
        <v>Ragi Flour</v>
      </c>
      <c r="D735" s="24">
        <f>IFERROR(__xludf.DUMMYFUNCTION("""COMPUTED_VALUE"""),45508.0)</f>
        <v>45508</v>
      </c>
      <c r="E735" s="23">
        <f>IFERROR(__xludf.DUMMYFUNCTION("""COMPUTED_VALUE"""),5.0)</f>
        <v>5</v>
      </c>
      <c r="F735" s="23">
        <f>IFERROR(__xludf.DUMMYFUNCTION("""COMPUTED_VALUE"""),90.0)</f>
        <v>90</v>
      </c>
      <c r="G735" s="13" t="str">
        <f t="shared" si="1"/>
        <v>August</v>
      </c>
    </row>
    <row r="736">
      <c r="A736" s="23" t="str">
        <f>IFERROR(__xludf.DUMMYFUNCTION("""COMPUTED_VALUE"""),"AL41685")</f>
        <v>AL41685</v>
      </c>
      <c r="B736" s="23" t="str">
        <f>IFERROR(__xludf.DUMMYFUNCTION("""COMPUTED_VALUE"""),"Alwar")</f>
        <v>Alwar</v>
      </c>
      <c r="C736" s="23" t="str">
        <f>IFERROR(__xludf.DUMMYFUNCTION("""COMPUTED_VALUE"""),"Jowar Flour")</f>
        <v>Jowar Flour</v>
      </c>
      <c r="D736" s="24">
        <f>IFERROR(__xludf.DUMMYFUNCTION("""COMPUTED_VALUE"""),45508.0)</f>
        <v>45508</v>
      </c>
      <c r="E736" s="23">
        <f>IFERROR(__xludf.DUMMYFUNCTION("""COMPUTED_VALUE"""),5.0)</f>
        <v>5</v>
      </c>
      <c r="F736" s="23">
        <f>IFERROR(__xludf.DUMMYFUNCTION("""COMPUTED_VALUE"""),80.0)</f>
        <v>80</v>
      </c>
      <c r="G736" s="13" t="str">
        <f t="shared" si="1"/>
        <v>August</v>
      </c>
    </row>
    <row r="737">
      <c r="A737" s="23" t="str">
        <f>IFERROR(__xludf.DUMMYFUNCTION("""COMPUTED_VALUE"""),"AL41905")</f>
        <v>AL41905</v>
      </c>
      <c r="B737" s="23" t="str">
        <f>IFERROR(__xludf.DUMMYFUNCTION("""COMPUTED_VALUE"""),"Alwar")</f>
        <v>Alwar</v>
      </c>
      <c r="C737" s="23" t="str">
        <f>IFERROR(__xludf.DUMMYFUNCTION("""COMPUTED_VALUE"""),"Rice Flour")</f>
        <v>Rice Flour</v>
      </c>
      <c r="D737" s="24">
        <f>IFERROR(__xludf.DUMMYFUNCTION("""COMPUTED_VALUE"""),45509.0)</f>
        <v>45509</v>
      </c>
      <c r="E737" s="23">
        <f>IFERROR(__xludf.DUMMYFUNCTION("""COMPUTED_VALUE"""),16.0)</f>
        <v>16</v>
      </c>
      <c r="F737" s="23">
        <f>IFERROR(__xludf.DUMMYFUNCTION("""COMPUTED_VALUE"""),78.0)</f>
        <v>78</v>
      </c>
      <c r="G737" s="13" t="str">
        <f t="shared" si="1"/>
        <v>August</v>
      </c>
    </row>
    <row r="738">
      <c r="A738" s="23" t="str">
        <f>IFERROR(__xludf.DUMMYFUNCTION("""COMPUTED_VALUE"""),"AL42125")</f>
        <v>AL42125</v>
      </c>
      <c r="B738" s="23" t="str">
        <f>IFERROR(__xludf.DUMMYFUNCTION("""COMPUTED_VALUE"""),"Alwar")</f>
        <v>Alwar</v>
      </c>
      <c r="C738" s="23" t="str">
        <f>IFERROR(__xludf.DUMMYFUNCTION("""COMPUTED_VALUE"""),"Besan")</f>
        <v>Besan</v>
      </c>
      <c r="D738" s="24">
        <f>IFERROR(__xludf.DUMMYFUNCTION("""COMPUTED_VALUE"""),45509.0)</f>
        <v>45509</v>
      </c>
      <c r="E738" s="23">
        <f>IFERROR(__xludf.DUMMYFUNCTION("""COMPUTED_VALUE"""),8.0)</f>
        <v>8</v>
      </c>
      <c r="F738" s="23">
        <f>IFERROR(__xludf.DUMMYFUNCTION("""COMPUTED_VALUE"""),170.0)</f>
        <v>170</v>
      </c>
      <c r="G738" s="13" t="str">
        <f t="shared" si="1"/>
        <v>August</v>
      </c>
    </row>
    <row r="739">
      <c r="A739" s="23" t="str">
        <f>IFERROR(__xludf.DUMMYFUNCTION("""COMPUTED_VALUE"""),"AL42345")</f>
        <v>AL42345</v>
      </c>
      <c r="B739" s="23" t="str">
        <f>IFERROR(__xludf.DUMMYFUNCTION("""COMPUTED_VALUE"""),"Alwar")</f>
        <v>Alwar</v>
      </c>
      <c r="C739" s="23" t="str">
        <f>IFERROR(__xludf.DUMMYFUNCTION("""COMPUTED_VALUE"""),"Wheat Flour")</f>
        <v>Wheat Flour</v>
      </c>
      <c r="D739" s="24">
        <f>IFERROR(__xludf.DUMMYFUNCTION("""COMPUTED_VALUE"""),45509.0)</f>
        <v>45509</v>
      </c>
      <c r="E739" s="23">
        <f>IFERROR(__xludf.DUMMYFUNCTION("""COMPUTED_VALUE"""),23.0)</f>
        <v>23</v>
      </c>
      <c r="F739" s="23">
        <f>IFERROR(__xludf.DUMMYFUNCTION("""COMPUTED_VALUE"""),65.0)</f>
        <v>65</v>
      </c>
      <c r="G739" s="13" t="str">
        <f t="shared" si="1"/>
        <v>August</v>
      </c>
    </row>
    <row r="740">
      <c r="A740" s="23" t="str">
        <f>IFERROR(__xludf.DUMMYFUNCTION("""COMPUTED_VALUE"""),"AL42565")</f>
        <v>AL42565</v>
      </c>
      <c r="B740" s="23" t="str">
        <f>IFERROR(__xludf.DUMMYFUNCTION("""COMPUTED_VALUE"""),"Alwar")</f>
        <v>Alwar</v>
      </c>
      <c r="C740" s="23" t="str">
        <f>IFERROR(__xludf.DUMMYFUNCTION("""COMPUTED_VALUE"""),"Ragi Flour")</f>
        <v>Ragi Flour</v>
      </c>
      <c r="D740" s="24">
        <f>IFERROR(__xludf.DUMMYFUNCTION("""COMPUTED_VALUE"""),45510.0)</f>
        <v>45510</v>
      </c>
      <c r="E740" s="23">
        <f>IFERROR(__xludf.DUMMYFUNCTION("""COMPUTED_VALUE"""),5.0)</f>
        <v>5</v>
      </c>
      <c r="F740" s="23">
        <f>IFERROR(__xludf.DUMMYFUNCTION("""COMPUTED_VALUE"""),90.0)</f>
        <v>90</v>
      </c>
      <c r="G740" s="13" t="str">
        <f t="shared" si="1"/>
        <v>August</v>
      </c>
    </row>
    <row r="741">
      <c r="A741" s="23" t="str">
        <f>IFERROR(__xludf.DUMMYFUNCTION("""COMPUTED_VALUE"""),"AL42785")</f>
        <v>AL42785</v>
      </c>
      <c r="B741" s="23" t="str">
        <f>IFERROR(__xludf.DUMMYFUNCTION("""COMPUTED_VALUE"""),"Alwar")</f>
        <v>Alwar</v>
      </c>
      <c r="C741" s="23" t="str">
        <f>IFERROR(__xludf.DUMMYFUNCTION("""COMPUTED_VALUE"""),"Jowar Flour")</f>
        <v>Jowar Flour</v>
      </c>
      <c r="D741" s="24">
        <f>IFERROR(__xludf.DUMMYFUNCTION("""COMPUTED_VALUE"""),45510.0)</f>
        <v>45510</v>
      </c>
      <c r="E741" s="23">
        <f>IFERROR(__xludf.DUMMYFUNCTION("""COMPUTED_VALUE"""),3.0)</f>
        <v>3</v>
      </c>
      <c r="F741" s="23">
        <f>IFERROR(__xludf.DUMMYFUNCTION("""COMPUTED_VALUE"""),80.0)</f>
        <v>80</v>
      </c>
      <c r="G741" s="13" t="str">
        <f t="shared" si="1"/>
        <v>August</v>
      </c>
    </row>
    <row r="742">
      <c r="A742" s="23" t="str">
        <f>IFERROR(__xludf.DUMMYFUNCTION("""COMPUTED_VALUE"""),"AL43005")</f>
        <v>AL43005</v>
      </c>
      <c r="B742" s="23" t="str">
        <f>IFERROR(__xludf.DUMMYFUNCTION("""COMPUTED_VALUE"""),"Alwar")</f>
        <v>Alwar</v>
      </c>
      <c r="C742" s="23" t="str">
        <f>IFERROR(__xludf.DUMMYFUNCTION("""COMPUTED_VALUE"""),"Corn Flour")</f>
        <v>Corn Flour</v>
      </c>
      <c r="D742" s="24">
        <f>IFERROR(__xludf.DUMMYFUNCTION("""COMPUTED_VALUE"""),45510.0)</f>
        <v>45510</v>
      </c>
      <c r="E742" s="23">
        <f>IFERROR(__xludf.DUMMYFUNCTION("""COMPUTED_VALUE"""),8.0)</f>
        <v>8</v>
      </c>
      <c r="F742" s="23">
        <f>IFERROR(__xludf.DUMMYFUNCTION("""COMPUTED_VALUE"""),82.0)</f>
        <v>82</v>
      </c>
      <c r="G742" s="13" t="str">
        <f t="shared" si="1"/>
        <v>August</v>
      </c>
    </row>
    <row r="743">
      <c r="A743" s="23" t="str">
        <f>IFERROR(__xludf.DUMMYFUNCTION("""COMPUTED_VALUE"""),"AL43225")</f>
        <v>AL43225</v>
      </c>
      <c r="B743" s="23" t="str">
        <f>IFERROR(__xludf.DUMMYFUNCTION("""COMPUTED_VALUE"""),"Alwar")</f>
        <v>Alwar</v>
      </c>
      <c r="C743" s="23" t="str">
        <f>IFERROR(__xludf.DUMMYFUNCTION("""COMPUTED_VALUE"""),"Wheat Flour")</f>
        <v>Wheat Flour</v>
      </c>
      <c r="D743" s="24">
        <f>IFERROR(__xludf.DUMMYFUNCTION("""COMPUTED_VALUE"""),45510.0)</f>
        <v>45510</v>
      </c>
      <c r="E743" s="23">
        <f>IFERROR(__xludf.DUMMYFUNCTION("""COMPUTED_VALUE"""),32.0)</f>
        <v>32</v>
      </c>
      <c r="F743" s="23">
        <f>IFERROR(__xludf.DUMMYFUNCTION("""COMPUTED_VALUE"""),65.0)</f>
        <v>65</v>
      </c>
      <c r="G743" s="13" t="str">
        <f t="shared" si="1"/>
        <v>August</v>
      </c>
    </row>
    <row r="744">
      <c r="A744" s="23" t="str">
        <f>IFERROR(__xludf.DUMMYFUNCTION("""COMPUTED_VALUE"""),"AL43445")</f>
        <v>AL43445</v>
      </c>
      <c r="B744" s="23" t="str">
        <f>IFERROR(__xludf.DUMMYFUNCTION("""COMPUTED_VALUE"""),"Alwar")</f>
        <v>Alwar</v>
      </c>
      <c r="C744" s="23" t="str">
        <f>IFERROR(__xludf.DUMMYFUNCTION("""COMPUTED_VALUE"""),"Rice Flour")</f>
        <v>Rice Flour</v>
      </c>
      <c r="D744" s="24">
        <f>IFERROR(__xludf.DUMMYFUNCTION("""COMPUTED_VALUE"""),45510.0)</f>
        <v>45510</v>
      </c>
      <c r="E744" s="23">
        <f>IFERROR(__xludf.DUMMYFUNCTION("""COMPUTED_VALUE"""),5.0)</f>
        <v>5</v>
      </c>
      <c r="F744" s="23">
        <f>IFERROR(__xludf.DUMMYFUNCTION("""COMPUTED_VALUE"""),78.0)</f>
        <v>78</v>
      </c>
      <c r="G744" s="13" t="str">
        <f t="shared" si="1"/>
        <v>August</v>
      </c>
    </row>
    <row r="745">
      <c r="A745" s="23" t="str">
        <f>IFERROR(__xludf.DUMMYFUNCTION("""COMPUTED_VALUE"""),"AL43665")</f>
        <v>AL43665</v>
      </c>
      <c r="B745" s="23" t="str">
        <f>IFERROR(__xludf.DUMMYFUNCTION("""COMPUTED_VALUE"""),"Alwar")</f>
        <v>Alwar</v>
      </c>
      <c r="C745" s="23" t="str">
        <f>IFERROR(__xludf.DUMMYFUNCTION("""COMPUTED_VALUE"""),"Besan")</f>
        <v>Besan</v>
      </c>
      <c r="D745" s="24">
        <f>IFERROR(__xludf.DUMMYFUNCTION("""COMPUTED_VALUE"""),45511.0)</f>
        <v>45511</v>
      </c>
      <c r="E745" s="23">
        <f>IFERROR(__xludf.DUMMYFUNCTION("""COMPUTED_VALUE"""),6.0)</f>
        <v>6</v>
      </c>
      <c r="F745" s="23">
        <f>IFERROR(__xludf.DUMMYFUNCTION("""COMPUTED_VALUE"""),170.0)</f>
        <v>170</v>
      </c>
      <c r="G745" s="13" t="str">
        <f t="shared" si="1"/>
        <v>August</v>
      </c>
    </row>
    <row r="746">
      <c r="A746" s="23" t="str">
        <f>IFERROR(__xludf.DUMMYFUNCTION("""COMPUTED_VALUE"""),"AL43885")</f>
        <v>AL43885</v>
      </c>
      <c r="B746" s="23" t="str">
        <f>IFERROR(__xludf.DUMMYFUNCTION("""COMPUTED_VALUE"""),"Alwar")</f>
        <v>Alwar</v>
      </c>
      <c r="C746" s="23" t="str">
        <f>IFERROR(__xludf.DUMMYFUNCTION("""COMPUTED_VALUE"""),"Rice Flour")</f>
        <v>Rice Flour</v>
      </c>
      <c r="D746" s="24">
        <f>IFERROR(__xludf.DUMMYFUNCTION("""COMPUTED_VALUE"""),45511.0)</f>
        <v>45511</v>
      </c>
      <c r="E746" s="23">
        <f>IFERROR(__xludf.DUMMYFUNCTION("""COMPUTED_VALUE"""),11.0)</f>
        <v>11</v>
      </c>
      <c r="F746" s="23">
        <f>IFERROR(__xludf.DUMMYFUNCTION("""COMPUTED_VALUE"""),78.0)</f>
        <v>78</v>
      </c>
      <c r="G746" s="13" t="str">
        <f t="shared" si="1"/>
        <v>August</v>
      </c>
    </row>
    <row r="747">
      <c r="A747" s="23" t="str">
        <f>IFERROR(__xludf.DUMMYFUNCTION("""COMPUTED_VALUE"""),"AL44105")</f>
        <v>AL44105</v>
      </c>
      <c r="B747" s="23" t="str">
        <f>IFERROR(__xludf.DUMMYFUNCTION("""COMPUTED_VALUE"""),"Alwar")</f>
        <v>Alwar</v>
      </c>
      <c r="C747" s="23" t="str">
        <f>IFERROR(__xludf.DUMMYFUNCTION("""COMPUTED_VALUE"""),"Wheat Flour")</f>
        <v>Wheat Flour</v>
      </c>
      <c r="D747" s="24">
        <f>IFERROR(__xludf.DUMMYFUNCTION("""COMPUTED_VALUE"""),45511.0)</f>
        <v>45511</v>
      </c>
      <c r="E747" s="23">
        <f>IFERROR(__xludf.DUMMYFUNCTION("""COMPUTED_VALUE"""),28.0)</f>
        <v>28</v>
      </c>
      <c r="F747" s="23">
        <f>IFERROR(__xludf.DUMMYFUNCTION("""COMPUTED_VALUE"""),65.0)</f>
        <v>65</v>
      </c>
      <c r="G747" s="13" t="str">
        <f t="shared" si="1"/>
        <v>August</v>
      </c>
    </row>
    <row r="748">
      <c r="A748" s="23" t="str">
        <f>IFERROR(__xludf.DUMMYFUNCTION("""COMPUTED_VALUE"""),"AL44325")</f>
        <v>AL44325</v>
      </c>
      <c r="B748" s="23" t="str">
        <f>IFERROR(__xludf.DUMMYFUNCTION("""COMPUTED_VALUE"""),"Alwar")</f>
        <v>Alwar</v>
      </c>
      <c r="C748" s="23" t="str">
        <f>IFERROR(__xludf.DUMMYFUNCTION("""COMPUTED_VALUE"""),"Besan")</f>
        <v>Besan</v>
      </c>
      <c r="D748" s="24">
        <f>IFERROR(__xludf.DUMMYFUNCTION("""COMPUTED_VALUE"""),45512.0)</f>
        <v>45512</v>
      </c>
      <c r="E748" s="23">
        <f>IFERROR(__xludf.DUMMYFUNCTION("""COMPUTED_VALUE"""),6.0)</f>
        <v>6</v>
      </c>
      <c r="F748" s="23">
        <f>IFERROR(__xludf.DUMMYFUNCTION("""COMPUTED_VALUE"""),170.0)</f>
        <v>170</v>
      </c>
      <c r="G748" s="13" t="str">
        <f t="shared" si="1"/>
        <v>August</v>
      </c>
    </row>
    <row r="749">
      <c r="A749" s="23" t="str">
        <f>IFERROR(__xludf.DUMMYFUNCTION("""COMPUTED_VALUE"""),"AL44545")</f>
        <v>AL44545</v>
      </c>
      <c r="B749" s="23" t="str">
        <f>IFERROR(__xludf.DUMMYFUNCTION("""COMPUTED_VALUE"""),"Alwar")</f>
        <v>Alwar</v>
      </c>
      <c r="C749" s="23" t="str">
        <f>IFERROR(__xludf.DUMMYFUNCTION("""COMPUTED_VALUE"""),"Rice Flour")</f>
        <v>Rice Flour</v>
      </c>
      <c r="D749" s="24">
        <f>IFERROR(__xludf.DUMMYFUNCTION("""COMPUTED_VALUE"""),45512.0)</f>
        <v>45512</v>
      </c>
      <c r="E749" s="23">
        <f>IFERROR(__xludf.DUMMYFUNCTION("""COMPUTED_VALUE"""),20.0)</f>
        <v>20</v>
      </c>
      <c r="F749" s="23">
        <f>IFERROR(__xludf.DUMMYFUNCTION("""COMPUTED_VALUE"""),78.0)</f>
        <v>78</v>
      </c>
      <c r="G749" s="13" t="str">
        <f t="shared" si="1"/>
        <v>August</v>
      </c>
    </row>
    <row r="750">
      <c r="A750" s="23" t="str">
        <f>IFERROR(__xludf.DUMMYFUNCTION("""COMPUTED_VALUE"""),"AL44765")</f>
        <v>AL44765</v>
      </c>
      <c r="B750" s="23" t="str">
        <f>IFERROR(__xludf.DUMMYFUNCTION("""COMPUTED_VALUE"""),"Alwar")</f>
        <v>Alwar</v>
      </c>
      <c r="C750" s="23" t="str">
        <f>IFERROR(__xludf.DUMMYFUNCTION("""COMPUTED_VALUE"""),"Jowar Flour")</f>
        <v>Jowar Flour</v>
      </c>
      <c r="D750" s="24">
        <f>IFERROR(__xludf.DUMMYFUNCTION("""COMPUTED_VALUE"""),45512.0)</f>
        <v>45512</v>
      </c>
      <c r="E750" s="23">
        <f>IFERROR(__xludf.DUMMYFUNCTION("""COMPUTED_VALUE"""),2.0)</f>
        <v>2</v>
      </c>
      <c r="F750" s="23">
        <f>IFERROR(__xludf.DUMMYFUNCTION("""COMPUTED_VALUE"""),80.0)</f>
        <v>80</v>
      </c>
      <c r="G750" s="13" t="str">
        <f t="shared" si="1"/>
        <v>August</v>
      </c>
    </row>
    <row r="751">
      <c r="A751" s="23" t="str">
        <f>IFERROR(__xludf.DUMMYFUNCTION("""COMPUTED_VALUE"""),"AL44985")</f>
        <v>AL44985</v>
      </c>
      <c r="B751" s="23" t="str">
        <f>IFERROR(__xludf.DUMMYFUNCTION("""COMPUTED_VALUE"""),"Alwar")</f>
        <v>Alwar</v>
      </c>
      <c r="C751" s="23" t="str">
        <f>IFERROR(__xludf.DUMMYFUNCTION("""COMPUTED_VALUE"""),"Corn Flour")</f>
        <v>Corn Flour</v>
      </c>
      <c r="D751" s="24">
        <f>IFERROR(__xludf.DUMMYFUNCTION("""COMPUTED_VALUE"""),45512.0)</f>
        <v>45512</v>
      </c>
      <c r="E751" s="23">
        <f>IFERROR(__xludf.DUMMYFUNCTION("""COMPUTED_VALUE"""),8.0)</f>
        <v>8</v>
      </c>
      <c r="F751" s="23">
        <f>IFERROR(__xludf.DUMMYFUNCTION("""COMPUTED_VALUE"""),82.0)</f>
        <v>82</v>
      </c>
      <c r="G751" s="13" t="str">
        <f t="shared" si="1"/>
        <v>August</v>
      </c>
    </row>
    <row r="752">
      <c r="A752" s="23" t="str">
        <f>IFERROR(__xludf.DUMMYFUNCTION("""COMPUTED_VALUE"""),"AL45205")</f>
        <v>AL45205</v>
      </c>
      <c r="B752" s="23" t="str">
        <f>IFERROR(__xludf.DUMMYFUNCTION("""COMPUTED_VALUE"""),"Alwar")</f>
        <v>Alwar</v>
      </c>
      <c r="C752" s="23" t="str">
        <f>IFERROR(__xludf.DUMMYFUNCTION("""COMPUTED_VALUE"""),"Wheat Flour")</f>
        <v>Wheat Flour</v>
      </c>
      <c r="D752" s="24">
        <f>IFERROR(__xludf.DUMMYFUNCTION("""COMPUTED_VALUE"""),45512.0)</f>
        <v>45512</v>
      </c>
      <c r="E752" s="23">
        <f>IFERROR(__xludf.DUMMYFUNCTION("""COMPUTED_VALUE"""),37.0)</f>
        <v>37</v>
      </c>
      <c r="F752" s="23">
        <f>IFERROR(__xludf.DUMMYFUNCTION("""COMPUTED_VALUE"""),65.0)</f>
        <v>65</v>
      </c>
      <c r="G752" s="13" t="str">
        <f t="shared" si="1"/>
        <v>August</v>
      </c>
    </row>
    <row r="753">
      <c r="A753" s="23" t="str">
        <f>IFERROR(__xludf.DUMMYFUNCTION("""COMPUTED_VALUE"""),"AL45425")</f>
        <v>AL45425</v>
      </c>
      <c r="B753" s="23" t="str">
        <f>IFERROR(__xludf.DUMMYFUNCTION("""COMPUTED_VALUE"""),"Alwar")</f>
        <v>Alwar</v>
      </c>
      <c r="C753" s="23" t="str">
        <f>IFERROR(__xludf.DUMMYFUNCTION("""COMPUTED_VALUE"""),"Rice Flour")</f>
        <v>Rice Flour</v>
      </c>
      <c r="D753" s="24">
        <f>IFERROR(__xludf.DUMMYFUNCTION("""COMPUTED_VALUE"""),45513.0)</f>
        <v>45513</v>
      </c>
      <c r="E753" s="23">
        <f>IFERROR(__xludf.DUMMYFUNCTION("""COMPUTED_VALUE"""),17.0)</f>
        <v>17</v>
      </c>
      <c r="F753" s="23">
        <f>IFERROR(__xludf.DUMMYFUNCTION("""COMPUTED_VALUE"""),78.0)</f>
        <v>78</v>
      </c>
      <c r="G753" s="13" t="str">
        <f t="shared" si="1"/>
        <v>August</v>
      </c>
    </row>
    <row r="754">
      <c r="A754" s="23" t="str">
        <f>IFERROR(__xludf.DUMMYFUNCTION("""COMPUTED_VALUE"""),"AL45645")</f>
        <v>AL45645</v>
      </c>
      <c r="B754" s="23" t="str">
        <f>IFERROR(__xludf.DUMMYFUNCTION("""COMPUTED_VALUE"""),"Alwar")</f>
        <v>Alwar</v>
      </c>
      <c r="C754" s="23" t="str">
        <f>IFERROR(__xludf.DUMMYFUNCTION("""COMPUTED_VALUE"""),"Besan")</f>
        <v>Besan</v>
      </c>
      <c r="D754" s="24">
        <f>IFERROR(__xludf.DUMMYFUNCTION("""COMPUTED_VALUE"""),45513.0)</f>
        <v>45513</v>
      </c>
      <c r="E754" s="23">
        <f>IFERROR(__xludf.DUMMYFUNCTION("""COMPUTED_VALUE"""),6.0)</f>
        <v>6</v>
      </c>
      <c r="F754" s="23">
        <f>IFERROR(__xludf.DUMMYFUNCTION("""COMPUTED_VALUE"""),170.0)</f>
        <v>170</v>
      </c>
      <c r="G754" s="13" t="str">
        <f t="shared" si="1"/>
        <v>August</v>
      </c>
    </row>
    <row r="755">
      <c r="A755" s="23" t="str">
        <f>IFERROR(__xludf.DUMMYFUNCTION("""COMPUTED_VALUE"""),"AL45865")</f>
        <v>AL45865</v>
      </c>
      <c r="B755" s="23" t="str">
        <f>IFERROR(__xludf.DUMMYFUNCTION("""COMPUTED_VALUE"""),"Alwar")</f>
        <v>Alwar</v>
      </c>
      <c r="C755" s="23" t="str">
        <f>IFERROR(__xludf.DUMMYFUNCTION("""COMPUTED_VALUE"""),"Jowar Flour")</f>
        <v>Jowar Flour</v>
      </c>
      <c r="D755" s="24">
        <f>IFERROR(__xludf.DUMMYFUNCTION("""COMPUTED_VALUE"""),45513.0)</f>
        <v>45513</v>
      </c>
      <c r="E755" s="23">
        <f>IFERROR(__xludf.DUMMYFUNCTION("""COMPUTED_VALUE"""),4.0)</f>
        <v>4</v>
      </c>
      <c r="F755" s="23">
        <f>IFERROR(__xludf.DUMMYFUNCTION("""COMPUTED_VALUE"""),80.0)</f>
        <v>80</v>
      </c>
      <c r="G755" s="13" t="str">
        <f t="shared" si="1"/>
        <v>August</v>
      </c>
    </row>
    <row r="756">
      <c r="A756" s="23" t="str">
        <f>IFERROR(__xludf.DUMMYFUNCTION("""COMPUTED_VALUE"""),"AL46085")</f>
        <v>AL46085</v>
      </c>
      <c r="B756" s="23" t="str">
        <f>IFERROR(__xludf.DUMMYFUNCTION("""COMPUTED_VALUE"""),"Alwar")</f>
        <v>Alwar</v>
      </c>
      <c r="C756" s="23" t="str">
        <f>IFERROR(__xludf.DUMMYFUNCTION("""COMPUTED_VALUE"""),"Corn Flour")</f>
        <v>Corn Flour</v>
      </c>
      <c r="D756" s="24">
        <f>IFERROR(__xludf.DUMMYFUNCTION("""COMPUTED_VALUE"""),45513.0)</f>
        <v>45513</v>
      </c>
      <c r="E756" s="23">
        <f>IFERROR(__xludf.DUMMYFUNCTION("""COMPUTED_VALUE"""),4.0)</f>
        <v>4</v>
      </c>
      <c r="F756" s="23">
        <f>IFERROR(__xludf.DUMMYFUNCTION("""COMPUTED_VALUE"""),82.0)</f>
        <v>82</v>
      </c>
      <c r="G756" s="13" t="str">
        <f t="shared" si="1"/>
        <v>August</v>
      </c>
    </row>
    <row r="757">
      <c r="A757" s="23" t="str">
        <f>IFERROR(__xludf.DUMMYFUNCTION("""COMPUTED_VALUE"""),"AL46305")</f>
        <v>AL46305</v>
      </c>
      <c r="B757" s="23" t="str">
        <f>IFERROR(__xludf.DUMMYFUNCTION("""COMPUTED_VALUE"""),"Alwar")</f>
        <v>Alwar</v>
      </c>
      <c r="C757" s="23" t="str">
        <f>IFERROR(__xludf.DUMMYFUNCTION("""COMPUTED_VALUE"""),"Wheat Flour")</f>
        <v>Wheat Flour</v>
      </c>
      <c r="D757" s="24">
        <f>IFERROR(__xludf.DUMMYFUNCTION("""COMPUTED_VALUE"""),45513.0)</f>
        <v>45513</v>
      </c>
      <c r="E757" s="23">
        <f>IFERROR(__xludf.DUMMYFUNCTION("""COMPUTED_VALUE"""),11.0)</f>
        <v>11</v>
      </c>
      <c r="F757" s="23">
        <f>IFERROR(__xludf.DUMMYFUNCTION("""COMPUTED_VALUE"""),65.0)</f>
        <v>65</v>
      </c>
      <c r="G757" s="13" t="str">
        <f t="shared" si="1"/>
        <v>August</v>
      </c>
    </row>
    <row r="758">
      <c r="A758" s="23" t="str">
        <f>IFERROR(__xludf.DUMMYFUNCTION("""COMPUTED_VALUE"""),"AL46525")</f>
        <v>AL46525</v>
      </c>
      <c r="B758" s="23" t="str">
        <f>IFERROR(__xludf.DUMMYFUNCTION("""COMPUTED_VALUE"""),"Alwar")</f>
        <v>Alwar</v>
      </c>
      <c r="C758" s="23" t="str">
        <f>IFERROR(__xludf.DUMMYFUNCTION("""COMPUTED_VALUE"""),"Rice Flour")</f>
        <v>Rice Flour</v>
      </c>
      <c r="D758" s="24">
        <f>IFERROR(__xludf.DUMMYFUNCTION("""COMPUTED_VALUE"""),45513.0)</f>
        <v>45513</v>
      </c>
      <c r="E758" s="23">
        <f>IFERROR(__xludf.DUMMYFUNCTION("""COMPUTED_VALUE"""),18.0)</f>
        <v>18</v>
      </c>
      <c r="F758" s="23">
        <f>IFERROR(__xludf.DUMMYFUNCTION("""COMPUTED_VALUE"""),78.0)</f>
        <v>78</v>
      </c>
      <c r="G758" s="13" t="str">
        <f t="shared" si="1"/>
        <v>August</v>
      </c>
    </row>
    <row r="759">
      <c r="A759" s="23" t="str">
        <f>IFERROR(__xludf.DUMMYFUNCTION("""COMPUTED_VALUE"""),"AL46745")</f>
        <v>AL46745</v>
      </c>
      <c r="B759" s="23" t="str">
        <f>IFERROR(__xludf.DUMMYFUNCTION("""COMPUTED_VALUE"""),"Alwar")</f>
        <v>Alwar</v>
      </c>
      <c r="C759" s="23" t="str">
        <f>IFERROR(__xludf.DUMMYFUNCTION("""COMPUTED_VALUE"""),"Wheat Flour")</f>
        <v>Wheat Flour</v>
      </c>
      <c r="D759" s="24">
        <f>IFERROR(__xludf.DUMMYFUNCTION("""COMPUTED_VALUE"""),45514.0)</f>
        <v>45514</v>
      </c>
      <c r="E759" s="23">
        <f>IFERROR(__xludf.DUMMYFUNCTION("""COMPUTED_VALUE"""),28.0)</f>
        <v>28</v>
      </c>
      <c r="F759" s="23">
        <f>IFERROR(__xludf.DUMMYFUNCTION("""COMPUTED_VALUE"""),65.0)</f>
        <v>65</v>
      </c>
      <c r="G759" s="13" t="str">
        <f t="shared" si="1"/>
        <v>August</v>
      </c>
    </row>
    <row r="760">
      <c r="A760" s="23" t="str">
        <f>IFERROR(__xludf.DUMMYFUNCTION("""COMPUTED_VALUE"""),"AL46965")</f>
        <v>AL46965</v>
      </c>
      <c r="B760" s="23" t="str">
        <f>IFERROR(__xludf.DUMMYFUNCTION("""COMPUTED_VALUE"""),"Alwar")</f>
        <v>Alwar</v>
      </c>
      <c r="C760" s="23" t="str">
        <f>IFERROR(__xludf.DUMMYFUNCTION("""COMPUTED_VALUE"""),"Ragi Flour")</f>
        <v>Ragi Flour</v>
      </c>
      <c r="D760" s="24">
        <f>IFERROR(__xludf.DUMMYFUNCTION("""COMPUTED_VALUE"""),45514.0)</f>
        <v>45514</v>
      </c>
      <c r="E760" s="23">
        <f>IFERROR(__xludf.DUMMYFUNCTION("""COMPUTED_VALUE"""),6.0)</f>
        <v>6</v>
      </c>
      <c r="F760" s="23">
        <f>IFERROR(__xludf.DUMMYFUNCTION("""COMPUTED_VALUE"""),90.0)</f>
        <v>90</v>
      </c>
      <c r="G760" s="13" t="str">
        <f t="shared" si="1"/>
        <v>August</v>
      </c>
    </row>
    <row r="761">
      <c r="A761" s="23" t="str">
        <f>IFERROR(__xludf.DUMMYFUNCTION("""COMPUTED_VALUE"""),"AL47185")</f>
        <v>AL47185</v>
      </c>
      <c r="B761" s="23" t="str">
        <f>IFERROR(__xludf.DUMMYFUNCTION("""COMPUTED_VALUE"""),"Alwar")</f>
        <v>Alwar</v>
      </c>
      <c r="C761" s="23" t="str">
        <f>IFERROR(__xludf.DUMMYFUNCTION("""COMPUTED_VALUE"""),"Besan")</f>
        <v>Besan</v>
      </c>
      <c r="D761" s="24">
        <f>IFERROR(__xludf.DUMMYFUNCTION("""COMPUTED_VALUE"""),45514.0)</f>
        <v>45514</v>
      </c>
      <c r="E761" s="23">
        <f>IFERROR(__xludf.DUMMYFUNCTION("""COMPUTED_VALUE"""),8.0)</f>
        <v>8</v>
      </c>
      <c r="F761" s="23">
        <f>IFERROR(__xludf.DUMMYFUNCTION("""COMPUTED_VALUE"""),170.0)</f>
        <v>170</v>
      </c>
      <c r="G761" s="13" t="str">
        <f t="shared" si="1"/>
        <v>August</v>
      </c>
    </row>
    <row r="762">
      <c r="A762" s="23" t="str">
        <f>IFERROR(__xludf.DUMMYFUNCTION("""COMPUTED_VALUE"""),"AL47405")</f>
        <v>AL47405</v>
      </c>
      <c r="B762" s="23" t="str">
        <f>IFERROR(__xludf.DUMMYFUNCTION("""COMPUTED_VALUE"""),"Alwar")</f>
        <v>Alwar</v>
      </c>
      <c r="C762" s="23" t="str">
        <f>IFERROR(__xludf.DUMMYFUNCTION("""COMPUTED_VALUE"""),"Besan")</f>
        <v>Besan</v>
      </c>
      <c r="D762" s="24">
        <f>IFERROR(__xludf.DUMMYFUNCTION("""COMPUTED_VALUE"""),45515.0)</f>
        <v>45515</v>
      </c>
      <c r="E762" s="23">
        <f>IFERROR(__xludf.DUMMYFUNCTION("""COMPUTED_VALUE"""),9.0)</f>
        <v>9</v>
      </c>
      <c r="F762" s="23">
        <f>IFERROR(__xludf.DUMMYFUNCTION("""COMPUTED_VALUE"""),170.0)</f>
        <v>170</v>
      </c>
      <c r="G762" s="13" t="str">
        <f t="shared" si="1"/>
        <v>August</v>
      </c>
    </row>
    <row r="763">
      <c r="A763" s="23" t="str">
        <f>IFERROR(__xludf.DUMMYFUNCTION("""COMPUTED_VALUE"""),"AL47625")</f>
        <v>AL47625</v>
      </c>
      <c r="B763" s="23" t="str">
        <f>IFERROR(__xludf.DUMMYFUNCTION("""COMPUTED_VALUE"""),"Alwar")</f>
        <v>Alwar</v>
      </c>
      <c r="C763" s="23" t="str">
        <f>IFERROR(__xludf.DUMMYFUNCTION("""COMPUTED_VALUE"""),"Wheat Flour")</f>
        <v>Wheat Flour</v>
      </c>
      <c r="D763" s="24">
        <f>IFERROR(__xludf.DUMMYFUNCTION("""COMPUTED_VALUE"""),45515.0)</f>
        <v>45515</v>
      </c>
      <c r="E763" s="23">
        <f>IFERROR(__xludf.DUMMYFUNCTION("""COMPUTED_VALUE"""),20.0)</f>
        <v>20</v>
      </c>
      <c r="F763" s="23">
        <f>IFERROR(__xludf.DUMMYFUNCTION("""COMPUTED_VALUE"""),65.0)</f>
        <v>65</v>
      </c>
      <c r="G763" s="13" t="str">
        <f t="shared" si="1"/>
        <v>August</v>
      </c>
    </row>
    <row r="764">
      <c r="A764" s="23" t="str">
        <f>IFERROR(__xludf.DUMMYFUNCTION("""COMPUTED_VALUE"""),"AL47845")</f>
        <v>AL47845</v>
      </c>
      <c r="B764" s="23" t="str">
        <f>IFERROR(__xludf.DUMMYFUNCTION("""COMPUTED_VALUE"""),"Alwar")</f>
        <v>Alwar</v>
      </c>
      <c r="C764" s="23" t="str">
        <f>IFERROR(__xludf.DUMMYFUNCTION("""COMPUTED_VALUE"""),"Rice Flour")</f>
        <v>Rice Flour</v>
      </c>
      <c r="D764" s="24">
        <f>IFERROR(__xludf.DUMMYFUNCTION("""COMPUTED_VALUE"""),45515.0)</f>
        <v>45515</v>
      </c>
      <c r="E764" s="23">
        <f>IFERROR(__xludf.DUMMYFUNCTION("""COMPUTED_VALUE"""),5.0)</f>
        <v>5</v>
      </c>
      <c r="F764" s="23">
        <f>IFERROR(__xludf.DUMMYFUNCTION("""COMPUTED_VALUE"""),78.0)</f>
        <v>78</v>
      </c>
      <c r="G764" s="13" t="str">
        <f t="shared" si="1"/>
        <v>August</v>
      </c>
    </row>
    <row r="765">
      <c r="A765" s="23" t="str">
        <f>IFERROR(__xludf.DUMMYFUNCTION("""COMPUTED_VALUE"""),"AL48065")</f>
        <v>AL48065</v>
      </c>
      <c r="B765" s="23" t="str">
        <f>IFERROR(__xludf.DUMMYFUNCTION("""COMPUTED_VALUE"""),"Alwar")</f>
        <v>Alwar</v>
      </c>
      <c r="C765" s="23" t="str">
        <f>IFERROR(__xludf.DUMMYFUNCTION("""COMPUTED_VALUE"""),"Besan")</f>
        <v>Besan</v>
      </c>
      <c r="D765" s="24">
        <f>IFERROR(__xludf.DUMMYFUNCTION("""COMPUTED_VALUE"""),45516.0)</f>
        <v>45516</v>
      </c>
      <c r="E765" s="23">
        <f>IFERROR(__xludf.DUMMYFUNCTION("""COMPUTED_VALUE"""),3.0)</f>
        <v>3</v>
      </c>
      <c r="F765" s="23">
        <f>IFERROR(__xludf.DUMMYFUNCTION("""COMPUTED_VALUE"""),170.0)</f>
        <v>170</v>
      </c>
      <c r="G765" s="13" t="str">
        <f t="shared" si="1"/>
        <v>August</v>
      </c>
    </row>
    <row r="766">
      <c r="A766" s="23" t="str">
        <f>IFERROR(__xludf.DUMMYFUNCTION("""COMPUTED_VALUE"""),"AL48285")</f>
        <v>AL48285</v>
      </c>
      <c r="B766" s="23" t="str">
        <f>IFERROR(__xludf.DUMMYFUNCTION("""COMPUTED_VALUE"""),"Alwar")</f>
        <v>Alwar</v>
      </c>
      <c r="C766" s="23" t="str">
        <f>IFERROR(__xludf.DUMMYFUNCTION("""COMPUTED_VALUE"""),"Corn Flour")</f>
        <v>Corn Flour</v>
      </c>
      <c r="D766" s="24">
        <f>IFERROR(__xludf.DUMMYFUNCTION("""COMPUTED_VALUE"""),45516.0)</f>
        <v>45516</v>
      </c>
      <c r="E766" s="23">
        <f>IFERROR(__xludf.DUMMYFUNCTION("""COMPUTED_VALUE"""),4.0)</f>
        <v>4</v>
      </c>
      <c r="F766" s="23">
        <f>IFERROR(__xludf.DUMMYFUNCTION("""COMPUTED_VALUE"""),82.0)</f>
        <v>82</v>
      </c>
      <c r="G766" s="13" t="str">
        <f t="shared" si="1"/>
        <v>August</v>
      </c>
    </row>
    <row r="767">
      <c r="A767" s="23" t="str">
        <f>IFERROR(__xludf.DUMMYFUNCTION("""COMPUTED_VALUE"""),"AL48505")</f>
        <v>AL48505</v>
      </c>
      <c r="B767" s="23" t="str">
        <f>IFERROR(__xludf.DUMMYFUNCTION("""COMPUTED_VALUE"""),"Alwar")</f>
        <v>Alwar</v>
      </c>
      <c r="C767" s="23" t="str">
        <f>IFERROR(__xludf.DUMMYFUNCTION("""COMPUTED_VALUE"""),"Rice Flour")</f>
        <v>Rice Flour</v>
      </c>
      <c r="D767" s="24">
        <f>IFERROR(__xludf.DUMMYFUNCTION("""COMPUTED_VALUE"""),45516.0)</f>
        <v>45516</v>
      </c>
      <c r="E767" s="23">
        <f>IFERROR(__xludf.DUMMYFUNCTION("""COMPUTED_VALUE"""),20.0)</f>
        <v>20</v>
      </c>
      <c r="F767" s="23">
        <f>IFERROR(__xludf.DUMMYFUNCTION("""COMPUTED_VALUE"""),78.0)</f>
        <v>78</v>
      </c>
      <c r="G767" s="13" t="str">
        <f t="shared" si="1"/>
        <v>August</v>
      </c>
    </row>
    <row r="768">
      <c r="A768" s="23" t="str">
        <f>IFERROR(__xludf.DUMMYFUNCTION("""COMPUTED_VALUE"""),"AL48725")</f>
        <v>AL48725</v>
      </c>
      <c r="B768" s="23" t="str">
        <f>IFERROR(__xludf.DUMMYFUNCTION("""COMPUTED_VALUE"""),"Alwar")</f>
        <v>Alwar</v>
      </c>
      <c r="C768" s="23" t="str">
        <f>IFERROR(__xludf.DUMMYFUNCTION("""COMPUTED_VALUE"""),"Ragi Flour")</f>
        <v>Ragi Flour</v>
      </c>
      <c r="D768" s="24">
        <f>IFERROR(__xludf.DUMMYFUNCTION("""COMPUTED_VALUE"""),45517.0)</f>
        <v>45517</v>
      </c>
      <c r="E768" s="23">
        <f>IFERROR(__xludf.DUMMYFUNCTION("""COMPUTED_VALUE"""),5.0)</f>
        <v>5</v>
      </c>
      <c r="F768" s="23">
        <f>IFERROR(__xludf.DUMMYFUNCTION("""COMPUTED_VALUE"""),90.0)</f>
        <v>90</v>
      </c>
      <c r="G768" s="13" t="str">
        <f t="shared" si="1"/>
        <v>August</v>
      </c>
    </row>
    <row r="769">
      <c r="A769" s="23" t="str">
        <f>IFERROR(__xludf.DUMMYFUNCTION("""COMPUTED_VALUE"""),"AL48945")</f>
        <v>AL48945</v>
      </c>
      <c r="B769" s="23" t="str">
        <f>IFERROR(__xludf.DUMMYFUNCTION("""COMPUTED_VALUE"""),"Alwar")</f>
        <v>Alwar</v>
      </c>
      <c r="C769" s="23" t="str">
        <f>IFERROR(__xludf.DUMMYFUNCTION("""COMPUTED_VALUE"""),"Jowar Flour")</f>
        <v>Jowar Flour</v>
      </c>
      <c r="D769" s="24">
        <f>IFERROR(__xludf.DUMMYFUNCTION("""COMPUTED_VALUE"""),45518.0)</f>
        <v>45518</v>
      </c>
      <c r="E769" s="23">
        <f>IFERROR(__xludf.DUMMYFUNCTION("""COMPUTED_VALUE"""),4.0)</f>
        <v>4</v>
      </c>
      <c r="F769" s="23">
        <f>IFERROR(__xludf.DUMMYFUNCTION("""COMPUTED_VALUE"""),80.0)</f>
        <v>80</v>
      </c>
      <c r="G769" s="13" t="str">
        <f t="shared" si="1"/>
        <v>August</v>
      </c>
    </row>
    <row r="770">
      <c r="A770" s="23" t="str">
        <f>IFERROR(__xludf.DUMMYFUNCTION("""COMPUTED_VALUE"""),"AL49165")</f>
        <v>AL49165</v>
      </c>
      <c r="B770" s="23" t="str">
        <f>IFERROR(__xludf.DUMMYFUNCTION("""COMPUTED_VALUE"""),"Alwar")</f>
        <v>Alwar</v>
      </c>
      <c r="C770" s="23" t="str">
        <f>IFERROR(__xludf.DUMMYFUNCTION("""COMPUTED_VALUE"""),"Corn Flour")</f>
        <v>Corn Flour</v>
      </c>
      <c r="D770" s="24">
        <f>IFERROR(__xludf.DUMMYFUNCTION("""COMPUTED_VALUE"""),45518.0)</f>
        <v>45518</v>
      </c>
      <c r="E770" s="23">
        <f>IFERROR(__xludf.DUMMYFUNCTION("""COMPUTED_VALUE"""),8.0)</f>
        <v>8</v>
      </c>
      <c r="F770" s="23">
        <f>IFERROR(__xludf.DUMMYFUNCTION("""COMPUTED_VALUE"""),82.0)</f>
        <v>82</v>
      </c>
      <c r="G770" s="13" t="str">
        <f t="shared" si="1"/>
        <v>August</v>
      </c>
    </row>
    <row r="771">
      <c r="A771" s="23" t="str">
        <f>IFERROR(__xludf.DUMMYFUNCTION("""COMPUTED_VALUE"""),"AL49385")</f>
        <v>AL49385</v>
      </c>
      <c r="B771" s="23" t="str">
        <f>IFERROR(__xludf.DUMMYFUNCTION("""COMPUTED_VALUE"""),"Alwar")</f>
        <v>Alwar</v>
      </c>
      <c r="C771" s="23" t="str">
        <f>IFERROR(__xludf.DUMMYFUNCTION("""COMPUTED_VALUE"""),"Wheat Flour")</f>
        <v>Wheat Flour</v>
      </c>
      <c r="D771" s="24">
        <f>IFERROR(__xludf.DUMMYFUNCTION("""COMPUTED_VALUE"""),45518.0)</f>
        <v>45518</v>
      </c>
      <c r="E771" s="23">
        <f>IFERROR(__xludf.DUMMYFUNCTION("""COMPUTED_VALUE"""),40.0)</f>
        <v>40</v>
      </c>
      <c r="F771" s="23">
        <f>IFERROR(__xludf.DUMMYFUNCTION("""COMPUTED_VALUE"""),65.0)</f>
        <v>65</v>
      </c>
      <c r="G771" s="13" t="str">
        <f t="shared" si="1"/>
        <v>August</v>
      </c>
    </row>
    <row r="772">
      <c r="A772" s="23" t="str">
        <f>IFERROR(__xludf.DUMMYFUNCTION("""COMPUTED_VALUE"""),"AL49605")</f>
        <v>AL49605</v>
      </c>
      <c r="B772" s="23" t="str">
        <f>IFERROR(__xludf.DUMMYFUNCTION("""COMPUTED_VALUE"""),"Alwar")</f>
        <v>Alwar</v>
      </c>
      <c r="C772" s="23" t="str">
        <f>IFERROR(__xludf.DUMMYFUNCTION("""COMPUTED_VALUE"""),"Rice Flour")</f>
        <v>Rice Flour</v>
      </c>
      <c r="D772" s="24">
        <f>IFERROR(__xludf.DUMMYFUNCTION("""COMPUTED_VALUE"""),45518.0)</f>
        <v>45518</v>
      </c>
      <c r="E772" s="23">
        <f>IFERROR(__xludf.DUMMYFUNCTION("""COMPUTED_VALUE"""),16.0)</f>
        <v>16</v>
      </c>
      <c r="F772" s="23">
        <f>IFERROR(__xludf.DUMMYFUNCTION("""COMPUTED_VALUE"""),78.0)</f>
        <v>78</v>
      </c>
      <c r="G772" s="13" t="str">
        <f t="shared" si="1"/>
        <v>August</v>
      </c>
    </row>
    <row r="773">
      <c r="A773" s="23" t="str">
        <f>IFERROR(__xludf.DUMMYFUNCTION("""COMPUTED_VALUE"""),"AL49825")</f>
        <v>AL49825</v>
      </c>
      <c r="B773" s="23" t="str">
        <f>IFERROR(__xludf.DUMMYFUNCTION("""COMPUTED_VALUE"""),"Alwar")</f>
        <v>Alwar</v>
      </c>
      <c r="C773" s="23" t="str">
        <f>IFERROR(__xludf.DUMMYFUNCTION("""COMPUTED_VALUE"""),"Besan")</f>
        <v>Besan</v>
      </c>
      <c r="D773" s="24">
        <f>IFERROR(__xludf.DUMMYFUNCTION("""COMPUTED_VALUE"""),45518.0)</f>
        <v>45518</v>
      </c>
      <c r="E773" s="23">
        <f>IFERROR(__xludf.DUMMYFUNCTION("""COMPUTED_VALUE"""),7.0)</f>
        <v>7</v>
      </c>
      <c r="F773" s="23">
        <f>IFERROR(__xludf.DUMMYFUNCTION("""COMPUTED_VALUE"""),170.0)</f>
        <v>170</v>
      </c>
      <c r="G773" s="13" t="str">
        <f t="shared" si="1"/>
        <v>August</v>
      </c>
    </row>
    <row r="774">
      <c r="A774" s="23" t="str">
        <f>IFERROR(__xludf.DUMMYFUNCTION("""COMPUTED_VALUE"""),"AL50045")</f>
        <v>AL50045</v>
      </c>
      <c r="B774" s="23" t="str">
        <f>IFERROR(__xludf.DUMMYFUNCTION("""COMPUTED_VALUE"""),"Alwar")</f>
        <v>Alwar</v>
      </c>
      <c r="C774" s="23" t="str">
        <f>IFERROR(__xludf.DUMMYFUNCTION("""COMPUTED_VALUE"""),"Corn Flour")</f>
        <v>Corn Flour</v>
      </c>
      <c r="D774" s="24">
        <f>IFERROR(__xludf.DUMMYFUNCTION("""COMPUTED_VALUE"""),45519.0)</f>
        <v>45519</v>
      </c>
      <c r="E774" s="23">
        <f>IFERROR(__xludf.DUMMYFUNCTION("""COMPUTED_VALUE"""),6.0)</f>
        <v>6</v>
      </c>
      <c r="F774" s="23">
        <f>IFERROR(__xludf.DUMMYFUNCTION("""COMPUTED_VALUE"""),82.0)</f>
        <v>82</v>
      </c>
      <c r="G774" s="13" t="str">
        <f t="shared" si="1"/>
        <v>August</v>
      </c>
    </row>
    <row r="775">
      <c r="A775" s="23" t="str">
        <f>IFERROR(__xludf.DUMMYFUNCTION("""COMPUTED_VALUE"""),"AL50265")</f>
        <v>AL50265</v>
      </c>
      <c r="B775" s="23" t="str">
        <f>IFERROR(__xludf.DUMMYFUNCTION("""COMPUTED_VALUE"""),"Alwar")</f>
        <v>Alwar</v>
      </c>
      <c r="C775" s="23" t="str">
        <f>IFERROR(__xludf.DUMMYFUNCTION("""COMPUTED_VALUE"""),"Wheat Flour")</f>
        <v>Wheat Flour</v>
      </c>
      <c r="D775" s="24">
        <f>IFERROR(__xludf.DUMMYFUNCTION("""COMPUTED_VALUE"""),45519.0)</f>
        <v>45519</v>
      </c>
      <c r="E775" s="23">
        <f>IFERROR(__xludf.DUMMYFUNCTION("""COMPUTED_VALUE"""),3.0)</f>
        <v>3</v>
      </c>
      <c r="F775" s="23">
        <f>IFERROR(__xludf.DUMMYFUNCTION("""COMPUTED_VALUE"""),65.0)</f>
        <v>65</v>
      </c>
      <c r="G775" s="13" t="str">
        <f t="shared" si="1"/>
        <v>August</v>
      </c>
    </row>
    <row r="776">
      <c r="A776" s="23" t="str">
        <f>IFERROR(__xludf.DUMMYFUNCTION("""COMPUTED_VALUE"""),"AL50485")</f>
        <v>AL50485</v>
      </c>
      <c r="B776" s="23" t="str">
        <f>IFERROR(__xludf.DUMMYFUNCTION("""COMPUTED_VALUE"""),"Alwar")</f>
        <v>Alwar</v>
      </c>
      <c r="C776" s="23" t="str">
        <f>IFERROR(__xludf.DUMMYFUNCTION("""COMPUTED_VALUE"""),"Rice Flour")</f>
        <v>Rice Flour</v>
      </c>
      <c r="D776" s="24">
        <f>IFERROR(__xludf.DUMMYFUNCTION("""COMPUTED_VALUE"""),45519.0)</f>
        <v>45519</v>
      </c>
      <c r="E776" s="23">
        <f>IFERROR(__xludf.DUMMYFUNCTION("""COMPUTED_VALUE"""),7.0)</f>
        <v>7</v>
      </c>
      <c r="F776" s="23">
        <f>IFERROR(__xludf.DUMMYFUNCTION("""COMPUTED_VALUE"""),78.0)</f>
        <v>78</v>
      </c>
      <c r="G776" s="13" t="str">
        <f t="shared" si="1"/>
        <v>August</v>
      </c>
    </row>
    <row r="777">
      <c r="A777" s="23" t="str">
        <f>IFERROR(__xludf.DUMMYFUNCTION("""COMPUTED_VALUE"""),"AL50705")</f>
        <v>AL50705</v>
      </c>
      <c r="B777" s="23" t="str">
        <f>IFERROR(__xludf.DUMMYFUNCTION("""COMPUTED_VALUE"""),"Alwar")</f>
        <v>Alwar</v>
      </c>
      <c r="C777" s="23" t="str">
        <f>IFERROR(__xludf.DUMMYFUNCTION("""COMPUTED_VALUE"""),"Besan")</f>
        <v>Besan</v>
      </c>
      <c r="D777" s="24">
        <f>IFERROR(__xludf.DUMMYFUNCTION("""COMPUTED_VALUE"""),45519.0)</f>
        <v>45519</v>
      </c>
      <c r="E777" s="23">
        <f>IFERROR(__xludf.DUMMYFUNCTION("""COMPUTED_VALUE"""),3.0)</f>
        <v>3</v>
      </c>
      <c r="F777" s="23">
        <f>IFERROR(__xludf.DUMMYFUNCTION("""COMPUTED_VALUE"""),170.0)</f>
        <v>170</v>
      </c>
      <c r="G777" s="13" t="str">
        <f t="shared" si="1"/>
        <v>August</v>
      </c>
    </row>
    <row r="778">
      <c r="A778" s="23" t="str">
        <f>IFERROR(__xludf.DUMMYFUNCTION("""COMPUTED_VALUE"""),"AL50925")</f>
        <v>AL50925</v>
      </c>
      <c r="B778" s="23" t="str">
        <f>IFERROR(__xludf.DUMMYFUNCTION("""COMPUTED_VALUE"""),"Alwar")</f>
        <v>Alwar</v>
      </c>
      <c r="C778" s="23" t="str">
        <f>IFERROR(__xludf.DUMMYFUNCTION("""COMPUTED_VALUE"""),"Ragi Flour")</f>
        <v>Ragi Flour</v>
      </c>
      <c r="D778" s="24">
        <f>IFERROR(__xludf.DUMMYFUNCTION("""COMPUTED_VALUE"""),45519.0)</f>
        <v>45519</v>
      </c>
      <c r="E778" s="23">
        <f>IFERROR(__xludf.DUMMYFUNCTION("""COMPUTED_VALUE"""),6.0)</f>
        <v>6</v>
      </c>
      <c r="F778" s="23">
        <f>IFERROR(__xludf.DUMMYFUNCTION("""COMPUTED_VALUE"""),90.0)</f>
        <v>90</v>
      </c>
      <c r="G778" s="13" t="str">
        <f t="shared" si="1"/>
        <v>August</v>
      </c>
    </row>
    <row r="779">
      <c r="A779" s="23" t="str">
        <f>IFERROR(__xludf.DUMMYFUNCTION("""COMPUTED_VALUE"""),"AL51145")</f>
        <v>AL51145</v>
      </c>
      <c r="B779" s="23" t="str">
        <f>IFERROR(__xludf.DUMMYFUNCTION("""COMPUTED_VALUE"""),"Alwar")</f>
        <v>Alwar</v>
      </c>
      <c r="C779" s="23" t="str">
        <f>IFERROR(__xludf.DUMMYFUNCTION("""COMPUTED_VALUE"""),"Wheat Flour")</f>
        <v>Wheat Flour</v>
      </c>
      <c r="D779" s="24">
        <f>IFERROR(__xludf.DUMMYFUNCTION("""COMPUTED_VALUE"""),45520.0)</f>
        <v>45520</v>
      </c>
      <c r="E779" s="23">
        <f>IFERROR(__xludf.DUMMYFUNCTION("""COMPUTED_VALUE"""),13.0)</f>
        <v>13</v>
      </c>
      <c r="F779" s="23">
        <f>IFERROR(__xludf.DUMMYFUNCTION("""COMPUTED_VALUE"""),65.0)</f>
        <v>65</v>
      </c>
      <c r="G779" s="13" t="str">
        <f t="shared" si="1"/>
        <v>August</v>
      </c>
    </row>
    <row r="780">
      <c r="A780" s="23" t="str">
        <f>IFERROR(__xludf.DUMMYFUNCTION("""COMPUTED_VALUE"""),"AL51365")</f>
        <v>AL51365</v>
      </c>
      <c r="B780" s="23" t="str">
        <f>IFERROR(__xludf.DUMMYFUNCTION("""COMPUTED_VALUE"""),"Alwar")</f>
        <v>Alwar</v>
      </c>
      <c r="C780" s="23" t="str">
        <f>IFERROR(__xludf.DUMMYFUNCTION("""COMPUTED_VALUE"""),"Rice Flour")</f>
        <v>Rice Flour</v>
      </c>
      <c r="D780" s="24">
        <f>IFERROR(__xludf.DUMMYFUNCTION("""COMPUTED_VALUE"""),45521.0)</f>
        <v>45521</v>
      </c>
      <c r="E780" s="23">
        <f>IFERROR(__xludf.DUMMYFUNCTION("""COMPUTED_VALUE"""),12.0)</f>
        <v>12</v>
      </c>
      <c r="F780" s="23">
        <f>IFERROR(__xludf.DUMMYFUNCTION("""COMPUTED_VALUE"""),78.0)</f>
        <v>78</v>
      </c>
      <c r="G780" s="13" t="str">
        <f t="shared" si="1"/>
        <v>August</v>
      </c>
    </row>
    <row r="781">
      <c r="A781" s="23" t="str">
        <f>IFERROR(__xludf.DUMMYFUNCTION("""COMPUTED_VALUE"""),"AL51585")</f>
        <v>AL51585</v>
      </c>
      <c r="B781" s="23" t="str">
        <f>IFERROR(__xludf.DUMMYFUNCTION("""COMPUTED_VALUE"""),"Alwar")</f>
        <v>Alwar</v>
      </c>
      <c r="C781" s="23" t="str">
        <f>IFERROR(__xludf.DUMMYFUNCTION("""COMPUTED_VALUE"""),"Besan")</f>
        <v>Besan</v>
      </c>
      <c r="D781" s="24">
        <f>IFERROR(__xludf.DUMMYFUNCTION("""COMPUTED_VALUE"""),45521.0)</f>
        <v>45521</v>
      </c>
      <c r="E781" s="23">
        <f>IFERROR(__xludf.DUMMYFUNCTION("""COMPUTED_VALUE"""),9.0)</f>
        <v>9</v>
      </c>
      <c r="F781" s="23">
        <f>IFERROR(__xludf.DUMMYFUNCTION("""COMPUTED_VALUE"""),170.0)</f>
        <v>170</v>
      </c>
      <c r="G781" s="13" t="str">
        <f t="shared" si="1"/>
        <v>August</v>
      </c>
    </row>
    <row r="782">
      <c r="A782" s="23" t="str">
        <f>IFERROR(__xludf.DUMMYFUNCTION("""COMPUTED_VALUE"""),"AL51805")</f>
        <v>AL51805</v>
      </c>
      <c r="B782" s="23" t="str">
        <f>IFERROR(__xludf.DUMMYFUNCTION("""COMPUTED_VALUE"""),"Alwar")</f>
        <v>Alwar</v>
      </c>
      <c r="C782" s="23" t="str">
        <f>IFERROR(__xludf.DUMMYFUNCTION("""COMPUTED_VALUE"""),"Jowar Flour")</f>
        <v>Jowar Flour</v>
      </c>
      <c r="D782" s="24">
        <f>IFERROR(__xludf.DUMMYFUNCTION("""COMPUTED_VALUE"""),45521.0)</f>
        <v>45521</v>
      </c>
      <c r="E782" s="23">
        <f>IFERROR(__xludf.DUMMYFUNCTION("""COMPUTED_VALUE"""),5.0)</f>
        <v>5</v>
      </c>
      <c r="F782" s="23">
        <f>IFERROR(__xludf.DUMMYFUNCTION("""COMPUTED_VALUE"""),80.0)</f>
        <v>80</v>
      </c>
      <c r="G782" s="13" t="str">
        <f t="shared" si="1"/>
        <v>August</v>
      </c>
    </row>
    <row r="783">
      <c r="A783" s="23" t="str">
        <f>IFERROR(__xludf.DUMMYFUNCTION("""COMPUTED_VALUE"""),"AL52025")</f>
        <v>AL52025</v>
      </c>
      <c r="B783" s="23" t="str">
        <f>IFERROR(__xludf.DUMMYFUNCTION("""COMPUTED_VALUE"""),"Alwar")</f>
        <v>Alwar</v>
      </c>
      <c r="C783" s="23" t="str">
        <f>IFERROR(__xludf.DUMMYFUNCTION("""COMPUTED_VALUE"""),"Besan")</f>
        <v>Besan</v>
      </c>
      <c r="D783" s="24">
        <f>IFERROR(__xludf.DUMMYFUNCTION("""COMPUTED_VALUE"""),45522.0)</f>
        <v>45522</v>
      </c>
      <c r="E783" s="23">
        <f>IFERROR(__xludf.DUMMYFUNCTION("""COMPUTED_VALUE"""),4.0)</f>
        <v>4</v>
      </c>
      <c r="F783" s="23">
        <f>IFERROR(__xludf.DUMMYFUNCTION("""COMPUTED_VALUE"""),170.0)</f>
        <v>170</v>
      </c>
      <c r="G783" s="13" t="str">
        <f t="shared" si="1"/>
        <v>August</v>
      </c>
    </row>
    <row r="784">
      <c r="A784" s="23" t="str">
        <f>IFERROR(__xludf.DUMMYFUNCTION("""COMPUTED_VALUE"""),"AL52245")</f>
        <v>AL52245</v>
      </c>
      <c r="B784" s="23" t="str">
        <f>IFERROR(__xludf.DUMMYFUNCTION("""COMPUTED_VALUE"""),"Alwar")</f>
        <v>Alwar</v>
      </c>
      <c r="C784" s="23" t="str">
        <f>IFERROR(__xludf.DUMMYFUNCTION("""COMPUTED_VALUE"""),"Ragi Flour")</f>
        <v>Ragi Flour</v>
      </c>
      <c r="D784" s="24">
        <f>IFERROR(__xludf.DUMMYFUNCTION("""COMPUTED_VALUE"""),45522.0)</f>
        <v>45522</v>
      </c>
      <c r="E784" s="23">
        <f>IFERROR(__xludf.DUMMYFUNCTION("""COMPUTED_VALUE"""),9.0)</f>
        <v>9</v>
      </c>
      <c r="F784" s="23">
        <f>IFERROR(__xludf.DUMMYFUNCTION("""COMPUTED_VALUE"""),90.0)</f>
        <v>90</v>
      </c>
      <c r="G784" s="13" t="str">
        <f t="shared" si="1"/>
        <v>August</v>
      </c>
    </row>
    <row r="785">
      <c r="A785" s="23" t="str">
        <f>IFERROR(__xludf.DUMMYFUNCTION("""COMPUTED_VALUE"""),"AL52465")</f>
        <v>AL52465</v>
      </c>
      <c r="B785" s="23" t="str">
        <f>IFERROR(__xludf.DUMMYFUNCTION("""COMPUTED_VALUE"""),"Alwar")</f>
        <v>Alwar</v>
      </c>
      <c r="C785" s="23" t="str">
        <f>IFERROR(__xludf.DUMMYFUNCTION("""COMPUTED_VALUE"""),"Wheat Flour")</f>
        <v>Wheat Flour</v>
      </c>
      <c r="D785" s="24">
        <f>IFERROR(__xludf.DUMMYFUNCTION("""COMPUTED_VALUE"""),45522.0)</f>
        <v>45522</v>
      </c>
      <c r="E785" s="23">
        <f>IFERROR(__xludf.DUMMYFUNCTION("""COMPUTED_VALUE"""),24.0)</f>
        <v>24</v>
      </c>
      <c r="F785" s="23">
        <f>IFERROR(__xludf.DUMMYFUNCTION("""COMPUTED_VALUE"""),65.0)</f>
        <v>65</v>
      </c>
      <c r="G785" s="13" t="str">
        <f t="shared" si="1"/>
        <v>August</v>
      </c>
    </row>
    <row r="786">
      <c r="A786" s="23" t="str">
        <f>IFERROR(__xludf.DUMMYFUNCTION("""COMPUTED_VALUE"""),"AL52685")</f>
        <v>AL52685</v>
      </c>
      <c r="B786" s="23" t="str">
        <f>IFERROR(__xludf.DUMMYFUNCTION("""COMPUTED_VALUE"""),"Alwar")</f>
        <v>Alwar</v>
      </c>
      <c r="C786" s="23" t="str">
        <f>IFERROR(__xludf.DUMMYFUNCTION("""COMPUTED_VALUE"""),"Rice Flour")</f>
        <v>Rice Flour</v>
      </c>
      <c r="D786" s="24">
        <f>IFERROR(__xludf.DUMMYFUNCTION("""COMPUTED_VALUE"""),45523.0)</f>
        <v>45523</v>
      </c>
      <c r="E786" s="23">
        <f>IFERROR(__xludf.DUMMYFUNCTION("""COMPUTED_VALUE"""),5.0)</f>
        <v>5</v>
      </c>
      <c r="F786" s="23">
        <f>IFERROR(__xludf.DUMMYFUNCTION("""COMPUTED_VALUE"""),78.0)</f>
        <v>78</v>
      </c>
      <c r="G786" s="13" t="str">
        <f t="shared" si="1"/>
        <v>August</v>
      </c>
    </row>
    <row r="787">
      <c r="A787" s="23" t="str">
        <f>IFERROR(__xludf.DUMMYFUNCTION("""COMPUTED_VALUE"""),"AL52905")</f>
        <v>AL52905</v>
      </c>
      <c r="B787" s="23" t="str">
        <f>IFERROR(__xludf.DUMMYFUNCTION("""COMPUTED_VALUE"""),"Alwar")</f>
        <v>Alwar</v>
      </c>
      <c r="C787" s="23" t="str">
        <f>IFERROR(__xludf.DUMMYFUNCTION("""COMPUTED_VALUE"""),"Wheat Flour")</f>
        <v>Wheat Flour</v>
      </c>
      <c r="D787" s="24">
        <f>IFERROR(__xludf.DUMMYFUNCTION("""COMPUTED_VALUE"""),45523.0)</f>
        <v>45523</v>
      </c>
      <c r="E787" s="23">
        <f>IFERROR(__xludf.DUMMYFUNCTION("""COMPUTED_VALUE"""),27.0)</f>
        <v>27</v>
      </c>
      <c r="F787" s="23">
        <f>IFERROR(__xludf.DUMMYFUNCTION("""COMPUTED_VALUE"""),65.0)</f>
        <v>65</v>
      </c>
      <c r="G787" s="13" t="str">
        <f t="shared" si="1"/>
        <v>August</v>
      </c>
    </row>
    <row r="788">
      <c r="A788" s="23" t="str">
        <f>IFERROR(__xludf.DUMMYFUNCTION("""COMPUTED_VALUE"""),"AL53125")</f>
        <v>AL53125</v>
      </c>
      <c r="B788" s="23" t="str">
        <f>IFERROR(__xludf.DUMMYFUNCTION("""COMPUTED_VALUE"""),"Alwar")</f>
        <v>Alwar</v>
      </c>
      <c r="C788" s="23" t="str">
        <f>IFERROR(__xludf.DUMMYFUNCTION("""COMPUTED_VALUE"""),"Besan")</f>
        <v>Besan</v>
      </c>
      <c r="D788" s="24">
        <f>IFERROR(__xludf.DUMMYFUNCTION("""COMPUTED_VALUE"""),45523.0)</f>
        <v>45523</v>
      </c>
      <c r="E788" s="23">
        <f>IFERROR(__xludf.DUMMYFUNCTION("""COMPUTED_VALUE"""),4.0)</f>
        <v>4</v>
      </c>
      <c r="F788" s="23">
        <f>IFERROR(__xludf.DUMMYFUNCTION("""COMPUTED_VALUE"""),170.0)</f>
        <v>170</v>
      </c>
      <c r="G788" s="13" t="str">
        <f t="shared" si="1"/>
        <v>August</v>
      </c>
    </row>
    <row r="789">
      <c r="A789" s="23" t="str">
        <f>IFERROR(__xludf.DUMMYFUNCTION("""COMPUTED_VALUE"""),"AL53345")</f>
        <v>AL53345</v>
      </c>
      <c r="B789" s="23" t="str">
        <f>IFERROR(__xludf.DUMMYFUNCTION("""COMPUTED_VALUE"""),"Alwar")</f>
        <v>Alwar</v>
      </c>
      <c r="C789" s="23" t="str">
        <f>IFERROR(__xludf.DUMMYFUNCTION("""COMPUTED_VALUE"""),"Rice Flour")</f>
        <v>Rice Flour</v>
      </c>
      <c r="D789" s="24">
        <f>IFERROR(__xludf.DUMMYFUNCTION("""COMPUTED_VALUE"""),45524.0)</f>
        <v>45524</v>
      </c>
      <c r="E789" s="23">
        <f>IFERROR(__xludf.DUMMYFUNCTION("""COMPUTED_VALUE"""),13.0)</f>
        <v>13</v>
      </c>
      <c r="F789" s="23">
        <f>IFERROR(__xludf.DUMMYFUNCTION("""COMPUTED_VALUE"""),78.0)</f>
        <v>78</v>
      </c>
      <c r="G789" s="13" t="str">
        <f t="shared" si="1"/>
        <v>August</v>
      </c>
    </row>
    <row r="790">
      <c r="A790" s="23" t="str">
        <f>IFERROR(__xludf.DUMMYFUNCTION("""COMPUTED_VALUE"""),"AL53565")</f>
        <v>AL53565</v>
      </c>
      <c r="B790" s="23" t="str">
        <f>IFERROR(__xludf.DUMMYFUNCTION("""COMPUTED_VALUE"""),"Alwar")</f>
        <v>Alwar</v>
      </c>
      <c r="C790" s="23" t="str">
        <f>IFERROR(__xludf.DUMMYFUNCTION("""COMPUTED_VALUE"""),"Ragi Flour")</f>
        <v>Ragi Flour</v>
      </c>
      <c r="D790" s="24">
        <f>IFERROR(__xludf.DUMMYFUNCTION("""COMPUTED_VALUE"""),45526.0)</f>
        <v>45526</v>
      </c>
      <c r="E790" s="23">
        <f>IFERROR(__xludf.DUMMYFUNCTION("""COMPUTED_VALUE"""),6.0)</f>
        <v>6</v>
      </c>
      <c r="F790" s="23">
        <f>IFERROR(__xludf.DUMMYFUNCTION("""COMPUTED_VALUE"""),90.0)</f>
        <v>90</v>
      </c>
      <c r="G790" s="13" t="str">
        <f t="shared" si="1"/>
        <v>August</v>
      </c>
    </row>
    <row r="791">
      <c r="A791" s="23" t="str">
        <f>IFERROR(__xludf.DUMMYFUNCTION("""COMPUTED_VALUE"""),"AL53785")</f>
        <v>AL53785</v>
      </c>
      <c r="B791" s="23" t="str">
        <f>IFERROR(__xludf.DUMMYFUNCTION("""COMPUTED_VALUE"""),"Alwar")</f>
        <v>Alwar</v>
      </c>
      <c r="C791" s="23" t="str">
        <f>IFERROR(__xludf.DUMMYFUNCTION("""COMPUTED_VALUE"""),"Jowar Flour")</f>
        <v>Jowar Flour</v>
      </c>
      <c r="D791" s="24">
        <f>IFERROR(__xludf.DUMMYFUNCTION("""COMPUTED_VALUE"""),45527.0)</f>
        <v>45527</v>
      </c>
      <c r="E791" s="23">
        <f>IFERROR(__xludf.DUMMYFUNCTION("""COMPUTED_VALUE"""),5.0)</f>
        <v>5</v>
      </c>
      <c r="F791" s="23">
        <f>IFERROR(__xludf.DUMMYFUNCTION("""COMPUTED_VALUE"""),80.0)</f>
        <v>80</v>
      </c>
      <c r="G791" s="13" t="str">
        <f t="shared" si="1"/>
        <v>August</v>
      </c>
    </row>
    <row r="792">
      <c r="A792" s="23" t="str">
        <f>IFERROR(__xludf.DUMMYFUNCTION("""COMPUTED_VALUE"""),"AL54005")</f>
        <v>AL54005</v>
      </c>
      <c r="B792" s="23" t="str">
        <f>IFERROR(__xludf.DUMMYFUNCTION("""COMPUTED_VALUE"""),"Alwar")</f>
        <v>Alwar</v>
      </c>
      <c r="C792" s="23" t="str">
        <f>IFERROR(__xludf.DUMMYFUNCTION("""COMPUTED_VALUE"""),"Wheat Flour")</f>
        <v>Wheat Flour</v>
      </c>
      <c r="D792" s="24">
        <f>IFERROR(__xludf.DUMMYFUNCTION("""COMPUTED_VALUE"""),45527.0)</f>
        <v>45527</v>
      </c>
      <c r="E792" s="23">
        <f>IFERROR(__xludf.DUMMYFUNCTION("""COMPUTED_VALUE"""),31.0)</f>
        <v>31</v>
      </c>
      <c r="F792" s="23">
        <f>IFERROR(__xludf.DUMMYFUNCTION("""COMPUTED_VALUE"""),65.0)</f>
        <v>65</v>
      </c>
      <c r="G792" s="13" t="str">
        <f t="shared" si="1"/>
        <v>August</v>
      </c>
    </row>
    <row r="793">
      <c r="A793" s="23" t="str">
        <f>IFERROR(__xludf.DUMMYFUNCTION("""COMPUTED_VALUE"""),"AL54225")</f>
        <v>AL54225</v>
      </c>
      <c r="B793" s="23" t="str">
        <f>IFERROR(__xludf.DUMMYFUNCTION("""COMPUTED_VALUE"""),"Alwar")</f>
        <v>Alwar</v>
      </c>
      <c r="C793" s="23" t="str">
        <f>IFERROR(__xludf.DUMMYFUNCTION("""COMPUTED_VALUE"""),"Rice Flour")</f>
        <v>Rice Flour</v>
      </c>
      <c r="D793" s="24">
        <f>IFERROR(__xludf.DUMMYFUNCTION("""COMPUTED_VALUE"""),45527.0)</f>
        <v>45527</v>
      </c>
      <c r="E793" s="23">
        <f>IFERROR(__xludf.DUMMYFUNCTION("""COMPUTED_VALUE"""),25.0)</f>
        <v>25</v>
      </c>
      <c r="F793" s="23">
        <f>IFERROR(__xludf.DUMMYFUNCTION("""COMPUTED_VALUE"""),78.0)</f>
        <v>78</v>
      </c>
      <c r="G793" s="13" t="str">
        <f t="shared" si="1"/>
        <v>August</v>
      </c>
    </row>
    <row r="794">
      <c r="A794" s="23" t="str">
        <f>IFERROR(__xludf.DUMMYFUNCTION("""COMPUTED_VALUE"""),"AL54445")</f>
        <v>AL54445</v>
      </c>
      <c r="B794" s="23" t="str">
        <f>IFERROR(__xludf.DUMMYFUNCTION("""COMPUTED_VALUE"""),"Alwar")</f>
        <v>Alwar</v>
      </c>
      <c r="C794" s="23" t="str">
        <f>IFERROR(__xludf.DUMMYFUNCTION("""COMPUTED_VALUE"""),"Besan")</f>
        <v>Besan</v>
      </c>
      <c r="D794" s="24">
        <f>IFERROR(__xludf.DUMMYFUNCTION("""COMPUTED_VALUE"""),45527.0)</f>
        <v>45527</v>
      </c>
      <c r="E794" s="23">
        <f>IFERROR(__xludf.DUMMYFUNCTION("""COMPUTED_VALUE"""),5.0)</f>
        <v>5</v>
      </c>
      <c r="F794" s="23">
        <f>IFERROR(__xludf.DUMMYFUNCTION("""COMPUTED_VALUE"""),170.0)</f>
        <v>170</v>
      </c>
      <c r="G794" s="13" t="str">
        <f t="shared" si="1"/>
        <v>August</v>
      </c>
    </row>
    <row r="795">
      <c r="A795" s="23" t="str">
        <f>IFERROR(__xludf.DUMMYFUNCTION("""COMPUTED_VALUE"""),"AL54665")</f>
        <v>AL54665</v>
      </c>
      <c r="B795" s="23" t="str">
        <f>IFERROR(__xludf.DUMMYFUNCTION("""COMPUTED_VALUE"""),"Alwar")</f>
        <v>Alwar</v>
      </c>
      <c r="C795" s="23" t="str">
        <f>IFERROR(__xludf.DUMMYFUNCTION("""COMPUTED_VALUE"""),"Corn Flour")</f>
        <v>Corn Flour</v>
      </c>
      <c r="D795" s="24">
        <f>IFERROR(__xludf.DUMMYFUNCTION("""COMPUTED_VALUE"""),45527.0)</f>
        <v>45527</v>
      </c>
      <c r="E795" s="23">
        <f>IFERROR(__xludf.DUMMYFUNCTION("""COMPUTED_VALUE"""),6.0)</f>
        <v>6</v>
      </c>
      <c r="F795" s="23">
        <f>IFERROR(__xludf.DUMMYFUNCTION("""COMPUTED_VALUE"""),82.0)</f>
        <v>82</v>
      </c>
      <c r="G795" s="13" t="str">
        <f t="shared" si="1"/>
        <v>August</v>
      </c>
    </row>
    <row r="796">
      <c r="A796" s="23" t="str">
        <f>IFERROR(__xludf.DUMMYFUNCTION("""COMPUTED_VALUE"""),"AL54885")</f>
        <v>AL54885</v>
      </c>
      <c r="B796" s="23" t="str">
        <f>IFERROR(__xludf.DUMMYFUNCTION("""COMPUTED_VALUE"""),"Alwar")</f>
        <v>Alwar</v>
      </c>
      <c r="C796" s="23" t="str">
        <f>IFERROR(__xludf.DUMMYFUNCTION("""COMPUTED_VALUE"""),"Besan")</f>
        <v>Besan</v>
      </c>
      <c r="D796" s="24">
        <f>IFERROR(__xludf.DUMMYFUNCTION("""COMPUTED_VALUE"""),45528.0)</f>
        <v>45528</v>
      </c>
      <c r="E796" s="23">
        <f>IFERROR(__xludf.DUMMYFUNCTION("""COMPUTED_VALUE"""),3.0)</f>
        <v>3</v>
      </c>
      <c r="F796" s="23">
        <f>IFERROR(__xludf.DUMMYFUNCTION("""COMPUTED_VALUE"""),170.0)</f>
        <v>170</v>
      </c>
      <c r="G796" s="13" t="str">
        <f t="shared" si="1"/>
        <v>August</v>
      </c>
    </row>
    <row r="797">
      <c r="A797" s="23" t="str">
        <f>IFERROR(__xludf.DUMMYFUNCTION("""COMPUTED_VALUE"""),"AL55105")</f>
        <v>AL55105</v>
      </c>
      <c r="B797" s="23" t="str">
        <f>IFERROR(__xludf.DUMMYFUNCTION("""COMPUTED_VALUE"""),"Alwar")</f>
        <v>Alwar</v>
      </c>
      <c r="C797" s="23" t="str">
        <f>IFERROR(__xludf.DUMMYFUNCTION("""COMPUTED_VALUE"""),"Wheat Flour")</f>
        <v>Wheat Flour</v>
      </c>
      <c r="D797" s="24">
        <f>IFERROR(__xludf.DUMMYFUNCTION("""COMPUTED_VALUE"""),45528.0)</f>
        <v>45528</v>
      </c>
      <c r="E797" s="23">
        <f>IFERROR(__xludf.DUMMYFUNCTION("""COMPUTED_VALUE"""),32.0)</f>
        <v>32</v>
      </c>
      <c r="F797" s="23">
        <f>IFERROR(__xludf.DUMMYFUNCTION("""COMPUTED_VALUE"""),65.0)</f>
        <v>65</v>
      </c>
      <c r="G797" s="13" t="str">
        <f t="shared" si="1"/>
        <v>August</v>
      </c>
    </row>
    <row r="798">
      <c r="A798" s="23" t="str">
        <f>IFERROR(__xludf.DUMMYFUNCTION("""COMPUTED_VALUE"""),"AL55325")</f>
        <v>AL55325</v>
      </c>
      <c r="B798" s="23" t="str">
        <f>IFERROR(__xludf.DUMMYFUNCTION("""COMPUTED_VALUE"""),"Alwar")</f>
        <v>Alwar</v>
      </c>
      <c r="C798" s="23" t="str">
        <f>IFERROR(__xludf.DUMMYFUNCTION("""COMPUTED_VALUE"""),"Corn Flour")</f>
        <v>Corn Flour</v>
      </c>
      <c r="D798" s="24">
        <f>IFERROR(__xludf.DUMMYFUNCTION("""COMPUTED_VALUE"""),45528.0)</f>
        <v>45528</v>
      </c>
      <c r="E798" s="23">
        <f>IFERROR(__xludf.DUMMYFUNCTION("""COMPUTED_VALUE"""),4.0)</f>
        <v>4</v>
      </c>
      <c r="F798" s="23">
        <f>IFERROR(__xludf.DUMMYFUNCTION("""COMPUTED_VALUE"""),82.0)</f>
        <v>82</v>
      </c>
      <c r="G798" s="13" t="str">
        <f t="shared" si="1"/>
        <v>August</v>
      </c>
    </row>
    <row r="799">
      <c r="A799" s="23" t="str">
        <f>IFERROR(__xludf.DUMMYFUNCTION("""COMPUTED_VALUE"""),"AL55545")</f>
        <v>AL55545</v>
      </c>
      <c r="B799" s="23" t="str">
        <f>IFERROR(__xludf.DUMMYFUNCTION("""COMPUTED_VALUE"""),"Alwar")</f>
        <v>Alwar</v>
      </c>
      <c r="C799" s="23" t="str">
        <f>IFERROR(__xludf.DUMMYFUNCTION("""COMPUTED_VALUE"""),"Jowar Flour")</f>
        <v>Jowar Flour</v>
      </c>
      <c r="D799" s="24">
        <f>IFERROR(__xludf.DUMMYFUNCTION("""COMPUTED_VALUE"""),45529.0)</f>
        <v>45529</v>
      </c>
      <c r="E799" s="23">
        <f>IFERROR(__xludf.DUMMYFUNCTION("""COMPUTED_VALUE"""),5.0)</f>
        <v>5</v>
      </c>
      <c r="F799" s="23">
        <f>IFERROR(__xludf.DUMMYFUNCTION("""COMPUTED_VALUE"""),80.0)</f>
        <v>80</v>
      </c>
      <c r="G799" s="13" t="str">
        <f t="shared" si="1"/>
        <v>August</v>
      </c>
    </row>
    <row r="800">
      <c r="A800" s="23" t="str">
        <f>IFERROR(__xludf.DUMMYFUNCTION("""COMPUTED_VALUE"""),"AL55765")</f>
        <v>AL55765</v>
      </c>
      <c r="B800" s="23" t="str">
        <f>IFERROR(__xludf.DUMMYFUNCTION("""COMPUTED_VALUE"""),"Alwar")</f>
        <v>Alwar</v>
      </c>
      <c r="C800" s="23" t="str">
        <f>IFERROR(__xludf.DUMMYFUNCTION("""COMPUTED_VALUE"""),"Rice Flour")</f>
        <v>Rice Flour</v>
      </c>
      <c r="D800" s="24">
        <f>IFERROR(__xludf.DUMMYFUNCTION("""COMPUTED_VALUE"""),45529.0)</f>
        <v>45529</v>
      </c>
      <c r="E800" s="23">
        <f>IFERROR(__xludf.DUMMYFUNCTION("""COMPUTED_VALUE"""),23.0)</f>
        <v>23</v>
      </c>
      <c r="F800" s="23">
        <f>IFERROR(__xludf.DUMMYFUNCTION("""COMPUTED_VALUE"""),78.0)</f>
        <v>78</v>
      </c>
      <c r="G800" s="13" t="str">
        <f t="shared" si="1"/>
        <v>August</v>
      </c>
    </row>
    <row r="801">
      <c r="A801" s="23" t="str">
        <f>IFERROR(__xludf.DUMMYFUNCTION("""COMPUTED_VALUE"""),"AL55985")</f>
        <v>AL55985</v>
      </c>
      <c r="B801" s="23" t="str">
        <f>IFERROR(__xludf.DUMMYFUNCTION("""COMPUTED_VALUE"""),"Alwar")</f>
        <v>Alwar</v>
      </c>
      <c r="C801" s="23" t="str">
        <f>IFERROR(__xludf.DUMMYFUNCTION("""COMPUTED_VALUE"""),"Ragi Flour")</f>
        <v>Ragi Flour</v>
      </c>
      <c r="D801" s="24">
        <f>IFERROR(__xludf.DUMMYFUNCTION("""COMPUTED_VALUE"""),45529.0)</f>
        <v>45529</v>
      </c>
      <c r="E801" s="23">
        <f>IFERROR(__xludf.DUMMYFUNCTION("""COMPUTED_VALUE"""),5.0)</f>
        <v>5</v>
      </c>
      <c r="F801" s="23">
        <f>IFERROR(__xludf.DUMMYFUNCTION("""COMPUTED_VALUE"""),90.0)</f>
        <v>90</v>
      </c>
      <c r="G801" s="13" t="str">
        <f t="shared" si="1"/>
        <v>August</v>
      </c>
    </row>
    <row r="802">
      <c r="A802" s="23" t="str">
        <f>IFERROR(__xludf.DUMMYFUNCTION("""COMPUTED_VALUE"""),"AL56205")</f>
        <v>AL56205</v>
      </c>
      <c r="B802" s="23" t="str">
        <f>IFERROR(__xludf.DUMMYFUNCTION("""COMPUTED_VALUE"""),"Alwar")</f>
        <v>Alwar</v>
      </c>
      <c r="C802" s="23" t="str">
        <f>IFERROR(__xludf.DUMMYFUNCTION("""COMPUTED_VALUE"""),"Jowar Flour")</f>
        <v>Jowar Flour</v>
      </c>
      <c r="D802" s="24">
        <f>IFERROR(__xludf.DUMMYFUNCTION("""COMPUTED_VALUE"""),45530.0)</f>
        <v>45530</v>
      </c>
      <c r="E802" s="23">
        <f>IFERROR(__xludf.DUMMYFUNCTION("""COMPUTED_VALUE"""),3.0)</f>
        <v>3</v>
      </c>
      <c r="F802" s="23">
        <f>IFERROR(__xludf.DUMMYFUNCTION("""COMPUTED_VALUE"""),80.0)</f>
        <v>80</v>
      </c>
      <c r="G802" s="13" t="str">
        <f t="shared" si="1"/>
        <v>August</v>
      </c>
    </row>
    <row r="803">
      <c r="A803" s="23" t="str">
        <f>IFERROR(__xludf.DUMMYFUNCTION("""COMPUTED_VALUE"""),"AL56425")</f>
        <v>AL56425</v>
      </c>
      <c r="B803" s="23" t="str">
        <f>IFERROR(__xludf.DUMMYFUNCTION("""COMPUTED_VALUE"""),"Alwar")</f>
        <v>Alwar</v>
      </c>
      <c r="C803" s="23" t="str">
        <f>IFERROR(__xludf.DUMMYFUNCTION("""COMPUTED_VALUE"""),"Corn Flour")</f>
        <v>Corn Flour</v>
      </c>
      <c r="D803" s="24">
        <f>IFERROR(__xludf.DUMMYFUNCTION("""COMPUTED_VALUE"""),45531.0)</f>
        <v>45531</v>
      </c>
      <c r="E803" s="23">
        <f>IFERROR(__xludf.DUMMYFUNCTION("""COMPUTED_VALUE"""),3.0)</f>
        <v>3</v>
      </c>
      <c r="F803" s="23">
        <f>IFERROR(__xludf.DUMMYFUNCTION("""COMPUTED_VALUE"""),82.0)</f>
        <v>82</v>
      </c>
      <c r="G803" s="13" t="str">
        <f t="shared" si="1"/>
        <v>August</v>
      </c>
    </row>
    <row r="804">
      <c r="A804" s="23" t="str">
        <f>IFERROR(__xludf.DUMMYFUNCTION("""COMPUTED_VALUE"""),"AL56645")</f>
        <v>AL56645</v>
      </c>
      <c r="B804" s="23" t="str">
        <f>IFERROR(__xludf.DUMMYFUNCTION("""COMPUTED_VALUE"""),"Alwar")</f>
        <v>Alwar</v>
      </c>
      <c r="C804" s="23" t="str">
        <f>IFERROR(__xludf.DUMMYFUNCTION("""COMPUTED_VALUE"""),"Wheat Flour")</f>
        <v>Wheat Flour</v>
      </c>
      <c r="D804" s="24">
        <f>IFERROR(__xludf.DUMMYFUNCTION("""COMPUTED_VALUE"""),45532.0)</f>
        <v>45532</v>
      </c>
      <c r="E804" s="23">
        <f>IFERROR(__xludf.DUMMYFUNCTION("""COMPUTED_VALUE"""),40.0)</f>
        <v>40</v>
      </c>
      <c r="F804" s="23">
        <f>IFERROR(__xludf.DUMMYFUNCTION("""COMPUTED_VALUE"""),65.0)</f>
        <v>65</v>
      </c>
      <c r="G804" s="13" t="str">
        <f t="shared" si="1"/>
        <v>August</v>
      </c>
    </row>
    <row r="805">
      <c r="A805" s="23" t="str">
        <f>IFERROR(__xludf.DUMMYFUNCTION("""COMPUTED_VALUE"""),"AL56865")</f>
        <v>AL56865</v>
      </c>
      <c r="B805" s="23" t="str">
        <f>IFERROR(__xludf.DUMMYFUNCTION("""COMPUTED_VALUE"""),"Alwar")</f>
        <v>Alwar</v>
      </c>
      <c r="C805" s="23" t="str">
        <f>IFERROR(__xludf.DUMMYFUNCTION("""COMPUTED_VALUE"""),"Rice Flour")</f>
        <v>Rice Flour</v>
      </c>
      <c r="D805" s="24">
        <f>IFERROR(__xludf.DUMMYFUNCTION("""COMPUTED_VALUE"""),45532.0)</f>
        <v>45532</v>
      </c>
      <c r="E805" s="23">
        <f>IFERROR(__xludf.DUMMYFUNCTION("""COMPUTED_VALUE"""),8.0)</f>
        <v>8</v>
      </c>
      <c r="F805" s="23">
        <f>IFERROR(__xludf.DUMMYFUNCTION("""COMPUTED_VALUE"""),78.0)</f>
        <v>78</v>
      </c>
      <c r="G805" s="13" t="str">
        <f t="shared" si="1"/>
        <v>August</v>
      </c>
    </row>
    <row r="806">
      <c r="A806" s="23" t="str">
        <f>IFERROR(__xludf.DUMMYFUNCTION("""COMPUTED_VALUE"""),"AL57085")</f>
        <v>AL57085</v>
      </c>
      <c r="B806" s="23" t="str">
        <f>IFERROR(__xludf.DUMMYFUNCTION("""COMPUTED_VALUE"""),"Alwar")</f>
        <v>Alwar</v>
      </c>
      <c r="C806" s="23" t="str">
        <f>IFERROR(__xludf.DUMMYFUNCTION("""COMPUTED_VALUE"""),"Besan")</f>
        <v>Besan</v>
      </c>
      <c r="D806" s="24">
        <f>IFERROR(__xludf.DUMMYFUNCTION("""COMPUTED_VALUE"""),45533.0)</f>
        <v>45533</v>
      </c>
      <c r="E806" s="23">
        <f>IFERROR(__xludf.DUMMYFUNCTION("""COMPUTED_VALUE"""),2.0)</f>
        <v>2</v>
      </c>
      <c r="F806" s="23">
        <f>IFERROR(__xludf.DUMMYFUNCTION("""COMPUTED_VALUE"""),170.0)</f>
        <v>170</v>
      </c>
      <c r="G806" s="13" t="str">
        <f t="shared" si="1"/>
        <v>August</v>
      </c>
    </row>
    <row r="807">
      <c r="A807" s="23" t="str">
        <f>IFERROR(__xludf.DUMMYFUNCTION("""COMPUTED_VALUE"""),"AL57305")</f>
        <v>AL57305</v>
      </c>
      <c r="B807" s="23" t="str">
        <f>IFERROR(__xludf.DUMMYFUNCTION("""COMPUTED_VALUE"""),"Alwar")</f>
        <v>Alwar</v>
      </c>
      <c r="C807" s="23" t="str">
        <f>IFERROR(__xludf.DUMMYFUNCTION("""COMPUTED_VALUE"""),"Ragi Flour")</f>
        <v>Ragi Flour</v>
      </c>
      <c r="D807" s="24">
        <f>IFERROR(__xludf.DUMMYFUNCTION("""COMPUTED_VALUE"""),45533.0)</f>
        <v>45533</v>
      </c>
      <c r="E807" s="23">
        <f>IFERROR(__xludf.DUMMYFUNCTION("""COMPUTED_VALUE"""),10.0)</f>
        <v>10</v>
      </c>
      <c r="F807" s="23">
        <f>IFERROR(__xludf.DUMMYFUNCTION("""COMPUTED_VALUE"""),90.0)</f>
        <v>90</v>
      </c>
      <c r="G807" s="13" t="str">
        <f t="shared" si="1"/>
        <v>August</v>
      </c>
    </row>
    <row r="808">
      <c r="A808" s="23" t="str">
        <f>IFERROR(__xludf.DUMMYFUNCTION("""COMPUTED_VALUE"""),"AL57525")</f>
        <v>AL57525</v>
      </c>
      <c r="B808" s="23" t="str">
        <f>IFERROR(__xludf.DUMMYFUNCTION("""COMPUTED_VALUE"""),"Alwar")</f>
        <v>Alwar</v>
      </c>
      <c r="C808" s="23" t="str">
        <f>IFERROR(__xludf.DUMMYFUNCTION("""COMPUTED_VALUE"""),"Jowar Flour")</f>
        <v>Jowar Flour</v>
      </c>
      <c r="D808" s="24">
        <f>IFERROR(__xludf.DUMMYFUNCTION("""COMPUTED_VALUE"""),45533.0)</f>
        <v>45533</v>
      </c>
      <c r="E808" s="23">
        <f>IFERROR(__xludf.DUMMYFUNCTION("""COMPUTED_VALUE"""),2.0)</f>
        <v>2</v>
      </c>
      <c r="F808" s="23">
        <f>IFERROR(__xludf.DUMMYFUNCTION("""COMPUTED_VALUE"""),80.0)</f>
        <v>80</v>
      </c>
      <c r="G808" s="13" t="str">
        <f t="shared" si="1"/>
        <v>August</v>
      </c>
    </row>
    <row r="809">
      <c r="A809" s="23" t="str">
        <f>IFERROR(__xludf.DUMMYFUNCTION("""COMPUTED_VALUE"""),"AL57745")</f>
        <v>AL57745</v>
      </c>
      <c r="B809" s="23" t="str">
        <f>IFERROR(__xludf.DUMMYFUNCTION("""COMPUTED_VALUE"""),"Alwar")</f>
        <v>Alwar</v>
      </c>
      <c r="C809" s="23" t="str">
        <f>IFERROR(__xludf.DUMMYFUNCTION("""COMPUTED_VALUE"""),"Corn Flour")</f>
        <v>Corn Flour</v>
      </c>
      <c r="D809" s="24">
        <f>IFERROR(__xludf.DUMMYFUNCTION("""COMPUTED_VALUE"""),45533.0)</f>
        <v>45533</v>
      </c>
      <c r="E809" s="23">
        <f>IFERROR(__xludf.DUMMYFUNCTION("""COMPUTED_VALUE"""),3.0)</f>
        <v>3</v>
      </c>
      <c r="F809" s="23">
        <f>IFERROR(__xludf.DUMMYFUNCTION("""COMPUTED_VALUE"""),82.0)</f>
        <v>82</v>
      </c>
      <c r="G809" s="13" t="str">
        <f t="shared" si="1"/>
        <v>August</v>
      </c>
    </row>
    <row r="810">
      <c r="A810" s="23" t="str">
        <f>IFERROR(__xludf.DUMMYFUNCTION("""COMPUTED_VALUE"""),"AL57965")</f>
        <v>AL57965</v>
      </c>
      <c r="B810" s="23" t="str">
        <f>IFERROR(__xludf.DUMMYFUNCTION("""COMPUTED_VALUE"""),"Alwar")</f>
        <v>Alwar</v>
      </c>
      <c r="C810" s="23" t="str">
        <f>IFERROR(__xludf.DUMMYFUNCTION("""COMPUTED_VALUE"""),"Wheat Flour")</f>
        <v>Wheat Flour</v>
      </c>
      <c r="D810" s="24">
        <f>IFERROR(__xludf.DUMMYFUNCTION("""COMPUTED_VALUE"""),45534.0)</f>
        <v>45534</v>
      </c>
      <c r="E810" s="23">
        <f>IFERROR(__xludf.DUMMYFUNCTION("""COMPUTED_VALUE"""),26.0)</f>
        <v>26</v>
      </c>
      <c r="F810" s="23">
        <f>IFERROR(__xludf.DUMMYFUNCTION("""COMPUTED_VALUE"""),65.0)</f>
        <v>65</v>
      </c>
      <c r="G810" s="13" t="str">
        <f t="shared" si="1"/>
        <v>August</v>
      </c>
    </row>
    <row r="811">
      <c r="A811" s="23" t="str">
        <f>IFERROR(__xludf.DUMMYFUNCTION("""COMPUTED_VALUE"""),"AL58185")</f>
        <v>AL58185</v>
      </c>
      <c r="B811" s="23" t="str">
        <f>IFERROR(__xludf.DUMMYFUNCTION("""COMPUTED_VALUE"""),"Alwar")</f>
        <v>Alwar</v>
      </c>
      <c r="C811" s="23" t="str">
        <f>IFERROR(__xludf.DUMMYFUNCTION("""COMPUTED_VALUE"""),"Rice Flour")</f>
        <v>Rice Flour</v>
      </c>
      <c r="D811" s="24">
        <f>IFERROR(__xludf.DUMMYFUNCTION("""COMPUTED_VALUE"""),45534.0)</f>
        <v>45534</v>
      </c>
      <c r="E811" s="23">
        <f>IFERROR(__xludf.DUMMYFUNCTION("""COMPUTED_VALUE"""),21.0)</f>
        <v>21</v>
      </c>
      <c r="F811" s="23">
        <f>IFERROR(__xludf.DUMMYFUNCTION("""COMPUTED_VALUE"""),78.0)</f>
        <v>78</v>
      </c>
      <c r="G811" s="13" t="str">
        <f t="shared" si="1"/>
        <v>August</v>
      </c>
    </row>
    <row r="812">
      <c r="A812" s="23" t="str">
        <f>IFERROR(__xludf.DUMMYFUNCTION("""COMPUTED_VALUE"""),"AL58405")</f>
        <v>AL58405</v>
      </c>
      <c r="B812" s="23" t="str">
        <f>IFERROR(__xludf.DUMMYFUNCTION("""COMPUTED_VALUE"""),"Alwar")</f>
        <v>Alwar</v>
      </c>
      <c r="C812" s="23" t="str">
        <f>IFERROR(__xludf.DUMMYFUNCTION("""COMPUTED_VALUE"""),"Besan")</f>
        <v>Besan</v>
      </c>
      <c r="D812" s="24">
        <f>IFERROR(__xludf.DUMMYFUNCTION("""COMPUTED_VALUE"""),45534.0)</f>
        <v>45534</v>
      </c>
      <c r="E812" s="23">
        <f>IFERROR(__xludf.DUMMYFUNCTION("""COMPUTED_VALUE"""),6.0)</f>
        <v>6</v>
      </c>
      <c r="F812" s="23">
        <f>IFERROR(__xludf.DUMMYFUNCTION("""COMPUTED_VALUE"""),170.0)</f>
        <v>170</v>
      </c>
      <c r="G812" s="13" t="str">
        <f t="shared" si="1"/>
        <v>August</v>
      </c>
    </row>
    <row r="813">
      <c r="A813" s="23" t="str">
        <f>IFERROR(__xludf.DUMMYFUNCTION("""COMPUTED_VALUE"""),"AL58625")</f>
        <v>AL58625</v>
      </c>
      <c r="B813" s="23" t="str">
        <f>IFERROR(__xludf.DUMMYFUNCTION("""COMPUTED_VALUE"""),"Alwar")</f>
        <v>Alwar</v>
      </c>
      <c r="C813" s="23" t="str">
        <f>IFERROR(__xludf.DUMMYFUNCTION("""COMPUTED_VALUE"""),"Ragi Flour")</f>
        <v>Ragi Flour</v>
      </c>
      <c r="D813" s="24">
        <f>IFERROR(__xludf.DUMMYFUNCTION("""COMPUTED_VALUE"""),45535.0)</f>
        <v>45535</v>
      </c>
      <c r="E813" s="23">
        <f>IFERROR(__xludf.DUMMYFUNCTION("""COMPUTED_VALUE"""),7.0)</f>
        <v>7</v>
      </c>
      <c r="F813" s="23">
        <f>IFERROR(__xludf.DUMMYFUNCTION("""COMPUTED_VALUE"""),90.0)</f>
        <v>90</v>
      </c>
      <c r="G813" s="13" t="str">
        <f t="shared" si="1"/>
        <v>August</v>
      </c>
    </row>
    <row r="814">
      <c r="A814" s="23" t="str">
        <f>IFERROR(__xludf.DUMMYFUNCTION("""COMPUTED_VALUE"""),"AL58845")</f>
        <v>AL58845</v>
      </c>
      <c r="B814" s="23" t="str">
        <f>IFERROR(__xludf.DUMMYFUNCTION("""COMPUTED_VALUE"""),"Alwar")</f>
        <v>Alwar</v>
      </c>
      <c r="C814" s="23" t="str">
        <f>IFERROR(__xludf.DUMMYFUNCTION("""COMPUTED_VALUE"""),"Besan")</f>
        <v>Besan</v>
      </c>
      <c r="D814" s="24">
        <f>IFERROR(__xludf.DUMMYFUNCTION("""COMPUTED_VALUE"""),45535.0)</f>
        <v>45535</v>
      </c>
      <c r="E814" s="23">
        <f>IFERROR(__xludf.DUMMYFUNCTION("""COMPUTED_VALUE"""),6.0)</f>
        <v>6</v>
      </c>
      <c r="F814" s="23">
        <f>IFERROR(__xludf.DUMMYFUNCTION("""COMPUTED_VALUE"""),170.0)</f>
        <v>170</v>
      </c>
      <c r="G814" s="13" t="str">
        <f t="shared" si="1"/>
        <v>August</v>
      </c>
    </row>
    <row r="815">
      <c r="A815" s="23" t="str">
        <f>IFERROR(__xludf.DUMMYFUNCTION("""COMPUTED_VALUE"""),"AL59065")</f>
        <v>AL59065</v>
      </c>
      <c r="B815" s="23" t="str">
        <f>IFERROR(__xludf.DUMMYFUNCTION("""COMPUTED_VALUE"""),"Alwar")</f>
        <v>Alwar</v>
      </c>
      <c r="C815" s="23" t="str">
        <f>IFERROR(__xludf.DUMMYFUNCTION("""COMPUTED_VALUE"""),"Corn Flour")</f>
        <v>Corn Flour</v>
      </c>
      <c r="D815" s="24">
        <f>IFERROR(__xludf.DUMMYFUNCTION("""COMPUTED_VALUE"""),45535.0)</f>
        <v>45535</v>
      </c>
      <c r="E815" s="23">
        <f>IFERROR(__xludf.DUMMYFUNCTION("""COMPUTED_VALUE"""),5.0)</f>
        <v>5</v>
      </c>
      <c r="F815" s="23">
        <f>IFERROR(__xludf.DUMMYFUNCTION("""COMPUTED_VALUE"""),82.0)</f>
        <v>82</v>
      </c>
      <c r="G815" s="13" t="str">
        <f t="shared" si="1"/>
        <v>August</v>
      </c>
    </row>
    <row r="816">
      <c r="A816" s="23" t="str">
        <f>IFERROR(__xludf.DUMMYFUNCTION("""COMPUTED_VALUE"""),"AL59285")</f>
        <v>AL59285</v>
      </c>
      <c r="B816" s="23" t="str">
        <f>IFERROR(__xludf.DUMMYFUNCTION("""COMPUTED_VALUE"""),"Alwar")</f>
        <v>Alwar</v>
      </c>
      <c r="C816" s="23" t="str">
        <f>IFERROR(__xludf.DUMMYFUNCTION("""COMPUTED_VALUE"""),"Rice Flour")</f>
        <v>Rice Flour</v>
      </c>
      <c r="D816" s="24">
        <f>IFERROR(__xludf.DUMMYFUNCTION("""COMPUTED_VALUE"""),45535.0)</f>
        <v>45535</v>
      </c>
      <c r="E816" s="23">
        <f>IFERROR(__xludf.DUMMYFUNCTION("""COMPUTED_VALUE"""),11.0)</f>
        <v>11</v>
      </c>
      <c r="F816" s="23">
        <f>IFERROR(__xludf.DUMMYFUNCTION("""COMPUTED_VALUE"""),78.0)</f>
        <v>78</v>
      </c>
      <c r="G816" s="13" t="str">
        <f t="shared" si="1"/>
        <v>August</v>
      </c>
    </row>
    <row r="817">
      <c r="A817" s="23" t="str">
        <f>IFERROR(__xludf.DUMMYFUNCTION("""COMPUTED_VALUE"""),"AL59505")</f>
        <v>AL59505</v>
      </c>
      <c r="B817" s="23" t="str">
        <f>IFERROR(__xludf.DUMMYFUNCTION("""COMPUTED_VALUE"""),"Alwar")</f>
        <v>Alwar</v>
      </c>
      <c r="C817" s="23" t="str">
        <f>IFERROR(__xludf.DUMMYFUNCTION("""COMPUTED_VALUE"""),"Jowar Flour")</f>
        <v>Jowar Flour</v>
      </c>
      <c r="D817" s="24">
        <f>IFERROR(__xludf.DUMMYFUNCTION("""COMPUTED_VALUE"""),45535.0)</f>
        <v>45535</v>
      </c>
      <c r="E817" s="23">
        <f>IFERROR(__xludf.DUMMYFUNCTION("""COMPUTED_VALUE"""),5.0)</f>
        <v>5</v>
      </c>
      <c r="F817" s="23">
        <f>IFERROR(__xludf.DUMMYFUNCTION("""COMPUTED_VALUE"""),80.0)</f>
        <v>80</v>
      </c>
      <c r="G817" s="13" t="str">
        <f t="shared" si="1"/>
        <v>August</v>
      </c>
    </row>
    <row r="818">
      <c r="A818" s="23" t="str">
        <f>IFERROR(__xludf.DUMMYFUNCTION("""COMPUTED_VALUE"""),"TO00105")</f>
        <v>TO00105</v>
      </c>
      <c r="B818" s="23" t="str">
        <f>IFERROR(__xludf.DUMMYFUNCTION("""COMPUTED_VALUE"""),"Tonk")</f>
        <v>Tonk</v>
      </c>
      <c r="C818" s="23" t="str">
        <f>IFERROR(__xludf.DUMMYFUNCTION("""COMPUTED_VALUE"""),"Ragi Flour")</f>
        <v>Ragi Flour</v>
      </c>
      <c r="D818" s="24">
        <f>IFERROR(__xludf.DUMMYFUNCTION("""COMPUTED_VALUE"""),45445.0)</f>
        <v>45445</v>
      </c>
      <c r="E818" s="23">
        <f>IFERROR(__xludf.DUMMYFUNCTION("""COMPUTED_VALUE"""),8.0)</f>
        <v>8</v>
      </c>
      <c r="F818" s="23">
        <f>IFERROR(__xludf.DUMMYFUNCTION("""COMPUTED_VALUE"""),90.0)</f>
        <v>90</v>
      </c>
      <c r="G818" s="13" t="str">
        <f t="shared" si="1"/>
        <v>June</v>
      </c>
    </row>
    <row r="819">
      <c r="A819" s="23" t="str">
        <f>IFERROR(__xludf.DUMMYFUNCTION("""COMPUTED_VALUE"""),"TO00205")</f>
        <v>TO00205</v>
      </c>
      <c r="B819" s="23" t="str">
        <f>IFERROR(__xludf.DUMMYFUNCTION("""COMPUTED_VALUE"""),"Tonk")</f>
        <v>Tonk</v>
      </c>
      <c r="C819" s="23" t="str">
        <f>IFERROR(__xludf.DUMMYFUNCTION("""COMPUTED_VALUE"""),"Rice Flour")</f>
        <v>Rice Flour</v>
      </c>
      <c r="D819" s="24">
        <f>IFERROR(__xludf.DUMMYFUNCTION("""COMPUTED_VALUE"""),45445.0)</f>
        <v>45445</v>
      </c>
      <c r="E819" s="23">
        <f>IFERROR(__xludf.DUMMYFUNCTION("""COMPUTED_VALUE"""),26.0)</f>
        <v>26</v>
      </c>
      <c r="F819" s="23">
        <f>IFERROR(__xludf.DUMMYFUNCTION("""COMPUTED_VALUE"""),78.0)</f>
        <v>78</v>
      </c>
      <c r="G819" s="13" t="str">
        <f t="shared" si="1"/>
        <v>June</v>
      </c>
    </row>
    <row r="820">
      <c r="A820" s="23" t="str">
        <f>IFERROR(__xludf.DUMMYFUNCTION("""COMPUTED_VALUE"""),"TO00305")</f>
        <v>TO00305</v>
      </c>
      <c r="B820" s="23" t="str">
        <f>IFERROR(__xludf.DUMMYFUNCTION("""COMPUTED_VALUE"""),"Tonk")</f>
        <v>Tonk</v>
      </c>
      <c r="C820" s="23" t="str">
        <f>IFERROR(__xludf.DUMMYFUNCTION("""COMPUTED_VALUE"""),"Besan")</f>
        <v>Besan</v>
      </c>
      <c r="D820" s="24">
        <f>IFERROR(__xludf.DUMMYFUNCTION("""COMPUTED_VALUE"""),45445.0)</f>
        <v>45445</v>
      </c>
      <c r="E820" s="23">
        <f>IFERROR(__xludf.DUMMYFUNCTION("""COMPUTED_VALUE"""),12.0)</f>
        <v>12</v>
      </c>
      <c r="F820" s="23">
        <f>IFERROR(__xludf.DUMMYFUNCTION("""COMPUTED_VALUE"""),170.0)</f>
        <v>170</v>
      </c>
      <c r="G820" s="13" t="str">
        <f t="shared" si="1"/>
        <v>June</v>
      </c>
    </row>
    <row r="821">
      <c r="A821" s="23" t="str">
        <f>IFERROR(__xludf.DUMMYFUNCTION("""COMPUTED_VALUE"""),"TO00405")</f>
        <v>TO00405</v>
      </c>
      <c r="B821" s="23" t="str">
        <f>IFERROR(__xludf.DUMMYFUNCTION("""COMPUTED_VALUE"""),"Tonk")</f>
        <v>Tonk</v>
      </c>
      <c r="C821" s="23" t="str">
        <f>IFERROR(__xludf.DUMMYFUNCTION("""COMPUTED_VALUE"""),"Jowar Flour")</f>
        <v>Jowar Flour</v>
      </c>
      <c r="D821" s="24">
        <f>IFERROR(__xludf.DUMMYFUNCTION("""COMPUTED_VALUE"""),45445.0)</f>
        <v>45445</v>
      </c>
      <c r="E821" s="23">
        <f>IFERROR(__xludf.DUMMYFUNCTION("""COMPUTED_VALUE"""),3.0)</f>
        <v>3</v>
      </c>
      <c r="F821" s="23">
        <f>IFERROR(__xludf.DUMMYFUNCTION("""COMPUTED_VALUE"""),80.0)</f>
        <v>80</v>
      </c>
      <c r="G821" s="13" t="str">
        <f t="shared" si="1"/>
        <v>June</v>
      </c>
    </row>
    <row r="822">
      <c r="A822" s="23" t="str">
        <f>IFERROR(__xludf.DUMMYFUNCTION("""COMPUTED_VALUE"""),"TO00505")</f>
        <v>TO00505</v>
      </c>
      <c r="B822" s="23" t="str">
        <f>IFERROR(__xludf.DUMMYFUNCTION("""COMPUTED_VALUE"""),"Tonk")</f>
        <v>Tonk</v>
      </c>
      <c r="C822" s="23" t="str">
        <f>IFERROR(__xludf.DUMMYFUNCTION("""COMPUTED_VALUE"""),"Wheat Flour")</f>
        <v>Wheat Flour</v>
      </c>
      <c r="D822" s="24">
        <f>IFERROR(__xludf.DUMMYFUNCTION("""COMPUTED_VALUE"""),45445.0)</f>
        <v>45445</v>
      </c>
      <c r="E822" s="23">
        <f>IFERROR(__xludf.DUMMYFUNCTION("""COMPUTED_VALUE"""),41.0)</f>
        <v>41</v>
      </c>
      <c r="F822" s="23">
        <f>IFERROR(__xludf.DUMMYFUNCTION("""COMPUTED_VALUE"""),65.0)</f>
        <v>65</v>
      </c>
      <c r="G822" s="13" t="str">
        <f t="shared" si="1"/>
        <v>June</v>
      </c>
    </row>
    <row r="823">
      <c r="A823" s="23" t="str">
        <f>IFERROR(__xludf.DUMMYFUNCTION("""COMPUTED_VALUE"""),"TO00605")</f>
        <v>TO00605</v>
      </c>
      <c r="B823" s="23" t="str">
        <f>IFERROR(__xludf.DUMMYFUNCTION("""COMPUTED_VALUE"""),"Tonk")</f>
        <v>Tonk</v>
      </c>
      <c r="C823" s="23" t="str">
        <f>IFERROR(__xludf.DUMMYFUNCTION("""COMPUTED_VALUE"""),"Wheat Flour")</f>
        <v>Wheat Flour</v>
      </c>
      <c r="D823" s="24">
        <f>IFERROR(__xludf.DUMMYFUNCTION("""COMPUTED_VALUE"""),45446.0)</f>
        <v>45446</v>
      </c>
      <c r="E823" s="23">
        <f>IFERROR(__xludf.DUMMYFUNCTION("""COMPUTED_VALUE"""),26.0)</f>
        <v>26</v>
      </c>
      <c r="F823" s="23">
        <f>IFERROR(__xludf.DUMMYFUNCTION("""COMPUTED_VALUE"""),65.0)</f>
        <v>65</v>
      </c>
      <c r="G823" s="13" t="str">
        <f t="shared" si="1"/>
        <v>June</v>
      </c>
    </row>
    <row r="824">
      <c r="A824" s="23" t="str">
        <f>IFERROR(__xludf.DUMMYFUNCTION("""COMPUTED_VALUE"""),"TO00705")</f>
        <v>TO00705</v>
      </c>
      <c r="B824" s="23" t="str">
        <f>IFERROR(__xludf.DUMMYFUNCTION("""COMPUTED_VALUE"""),"Tonk")</f>
        <v>Tonk</v>
      </c>
      <c r="C824" s="23" t="str">
        <f>IFERROR(__xludf.DUMMYFUNCTION("""COMPUTED_VALUE"""),"Besan")</f>
        <v>Besan</v>
      </c>
      <c r="D824" s="24">
        <f>IFERROR(__xludf.DUMMYFUNCTION("""COMPUTED_VALUE"""),45446.0)</f>
        <v>45446</v>
      </c>
      <c r="E824" s="23">
        <f>IFERROR(__xludf.DUMMYFUNCTION("""COMPUTED_VALUE"""),2.0)</f>
        <v>2</v>
      </c>
      <c r="F824" s="23">
        <f>IFERROR(__xludf.DUMMYFUNCTION("""COMPUTED_VALUE"""),170.0)</f>
        <v>170</v>
      </c>
      <c r="G824" s="13" t="str">
        <f t="shared" si="1"/>
        <v>June</v>
      </c>
    </row>
    <row r="825">
      <c r="A825" s="23" t="str">
        <f>IFERROR(__xludf.DUMMYFUNCTION("""COMPUTED_VALUE"""),"TO00805")</f>
        <v>TO00805</v>
      </c>
      <c r="B825" s="23" t="str">
        <f>IFERROR(__xludf.DUMMYFUNCTION("""COMPUTED_VALUE"""),"Tonk")</f>
        <v>Tonk</v>
      </c>
      <c r="C825" s="23" t="str">
        <f>IFERROR(__xludf.DUMMYFUNCTION("""COMPUTED_VALUE"""),"Wheat Flour")</f>
        <v>Wheat Flour</v>
      </c>
      <c r="D825" s="24">
        <f>IFERROR(__xludf.DUMMYFUNCTION("""COMPUTED_VALUE"""),45447.0)</f>
        <v>45447</v>
      </c>
      <c r="E825" s="23">
        <f>IFERROR(__xludf.DUMMYFUNCTION("""COMPUTED_VALUE"""),27.0)</f>
        <v>27</v>
      </c>
      <c r="F825" s="23">
        <f>IFERROR(__xludf.DUMMYFUNCTION("""COMPUTED_VALUE"""),65.0)</f>
        <v>65</v>
      </c>
      <c r="G825" s="13" t="str">
        <f t="shared" si="1"/>
        <v>June</v>
      </c>
    </row>
    <row r="826">
      <c r="A826" s="23" t="str">
        <f>IFERROR(__xludf.DUMMYFUNCTION("""COMPUTED_VALUE"""),"TO00905")</f>
        <v>TO00905</v>
      </c>
      <c r="B826" s="23" t="str">
        <f>IFERROR(__xludf.DUMMYFUNCTION("""COMPUTED_VALUE"""),"Tonk")</f>
        <v>Tonk</v>
      </c>
      <c r="C826" s="23" t="str">
        <f>IFERROR(__xludf.DUMMYFUNCTION("""COMPUTED_VALUE"""),"Rice Flour")</f>
        <v>Rice Flour</v>
      </c>
      <c r="D826" s="24">
        <f>IFERROR(__xludf.DUMMYFUNCTION("""COMPUTED_VALUE"""),45447.0)</f>
        <v>45447</v>
      </c>
      <c r="E826" s="23">
        <f>IFERROR(__xludf.DUMMYFUNCTION("""COMPUTED_VALUE"""),22.0)</f>
        <v>22</v>
      </c>
      <c r="F826" s="23">
        <f>IFERROR(__xludf.DUMMYFUNCTION("""COMPUTED_VALUE"""),78.0)</f>
        <v>78</v>
      </c>
      <c r="G826" s="13" t="str">
        <f t="shared" si="1"/>
        <v>June</v>
      </c>
    </row>
    <row r="827">
      <c r="A827" s="23" t="str">
        <f>IFERROR(__xludf.DUMMYFUNCTION("""COMPUTED_VALUE"""),"TO01005")</f>
        <v>TO01005</v>
      </c>
      <c r="B827" s="23" t="str">
        <f>IFERROR(__xludf.DUMMYFUNCTION("""COMPUTED_VALUE"""),"Tonk")</f>
        <v>Tonk</v>
      </c>
      <c r="C827" s="23" t="str">
        <f>IFERROR(__xludf.DUMMYFUNCTION("""COMPUTED_VALUE"""),"Besan")</f>
        <v>Besan</v>
      </c>
      <c r="D827" s="24">
        <f>IFERROR(__xludf.DUMMYFUNCTION("""COMPUTED_VALUE"""),45447.0)</f>
        <v>45447</v>
      </c>
      <c r="E827" s="23">
        <f>IFERROR(__xludf.DUMMYFUNCTION("""COMPUTED_VALUE"""),3.0)</f>
        <v>3</v>
      </c>
      <c r="F827" s="23">
        <f>IFERROR(__xludf.DUMMYFUNCTION("""COMPUTED_VALUE"""),170.0)</f>
        <v>170</v>
      </c>
      <c r="G827" s="13" t="str">
        <f t="shared" si="1"/>
        <v>June</v>
      </c>
    </row>
    <row r="828">
      <c r="A828" s="23" t="str">
        <f>IFERROR(__xludf.DUMMYFUNCTION("""COMPUTED_VALUE"""),"TO01105")</f>
        <v>TO01105</v>
      </c>
      <c r="B828" s="23" t="str">
        <f>IFERROR(__xludf.DUMMYFUNCTION("""COMPUTED_VALUE"""),"Tonk")</f>
        <v>Tonk</v>
      </c>
      <c r="C828" s="23" t="str">
        <f>IFERROR(__xludf.DUMMYFUNCTION("""COMPUTED_VALUE"""),"Ragi Flour")</f>
        <v>Ragi Flour</v>
      </c>
      <c r="D828" s="24">
        <f>IFERROR(__xludf.DUMMYFUNCTION("""COMPUTED_VALUE"""),45447.0)</f>
        <v>45447</v>
      </c>
      <c r="E828" s="23">
        <f>IFERROR(__xludf.DUMMYFUNCTION("""COMPUTED_VALUE"""),4.0)</f>
        <v>4</v>
      </c>
      <c r="F828" s="23">
        <f>IFERROR(__xludf.DUMMYFUNCTION("""COMPUTED_VALUE"""),90.0)</f>
        <v>90</v>
      </c>
      <c r="G828" s="13" t="str">
        <f t="shared" si="1"/>
        <v>June</v>
      </c>
    </row>
    <row r="829">
      <c r="A829" s="23" t="str">
        <f>IFERROR(__xludf.DUMMYFUNCTION("""COMPUTED_VALUE"""),"TO01205")</f>
        <v>TO01205</v>
      </c>
      <c r="B829" s="23" t="str">
        <f>IFERROR(__xludf.DUMMYFUNCTION("""COMPUTED_VALUE"""),"Tonk")</f>
        <v>Tonk</v>
      </c>
      <c r="C829" s="23" t="str">
        <f>IFERROR(__xludf.DUMMYFUNCTION("""COMPUTED_VALUE"""),"Rice Flour")</f>
        <v>Rice Flour</v>
      </c>
      <c r="D829" s="24">
        <f>IFERROR(__xludf.DUMMYFUNCTION("""COMPUTED_VALUE"""),45448.0)</f>
        <v>45448</v>
      </c>
      <c r="E829" s="23">
        <f>IFERROR(__xludf.DUMMYFUNCTION("""COMPUTED_VALUE"""),6.0)</f>
        <v>6</v>
      </c>
      <c r="F829" s="23">
        <f>IFERROR(__xludf.DUMMYFUNCTION("""COMPUTED_VALUE"""),78.0)</f>
        <v>78</v>
      </c>
      <c r="G829" s="13" t="str">
        <f t="shared" si="1"/>
        <v>June</v>
      </c>
    </row>
    <row r="830">
      <c r="A830" s="23" t="str">
        <f>IFERROR(__xludf.DUMMYFUNCTION("""COMPUTED_VALUE"""),"TO01305")</f>
        <v>TO01305</v>
      </c>
      <c r="B830" s="23" t="str">
        <f>IFERROR(__xludf.DUMMYFUNCTION("""COMPUTED_VALUE"""),"Tonk")</f>
        <v>Tonk</v>
      </c>
      <c r="C830" s="23" t="str">
        <f>IFERROR(__xludf.DUMMYFUNCTION("""COMPUTED_VALUE"""),"Besan")</f>
        <v>Besan</v>
      </c>
      <c r="D830" s="24">
        <f>IFERROR(__xludf.DUMMYFUNCTION("""COMPUTED_VALUE"""),45448.0)</f>
        <v>45448</v>
      </c>
      <c r="E830" s="23">
        <f>IFERROR(__xludf.DUMMYFUNCTION("""COMPUTED_VALUE"""),3.0)</f>
        <v>3</v>
      </c>
      <c r="F830" s="23">
        <f>IFERROR(__xludf.DUMMYFUNCTION("""COMPUTED_VALUE"""),170.0)</f>
        <v>170</v>
      </c>
      <c r="G830" s="13" t="str">
        <f t="shared" si="1"/>
        <v>June</v>
      </c>
    </row>
    <row r="831">
      <c r="A831" s="23" t="str">
        <f>IFERROR(__xludf.DUMMYFUNCTION("""COMPUTED_VALUE"""),"TO01405")</f>
        <v>TO01405</v>
      </c>
      <c r="B831" s="23" t="str">
        <f>IFERROR(__xludf.DUMMYFUNCTION("""COMPUTED_VALUE"""),"Tonk")</f>
        <v>Tonk</v>
      </c>
      <c r="C831" s="23" t="str">
        <f>IFERROR(__xludf.DUMMYFUNCTION("""COMPUTED_VALUE"""),"Ragi Flour")</f>
        <v>Ragi Flour</v>
      </c>
      <c r="D831" s="24">
        <f>IFERROR(__xludf.DUMMYFUNCTION("""COMPUTED_VALUE"""),45449.0)</f>
        <v>45449</v>
      </c>
      <c r="E831" s="23">
        <f>IFERROR(__xludf.DUMMYFUNCTION("""COMPUTED_VALUE"""),5.0)</f>
        <v>5</v>
      </c>
      <c r="F831" s="23">
        <f>IFERROR(__xludf.DUMMYFUNCTION("""COMPUTED_VALUE"""),90.0)</f>
        <v>90</v>
      </c>
      <c r="G831" s="13" t="str">
        <f t="shared" si="1"/>
        <v>June</v>
      </c>
    </row>
    <row r="832">
      <c r="A832" s="23" t="str">
        <f>IFERROR(__xludf.DUMMYFUNCTION("""COMPUTED_VALUE"""),"TO01505")</f>
        <v>TO01505</v>
      </c>
      <c r="B832" s="23" t="str">
        <f>IFERROR(__xludf.DUMMYFUNCTION("""COMPUTED_VALUE"""),"Tonk")</f>
        <v>Tonk</v>
      </c>
      <c r="C832" s="23" t="str">
        <f>IFERROR(__xludf.DUMMYFUNCTION("""COMPUTED_VALUE"""),"Jowar Flour")</f>
        <v>Jowar Flour</v>
      </c>
      <c r="D832" s="24">
        <f>IFERROR(__xludf.DUMMYFUNCTION("""COMPUTED_VALUE"""),45449.0)</f>
        <v>45449</v>
      </c>
      <c r="E832" s="23">
        <f>IFERROR(__xludf.DUMMYFUNCTION("""COMPUTED_VALUE"""),2.0)</f>
        <v>2</v>
      </c>
      <c r="F832" s="23">
        <f>IFERROR(__xludf.DUMMYFUNCTION("""COMPUTED_VALUE"""),80.0)</f>
        <v>80</v>
      </c>
      <c r="G832" s="13" t="str">
        <f t="shared" si="1"/>
        <v>June</v>
      </c>
    </row>
    <row r="833">
      <c r="A833" s="23" t="str">
        <f>IFERROR(__xludf.DUMMYFUNCTION("""COMPUTED_VALUE"""),"TO01605")</f>
        <v>TO01605</v>
      </c>
      <c r="B833" s="23" t="str">
        <f>IFERROR(__xludf.DUMMYFUNCTION("""COMPUTED_VALUE"""),"Tonk")</f>
        <v>Tonk</v>
      </c>
      <c r="C833" s="23" t="str">
        <f>IFERROR(__xludf.DUMMYFUNCTION("""COMPUTED_VALUE"""),"Wheat Flour")</f>
        <v>Wheat Flour</v>
      </c>
      <c r="D833" s="24">
        <f>IFERROR(__xludf.DUMMYFUNCTION("""COMPUTED_VALUE"""),45449.0)</f>
        <v>45449</v>
      </c>
      <c r="E833" s="23">
        <f>IFERROR(__xludf.DUMMYFUNCTION("""COMPUTED_VALUE"""),40.0)</f>
        <v>40</v>
      </c>
      <c r="F833" s="23">
        <f>IFERROR(__xludf.DUMMYFUNCTION("""COMPUTED_VALUE"""),65.0)</f>
        <v>65</v>
      </c>
      <c r="G833" s="13" t="str">
        <f t="shared" si="1"/>
        <v>June</v>
      </c>
    </row>
    <row r="834">
      <c r="A834" s="23" t="str">
        <f>IFERROR(__xludf.DUMMYFUNCTION("""COMPUTED_VALUE"""),"TO01705")</f>
        <v>TO01705</v>
      </c>
      <c r="B834" s="23" t="str">
        <f>IFERROR(__xludf.DUMMYFUNCTION("""COMPUTED_VALUE"""),"Tonk")</f>
        <v>Tonk</v>
      </c>
      <c r="C834" s="23" t="str">
        <f>IFERROR(__xludf.DUMMYFUNCTION("""COMPUTED_VALUE"""),"Rice Flour")</f>
        <v>Rice Flour</v>
      </c>
      <c r="D834" s="24">
        <f>IFERROR(__xludf.DUMMYFUNCTION("""COMPUTED_VALUE"""),45449.0)</f>
        <v>45449</v>
      </c>
      <c r="E834" s="23">
        <f>IFERROR(__xludf.DUMMYFUNCTION("""COMPUTED_VALUE"""),28.0)</f>
        <v>28</v>
      </c>
      <c r="F834" s="23">
        <f>IFERROR(__xludf.DUMMYFUNCTION("""COMPUTED_VALUE"""),78.0)</f>
        <v>78</v>
      </c>
      <c r="G834" s="13" t="str">
        <f t="shared" si="1"/>
        <v>June</v>
      </c>
    </row>
    <row r="835">
      <c r="A835" s="23" t="str">
        <f>IFERROR(__xludf.DUMMYFUNCTION("""COMPUTED_VALUE"""),"TO01805")</f>
        <v>TO01805</v>
      </c>
      <c r="B835" s="23" t="str">
        <f>IFERROR(__xludf.DUMMYFUNCTION("""COMPUTED_VALUE"""),"Tonk")</f>
        <v>Tonk</v>
      </c>
      <c r="C835" s="23" t="str">
        <f>IFERROR(__xludf.DUMMYFUNCTION("""COMPUTED_VALUE"""),"Wheat Flour")</f>
        <v>Wheat Flour</v>
      </c>
      <c r="D835" s="24">
        <f>IFERROR(__xludf.DUMMYFUNCTION("""COMPUTED_VALUE"""),45450.0)</f>
        <v>45450</v>
      </c>
      <c r="E835" s="23">
        <f>IFERROR(__xludf.DUMMYFUNCTION("""COMPUTED_VALUE"""),13.0)</f>
        <v>13</v>
      </c>
      <c r="F835" s="23">
        <f>IFERROR(__xludf.DUMMYFUNCTION("""COMPUTED_VALUE"""),65.0)</f>
        <v>65</v>
      </c>
      <c r="G835" s="13" t="str">
        <f t="shared" si="1"/>
        <v>June</v>
      </c>
    </row>
    <row r="836">
      <c r="A836" s="23" t="str">
        <f>IFERROR(__xludf.DUMMYFUNCTION("""COMPUTED_VALUE"""),"TO01905")</f>
        <v>TO01905</v>
      </c>
      <c r="B836" s="23" t="str">
        <f>IFERROR(__xludf.DUMMYFUNCTION("""COMPUTED_VALUE"""),"Tonk")</f>
        <v>Tonk</v>
      </c>
      <c r="C836" s="23" t="str">
        <f>IFERROR(__xludf.DUMMYFUNCTION("""COMPUTED_VALUE"""),"Rice Flour")</f>
        <v>Rice Flour</v>
      </c>
      <c r="D836" s="24">
        <f>IFERROR(__xludf.DUMMYFUNCTION("""COMPUTED_VALUE"""),45451.0)</f>
        <v>45451</v>
      </c>
      <c r="E836" s="23">
        <f>IFERROR(__xludf.DUMMYFUNCTION("""COMPUTED_VALUE"""),19.0)</f>
        <v>19</v>
      </c>
      <c r="F836" s="23">
        <f>IFERROR(__xludf.DUMMYFUNCTION("""COMPUTED_VALUE"""),78.0)</f>
        <v>78</v>
      </c>
      <c r="G836" s="13" t="str">
        <f t="shared" si="1"/>
        <v>June</v>
      </c>
    </row>
    <row r="837">
      <c r="A837" s="23" t="str">
        <f>IFERROR(__xludf.DUMMYFUNCTION("""COMPUTED_VALUE"""),"TO02005")</f>
        <v>TO02005</v>
      </c>
      <c r="B837" s="23" t="str">
        <f>IFERROR(__xludf.DUMMYFUNCTION("""COMPUTED_VALUE"""),"Tonk")</f>
        <v>Tonk</v>
      </c>
      <c r="C837" s="23" t="str">
        <f>IFERROR(__xludf.DUMMYFUNCTION("""COMPUTED_VALUE"""),"Besan")</f>
        <v>Besan</v>
      </c>
      <c r="D837" s="24">
        <f>IFERROR(__xludf.DUMMYFUNCTION("""COMPUTED_VALUE"""),45451.0)</f>
        <v>45451</v>
      </c>
      <c r="E837" s="23">
        <f>IFERROR(__xludf.DUMMYFUNCTION("""COMPUTED_VALUE"""),6.0)</f>
        <v>6</v>
      </c>
      <c r="F837" s="23">
        <f>IFERROR(__xludf.DUMMYFUNCTION("""COMPUTED_VALUE"""),170.0)</f>
        <v>170</v>
      </c>
      <c r="G837" s="13" t="str">
        <f t="shared" si="1"/>
        <v>June</v>
      </c>
    </row>
    <row r="838">
      <c r="A838" s="23" t="str">
        <f>IFERROR(__xludf.DUMMYFUNCTION("""COMPUTED_VALUE"""),"TO02105")</f>
        <v>TO02105</v>
      </c>
      <c r="B838" s="23" t="str">
        <f>IFERROR(__xludf.DUMMYFUNCTION("""COMPUTED_VALUE"""),"Tonk")</f>
        <v>Tonk</v>
      </c>
      <c r="C838" s="23" t="str">
        <f>IFERROR(__xludf.DUMMYFUNCTION("""COMPUTED_VALUE"""),"Ragi Flour")</f>
        <v>Ragi Flour</v>
      </c>
      <c r="D838" s="24">
        <f>IFERROR(__xludf.DUMMYFUNCTION("""COMPUTED_VALUE"""),45451.0)</f>
        <v>45451</v>
      </c>
      <c r="E838" s="23">
        <f>IFERROR(__xludf.DUMMYFUNCTION("""COMPUTED_VALUE"""),6.0)</f>
        <v>6</v>
      </c>
      <c r="F838" s="23">
        <f>IFERROR(__xludf.DUMMYFUNCTION("""COMPUTED_VALUE"""),90.0)</f>
        <v>90</v>
      </c>
      <c r="G838" s="13" t="str">
        <f t="shared" si="1"/>
        <v>June</v>
      </c>
    </row>
    <row r="839">
      <c r="A839" s="23" t="str">
        <f>IFERROR(__xludf.DUMMYFUNCTION("""COMPUTED_VALUE"""),"TO02205")</f>
        <v>TO02205</v>
      </c>
      <c r="B839" s="23" t="str">
        <f>IFERROR(__xludf.DUMMYFUNCTION("""COMPUTED_VALUE"""),"Tonk")</f>
        <v>Tonk</v>
      </c>
      <c r="C839" s="23" t="str">
        <f>IFERROR(__xludf.DUMMYFUNCTION("""COMPUTED_VALUE"""),"Wheat Flour")</f>
        <v>Wheat Flour</v>
      </c>
      <c r="D839" s="24">
        <f>IFERROR(__xludf.DUMMYFUNCTION("""COMPUTED_VALUE"""),45451.0)</f>
        <v>45451</v>
      </c>
      <c r="E839" s="23">
        <f>IFERROR(__xludf.DUMMYFUNCTION("""COMPUTED_VALUE"""),27.0)</f>
        <v>27</v>
      </c>
      <c r="F839" s="23">
        <f>IFERROR(__xludf.DUMMYFUNCTION("""COMPUTED_VALUE"""),65.0)</f>
        <v>65</v>
      </c>
      <c r="G839" s="13" t="str">
        <f t="shared" si="1"/>
        <v>June</v>
      </c>
    </row>
    <row r="840">
      <c r="A840" s="23" t="str">
        <f>IFERROR(__xludf.DUMMYFUNCTION("""COMPUTED_VALUE"""),"TO02305")</f>
        <v>TO02305</v>
      </c>
      <c r="B840" s="23" t="str">
        <f>IFERROR(__xludf.DUMMYFUNCTION("""COMPUTED_VALUE"""),"Tonk")</f>
        <v>Tonk</v>
      </c>
      <c r="C840" s="23" t="str">
        <f>IFERROR(__xludf.DUMMYFUNCTION("""COMPUTED_VALUE"""),"Corn Flour")</f>
        <v>Corn Flour</v>
      </c>
      <c r="D840" s="24">
        <f>IFERROR(__xludf.DUMMYFUNCTION("""COMPUTED_VALUE"""),45451.0)</f>
        <v>45451</v>
      </c>
      <c r="E840" s="23">
        <f>IFERROR(__xludf.DUMMYFUNCTION("""COMPUTED_VALUE"""),3.0)</f>
        <v>3</v>
      </c>
      <c r="F840" s="23">
        <f>IFERROR(__xludf.DUMMYFUNCTION("""COMPUTED_VALUE"""),82.0)</f>
        <v>82</v>
      </c>
      <c r="G840" s="13" t="str">
        <f t="shared" si="1"/>
        <v>June</v>
      </c>
    </row>
    <row r="841">
      <c r="A841" s="23" t="str">
        <f>IFERROR(__xludf.DUMMYFUNCTION("""COMPUTED_VALUE"""),"TO02405")</f>
        <v>TO02405</v>
      </c>
      <c r="B841" s="23" t="str">
        <f>IFERROR(__xludf.DUMMYFUNCTION("""COMPUTED_VALUE"""),"Tonk")</f>
        <v>Tonk</v>
      </c>
      <c r="C841" s="23" t="str">
        <f>IFERROR(__xludf.DUMMYFUNCTION("""COMPUTED_VALUE"""),"Wheat Flour")</f>
        <v>Wheat Flour</v>
      </c>
      <c r="D841" s="24">
        <f>IFERROR(__xludf.DUMMYFUNCTION("""COMPUTED_VALUE"""),45452.0)</f>
        <v>45452</v>
      </c>
      <c r="E841" s="23">
        <f>IFERROR(__xludf.DUMMYFUNCTION("""COMPUTED_VALUE"""),38.0)</f>
        <v>38</v>
      </c>
      <c r="F841" s="23">
        <f>IFERROR(__xludf.DUMMYFUNCTION("""COMPUTED_VALUE"""),65.0)</f>
        <v>65</v>
      </c>
      <c r="G841" s="13" t="str">
        <f t="shared" si="1"/>
        <v>June</v>
      </c>
    </row>
    <row r="842">
      <c r="A842" s="23" t="str">
        <f>IFERROR(__xludf.DUMMYFUNCTION("""COMPUTED_VALUE"""),"TO02505")</f>
        <v>TO02505</v>
      </c>
      <c r="B842" s="23" t="str">
        <f>IFERROR(__xludf.DUMMYFUNCTION("""COMPUTED_VALUE"""),"Tonk")</f>
        <v>Tonk</v>
      </c>
      <c r="C842" s="23" t="str">
        <f>IFERROR(__xludf.DUMMYFUNCTION("""COMPUTED_VALUE"""),"Rice Flour")</f>
        <v>Rice Flour</v>
      </c>
      <c r="D842" s="24">
        <f>IFERROR(__xludf.DUMMYFUNCTION("""COMPUTED_VALUE"""),45452.0)</f>
        <v>45452</v>
      </c>
      <c r="E842" s="23">
        <f>IFERROR(__xludf.DUMMYFUNCTION("""COMPUTED_VALUE"""),40.0)</f>
        <v>40</v>
      </c>
      <c r="F842" s="23">
        <f>IFERROR(__xludf.DUMMYFUNCTION("""COMPUTED_VALUE"""),78.0)</f>
        <v>78</v>
      </c>
      <c r="G842" s="13" t="str">
        <f t="shared" si="1"/>
        <v>June</v>
      </c>
    </row>
    <row r="843">
      <c r="A843" s="23" t="str">
        <f>IFERROR(__xludf.DUMMYFUNCTION("""COMPUTED_VALUE"""),"TO02605")</f>
        <v>TO02605</v>
      </c>
      <c r="B843" s="23" t="str">
        <f>IFERROR(__xludf.DUMMYFUNCTION("""COMPUTED_VALUE"""),"Tonk")</f>
        <v>Tonk</v>
      </c>
      <c r="C843" s="23" t="str">
        <f>IFERROR(__xludf.DUMMYFUNCTION("""COMPUTED_VALUE"""),"Besan")</f>
        <v>Besan</v>
      </c>
      <c r="D843" s="24">
        <f>IFERROR(__xludf.DUMMYFUNCTION("""COMPUTED_VALUE"""),45452.0)</f>
        <v>45452</v>
      </c>
      <c r="E843" s="23">
        <f>IFERROR(__xludf.DUMMYFUNCTION("""COMPUTED_VALUE"""),9.0)</f>
        <v>9</v>
      </c>
      <c r="F843" s="23">
        <f>IFERROR(__xludf.DUMMYFUNCTION("""COMPUTED_VALUE"""),170.0)</f>
        <v>170</v>
      </c>
      <c r="G843" s="13" t="str">
        <f t="shared" si="1"/>
        <v>June</v>
      </c>
    </row>
    <row r="844">
      <c r="A844" s="23" t="str">
        <f>IFERROR(__xludf.DUMMYFUNCTION("""COMPUTED_VALUE"""),"TO02705")</f>
        <v>TO02705</v>
      </c>
      <c r="B844" s="23" t="str">
        <f>IFERROR(__xludf.DUMMYFUNCTION("""COMPUTED_VALUE"""),"Tonk")</f>
        <v>Tonk</v>
      </c>
      <c r="C844" s="23" t="str">
        <f>IFERROR(__xludf.DUMMYFUNCTION("""COMPUTED_VALUE"""),"Ragi Flour")</f>
        <v>Ragi Flour</v>
      </c>
      <c r="D844" s="24">
        <f>IFERROR(__xludf.DUMMYFUNCTION("""COMPUTED_VALUE"""),45452.0)</f>
        <v>45452</v>
      </c>
      <c r="E844" s="23">
        <f>IFERROR(__xludf.DUMMYFUNCTION("""COMPUTED_VALUE"""),8.0)</f>
        <v>8</v>
      </c>
      <c r="F844" s="23">
        <f>IFERROR(__xludf.DUMMYFUNCTION("""COMPUTED_VALUE"""),90.0)</f>
        <v>90</v>
      </c>
      <c r="G844" s="13" t="str">
        <f t="shared" si="1"/>
        <v>June</v>
      </c>
    </row>
    <row r="845">
      <c r="A845" s="23" t="str">
        <f>IFERROR(__xludf.DUMMYFUNCTION("""COMPUTED_VALUE"""),"TO02805")</f>
        <v>TO02805</v>
      </c>
      <c r="B845" s="23" t="str">
        <f>IFERROR(__xludf.DUMMYFUNCTION("""COMPUTED_VALUE"""),"Tonk")</f>
        <v>Tonk</v>
      </c>
      <c r="C845" s="23" t="str">
        <f>IFERROR(__xludf.DUMMYFUNCTION("""COMPUTED_VALUE"""),"Jowar Flour")</f>
        <v>Jowar Flour</v>
      </c>
      <c r="D845" s="24">
        <f>IFERROR(__xludf.DUMMYFUNCTION("""COMPUTED_VALUE"""),45452.0)</f>
        <v>45452</v>
      </c>
      <c r="E845" s="23">
        <f>IFERROR(__xludf.DUMMYFUNCTION("""COMPUTED_VALUE"""),11.0)</f>
        <v>11</v>
      </c>
      <c r="F845" s="23">
        <f>IFERROR(__xludf.DUMMYFUNCTION("""COMPUTED_VALUE"""),80.0)</f>
        <v>80</v>
      </c>
      <c r="G845" s="13" t="str">
        <f t="shared" si="1"/>
        <v>June</v>
      </c>
    </row>
    <row r="846">
      <c r="A846" s="23" t="str">
        <f>IFERROR(__xludf.DUMMYFUNCTION("""COMPUTED_VALUE"""),"TO02905")</f>
        <v>TO02905</v>
      </c>
      <c r="B846" s="23" t="str">
        <f>IFERROR(__xludf.DUMMYFUNCTION("""COMPUTED_VALUE"""),"Tonk")</f>
        <v>Tonk</v>
      </c>
      <c r="C846" s="23" t="str">
        <f>IFERROR(__xludf.DUMMYFUNCTION("""COMPUTED_VALUE"""),"Corn Flour")</f>
        <v>Corn Flour</v>
      </c>
      <c r="D846" s="24">
        <f>IFERROR(__xludf.DUMMYFUNCTION("""COMPUTED_VALUE"""),45452.0)</f>
        <v>45452</v>
      </c>
      <c r="E846" s="23">
        <f>IFERROR(__xludf.DUMMYFUNCTION("""COMPUTED_VALUE"""),5.0)</f>
        <v>5</v>
      </c>
      <c r="F846" s="23">
        <f>IFERROR(__xludf.DUMMYFUNCTION("""COMPUTED_VALUE"""),82.0)</f>
        <v>82</v>
      </c>
      <c r="G846" s="13" t="str">
        <f t="shared" si="1"/>
        <v>June</v>
      </c>
    </row>
    <row r="847">
      <c r="A847" s="23" t="str">
        <f>IFERROR(__xludf.DUMMYFUNCTION("""COMPUTED_VALUE"""),"TO03005")</f>
        <v>TO03005</v>
      </c>
      <c r="B847" s="23" t="str">
        <f>IFERROR(__xludf.DUMMYFUNCTION("""COMPUTED_VALUE"""),"Tonk")</f>
        <v>Tonk</v>
      </c>
      <c r="C847" s="23" t="str">
        <f>IFERROR(__xludf.DUMMYFUNCTION("""COMPUTED_VALUE"""),"Wheat Flour")</f>
        <v>Wheat Flour</v>
      </c>
      <c r="D847" s="24">
        <f>IFERROR(__xludf.DUMMYFUNCTION("""COMPUTED_VALUE"""),45453.0)</f>
        <v>45453</v>
      </c>
      <c r="E847" s="23">
        <f>IFERROR(__xludf.DUMMYFUNCTION("""COMPUTED_VALUE"""),8.0)</f>
        <v>8</v>
      </c>
      <c r="F847" s="23">
        <f>IFERROR(__xludf.DUMMYFUNCTION("""COMPUTED_VALUE"""),65.0)</f>
        <v>65</v>
      </c>
      <c r="G847" s="13" t="str">
        <f t="shared" si="1"/>
        <v>June</v>
      </c>
    </row>
    <row r="848">
      <c r="A848" s="23" t="str">
        <f>IFERROR(__xludf.DUMMYFUNCTION("""COMPUTED_VALUE"""),"TO03105")</f>
        <v>TO03105</v>
      </c>
      <c r="B848" s="23" t="str">
        <f>IFERROR(__xludf.DUMMYFUNCTION("""COMPUTED_VALUE"""),"Tonk")</f>
        <v>Tonk</v>
      </c>
      <c r="C848" s="23" t="str">
        <f>IFERROR(__xludf.DUMMYFUNCTION("""COMPUTED_VALUE"""),"Rice Flour")</f>
        <v>Rice Flour</v>
      </c>
      <c r="D848" s="24">
        <f>IFERROR(__xludf.DUMMYFUNCTION("""COMPUTED_VALUE"""),45453.0)</f>
        <v>45453</v>
      </c>
      <c r="E848" s="23">
        <f>IFERROR(__xludf.DUMMYFUNCTION("""COMPUTED_VALUE"""),9.0)</f>
        <v>9</v>
      </c>
      <c r="F848" s="23">
        <f>IFERROR(__xludf.DUMMYFUNCTION("""COMPUTED_VALUE"""),78.0)</f>
        <v>78</v>
      </c>
      <c r="G848" s="13" t="str">
        <f t="shared" si="1"/>
        <v>June</v>
      </c>
    </row>
    <row r="849">
      <c r="A849" s="23" t="str">
        <f>IFERROR(__xludf.DUMMYFUNCTION("""COMPUTED_VALUE"""),"TO03205")</f>
        <v>TO03205</v>
      </c>
      <c r="B849" s="23" t="str">
        <f>IFERROR(__xludf.DUMMYFUNCTION("""COMPUTED_VALUE"""),"Tonk")</f>
        <v>Tonk</v>
      </c>
      <c r="C849" s="23" t="str">
        <f>IFERROR(__xludf.DUMMYFUNCTION("""COMPUTED_VALUE"""),"Ragi Flour")</f>
        <v>Ragi Flour</v>
      </c>
      <c r="D849" s="24">
        <f>IFERROR(__xludf.DUMMYFUNCTION("""COMPUTED_VALUE"""),45454.0)</f>
        <v>45454</v>
      </c>
      <c r="E849" s="23">
        <f>IFERROR(__xludf.DUMMYFUNCTION("""COMPUTED_VALUE"""),8.0)</f>
        <v>8</v>
      </c>
      <c r="F849" s="23">
        <f>IFERROR(__xludf.DUMMYFUNCTION("""COMPUTED_VALUE"""),90.0)</f>
        <v>90</v>
      </c>
      <c r="G849" s="13" t="str">
        <f t="shared" si="1"/>
        <v>June</v>
      </c>
    </row>
    <row r="850">
      <c r="A850" s="23" t="str">
        <f>IFERROR(__xludf.DUMMYFUNCTION("""COMPUTED_VALUE"""),"TO03305")</f>
        <v>TO03305</v>
      </c>
      <c r="B850" s="23" t="str">
        <f>IFERROR(__xludf.DUMMYFUNCTION("""COMPUTED_VALUE"""),"Tonk")</f>
        <v>Tonk</v>
      </c>
      <c r="C850" s="23" t="str">
        <f>IFERROR(__xludf.DUMMYFUNCTION("""COMPUTED_VALUE"""),"Wheat Flour")</f>
        <v>Wheat Flour</v>
      </c>
      <c r="D850" s="24">
        <f>IFERROR(__xludf.DUMMYFUNCTION("""COMPUTED_VALUE"""),45454.0)</f>
        <v>45454</v>
      </c>
      <c r="E850" s="23">
        <f>IFERROR(__xludf.DUMMYFUNCTION("""COMPUTED_VALUE"""),26.0)</f>
        <v>26</v>
      </c>
      <c r="F850" s="23">
        <f>IFERROR(__xludf.DUMMYFUNCTION("""COMPUTED_VALUE"""),65.0)</f>
        <v>65</v>
      </c>
      <c r="G850" s="13" t="str">
        <f t="shared" si="1"/>
        <v>June</v>
      </c>
    </row>
    <row r="851">
      <c r="A851" s="23" t="str">
        <f>IFERROR(__xludf.DUMMYFUNCTION("""COMPUTED_VALUE"""),"TO03405")</f>
        <v>TO03405</v>
      </c>
      <c r="B851" s="23" t="str">
        <f>IFERROR(__xludf.DUMMYFUNCTION("""COMPUTED_VALUE"""),"Tonk")</f>
        <v>Tonk</v>
      </c>
      <c r="C851" s="23" t="str">
        <f>IFERROR(__xludf.DUMMYFUNCTION("""COMPUTED_VALUE"""),"Rice Flour")</f>
        <v>Rice Flour</v>
      </c>
      <c r="D851" s="24">
        <f>IFERROR(__xludf.DUMMYFUNCTION("""COMPUTED_VALUE"""),45454.0)</f>
        <v>45454</v>
      </c>
      <c r="E851" s="23">
        <f>IFERROR(__xludf.DUMMYFUNCTION("""COMPUTED_VALUE"""),23.0)</f>
        <v>23</v>
      </c>
      <c r="F851" s="23">
        <f>IFERROR(__xludf.DUMMYFUNCTION("""COMPUTED_VALUE"""),78.0)</f>
        <v>78</v>
      </c>
      <c r="G851" s="13" t="str">
        <f t="shared" si="1"/>
        <v>June</v>
      </c>
    </row>
    <row r="852">
      <c r="A852" s="23" t="str">
        <f>IFERROR(__xludf.DUMMYFUNCTION("""COMPUTED_VALUE"""),"TO03505")</f>
        <v>TO03505</v>
      </c>
      <c r="B852" s="23" t="str">
        <f>IFERROR(__xludf.DUMMYFUNCTION("""COMPUTED_VALUE"""),"Tonk")</f>
        <v>Tonk</v>
      </c>
      <c r="C852" s="23" t="str">
        <f>IFERROR(__xludf.DUMMYFUNCTION("""COMPUTED_VALUE"""),"Wheat Flour")</f>
        <v>Wheat Flour</v>
      </c>
      <c r="D852" s="24">
        <f>IFERROR(__xludf.DUMMYFUNCTION("""COMPUTED_VALUE"""),45455.0)</f>
        <v>45455</v>
      </c>
      <c r="E852" s="23">
        <f>IFERROR(__xludf.DUMMYFUNCTION("""COMPUTED_VALUE"""),15.0)</f>
        <v>15</v>
      </c>
      <c r="F852" s="23">
        <f>IFERROR(__xludf.DUMMYFUNCTION("""COMPUTED_VALUE"""),65.0)</f>
        <v>65</v>
      </c>
      <c r="G852" s="13" t="str">
        <f t="shared" si="1"/>
        <v>June</v>
      </c>
    </row>
    <row r="853">
      <c r="A853" s="23" t="str">
        <f>IFERROR(__xludf.DUMMYFUNCTION("""COMPUTED_VALUE"""),"TO03605")</f>
        <v>TO03605</v>
      </c>
      <c r="B853" s="23" t="str">
        <f>IFERROR(__xludf.DUMMYFUNCTION("""COMPUTED_VALUE"""),"Tonk")</f>
        <v>Tonk</v>
      </c>
      <c r="C853" s="23" t="str">
        <f>IFERROR(__xludf.DUMMYFUNCTION("""COMPUTED_VALUE"""),"Besan")</f>
        <v>Besan</v>
      </c>
      <c r="D853" s="24">
        <f>IFERROR(__xludf.DUMMYFUNCTION("""COMPUTED_VALUE"""),45455.0)</f>
        <v>45455</v>
      </c>
      <c r="E853" s="23">
        <f>IFERROR(__xludf.DUMMYFUNCTION("""COMPUTED_VALUE"""),16.0)</f>
        <v>16</v>
      </c>
      <c r="F853" s="23">
        <f>IFERROR(__xludf.DUMMYFUNCTION("""COMPUTED_VALUE"""),170.0)</f>
        <v>170</v>
      </c>
      <c r="G853" s="13" t="str">
        <f t="shared" si="1"/>
        <v>June</v>
      </c>
    </row>
    <row r="854">
      <c r="A854" s="23" t="str">
        <f>IFERROR(__xludf.DUMMYFUNCTION("""COMPUTED_VALUE"""),"TO03705")</f>
        <v>TO03705</v>
      </c>
      <c r="B854" s="23" t="str">
        <f>IFERROR(__xludf.DUMMYFUNCTION("""COMPUTED_VALUE"""),"Tonk")</f>
        <v>Tonk</v>
      </c>
      <c r="C854" s="23" t="str">
        <f>IFERROR(__xludf.DUMMYFUNCTION("""COMPUTED_VALUE"""),"Corn Flour")</f>
        <v>Corn Flour</v>
      </c>
      <c r="D854" s="24">
        <f>IFERROR(__xludf.DUMMYFUNCTION("""COMPUTED_VALUE"""),45455.0)</f>
        <v>45455</v>
      </c>
      <c r="E854" s="23">
        <f>IFERROR(__xludf.DUMMYFUNCTION("""COMPUTED_VALUE"""),7.0)</f>
        <v>7</v>
      </c>
      <c r="F854" s="23">
        <f>IFERROR(__xludf.DUMMYFUNCTION("""COMPUTED_VALUE"""),82.0)</f>
        <v>82</v>
      </c>
      <c r="G854" s="13" t="str">
        <f t="shared" si="1"/>
        <v>June</v>
      </c>
    </row>
    <row r="855">
      <c r="A855" s="23" t="str">
        <f>IFERROR(__xludf.DUMMYFUNCTION("""COMPUTED_VALUE"""),"TO03805")</f>
        <v>TO03805</v>
      </c>
      <c r="B855" s="23" t="str">
        <f>IFERROR(__xludf.DUMMYFUNCTION("""COMPUTED_VALUE"""),"Tonk")</f>
        <v>Tonk</v>
      </c>
      <c r="C855" s="23" t="str">
        <f>IFERROR(__xludf.DUMMYFUNCTION("""COMPUTED_VALUE"""),"Wheat Flour")</f>
        <v>Wheat Flour</v>
      </c>
      <c r="D855" s="24">
        <f>IFERROR(__xludf.DUMMYFUNCTION("""COMPUTED_VALUE"""),45456.0)</f>
        <v>45456</v>
      </c>
      <c r="E855" s="23">
        <f>IFERROR(__xludf.DUMMYFUNCTION("""COMPUTED_VALUE"""),2.0)</f>
        <v>2</v>
      </c>
      <c r="F855" s="23">
        <f>IFERROR(__xludf.DUMMYFUNCTION("""COMPUTED_VALUE"""),65.0)</f>
        <v>65</v>
      </c>
      <c r="G855" s="13" t="str">
        <f t="shared" si="1"/>
        <v>June</v>
      </c>
    </row>
    <row r="856">
      <c r="A856" s="23" t="str">
        <f>IFERROR(__xludf.DUMMYFUNCTION("""COMPUTED_VALUE"""),"TO03905")</f>
        <v>TO03905</v>
      </c>
      <c r="B856" s="23" t="str">
        <f>IFERROR(__xludf.DUMMYFUNCTION("""COMPUTED_VALUE"""),"Tonk")</f>
        <v>Tonk</v>
      </c>
      <c r="C856" s="23" t="str">
        <f>IFERROR(__xludf.DUMMYFUNCTION("""COMPUTED_VALUE"""),"Rice Flour")</f>
        <v>Rice Flour</v>
      </c>
      <c r="D856" s="24">
        <f>IFERROR(__xludf.DUMMYFUNCTION("""COMPUTED_VALUE"""),45457.0)</f>
        <v>45457</v>
      </c>
      <c r="E856" s="23">
        <f>IFERROR(__xludf.DUMMYFUNCTION("""COMPUTED_VALUE"""),7.0)</f>
        <v>7</v>
      </c>
      <c r="F856" s="23">
        <f>IFERROR(__xludf.DUMMYFUNCTION("""COMPUTED_VALUE"""),78.0)</f>
        <v>78</v>
      </c>
      <c r="G856" s="13" t="str">
        <f t="shared" si="1"/>
        <v>June</v>
      </c>
    </row>
    <row r="857">
      <c r="A857" s="23" t="str">
        <f>IFERROR(__xludf.DUMMYFUNCTION("""COMPUTED_VALUE"""),"TO04005")</f>
        <v>TO04005</v>
      </c>
      <c r="B857" s="23" t="str">
        <f>IFERROR(__xludf.DUMMYFUNCTION("""COMPUTED_VALUE"""),"Tonk")</f>
        <v>Tonk</v>
      </c>
      <c r="C857" s="23" t="str">
        <f>IFERROR(__xludf.DUMMYFUNCTION("""COMPUTED_VALUE"""),"Ragi Flour")</f>
        <v>Ragi Flour</v>
      </c>
      <c r="D857" s="24">
        <f>IFERROR(__xludf.DUMMYFUNCTION("""COMPUTED_VALUE"""),45458.0)</f>
        <v>45458</v>
      </c>
      <c r="E857" s="23">
        <f>IFERROR(__xludf.DUMMYFUNCTION("""COMPUTED_VALUE"""),15.0)</f>
        <v>15</v>
      </c>
      <c r="F857" s="23">
        <f>IFERROR(__xludf.DUMMYFUNCTION("""COMPUTED_VALUE"""),90.0)</f>
        <v>90</v>
      </c>
      <c r="G857" s="13" t="str">
        <f t="shared" si="1"/>
        <v>June</v>
      </c>
    </row>
    <row r="858">
      <c r="A858" s="23" t="str">
        <f>IFERROR(__xludf.DUMMYFUNCTION("""COMPUTED_VALUE"""),"TO04105")</f>
        <v>TO04105</v>
      </c>
      <c r="B858" s="23" t="str">
        <f>IFERROR(__xludf.DUMMYFUNCTION("""COMPUTED_VALUE"""),"Tonk")</f>
        <v>Tonk</v>
      </c>
      <c r="C858" s="23" t="str">
        <f>IFERROR(__xludf.DUMMYFUNCTION("""COMPUTED_VALUE"""),"Jowar Flour")</f>
        <v>Jowar Flour</v>
      </c>
      <c r="D858" s="24">
        <f>IFERROR(__xludf.DUMMYFUNCTION("""COMPUTED_VALUE"""),45458.0)</f>
        <v>45458</v>
      </c>
      <c r="E858" s="23">
        <f>IFERROR(__xludf.DUMMYFUNCTION("""COMPUTED_VALUE"""),9.0)</f>
        <v>9</v>
      </c>
      <c r="F858" s="23">
        <f>IFERROR(__xludf.DUMMYFUNCTION("""COMPUTED_VALUE"""),80.0)</f>
        <v>80</v>
      </c>
      <c r="G858" s="13" t="str">
        <f t="shared" si="1"/>
        <v>June</v>
      </c>
    </row>
    <row r="859">
      <c r="A859" s="23" t="str">
        <f>IFERROR(__xludf.DUMMYFUNCTION("""COMPUTED_VALUE"""),"TO04205")</f>
        <v>TO04205</v>
      </c>
      <c r="B859" s="23" t="str">
        <f>IFERROR(__xludf.DUMMYFUNCTION("""COMPUTED_VALUE"""),"Tonk")</f>
        <v>Tonk</v>
      </c>
      <c r="C859" s="23" t="str">
        <f>IFERROR(__xludf.DUMMYFUNCTION("""COMPUTED_VALUE"""),"Corn Flour")</f>
        <v>Corn Flour</v>
      </c>
      <c r="D859" s="24">
        <f>IFERROR(__xludf.DUMMYFUNCTION("""COMPUTED_VALUE"""),45458.0)</f>
        <v>45458</v>
      </c>
      <c r="E859" s="23">
        <f>IFERROR(__xludf.DUMMYFUNCTION("""COMPUTED_VALUE"""),6.0)</f>
        <v>6</v>
      </c>
      <c r="F859" s="23">
        <f>IFERROR(__xludf.DUMMYFUNCTION("""COMPUTED_VALUE"""),82.0)</f>
        <v>82</v>
      </c>
      <c r="G859" s="13" t="str">
        <f t="shared" si="1"/>
        <v>June</v>
      </c>
    </row>
    <row r="860">
      <c r="A860" s="23" t="str">
        <f>IFERROR(__xludf.DUMMYFUNCTION("""COMPUTED_VALUE"""),"TO04305")</f>
        <v>TO04305</v>
      </c>
      <c r="B860" s="23" t="str">
        <f>IFERROR(__xludf.DUMMYFUNCTION("""COMPUTED_VALUE"""),"Tonk")</f>
        <v>Tonk</v>
      </c>
      <c r="C860" s="23" t="str">
        <f>IFERROR(__xludf.DUMMYFUNCTION("""COMPUTED_VALUE"""),"Wheat Flour")</f>
        <v>Wheat Flour</v>
      </c>
      <c r="D860" s="24">
        <f>IFERROR(__xludf.DUMMYFUNCTION("""COMPUTED_VALUE"""),45458.0)</f>
        <v>45458</v>
      </c>
      <c r="E860" s="23">
        <f>IFERROR(__xludf.DUMMYFUNCTION("""COMPUTED_VALUE"""),25.0)</f>
        <v>25</v>
      </c>
      <c r="F860" s="23">
        <f>IFERROR(__xludf.DUMMYFUNCTION("""COMPUTED_VALUE"""),65.0)</f>
        <v>65</v>
      </c>
      <c r="G860" s="13" t="str">
        <f t="shared" si="1"/>
        <v>June</v>
      </c>
    </row>
    <row r="861">
      <c r="A861" s="23" t="str">
        <f>IFERROR(__xludf.DUMMYFUNCTION("""COMPUTED_VALUE"""),"TO04405")</f>
        <v>TO04405</v>
      </c>
      <c r="B861" s="23" t="str">
        <f>IFERROR(__xludf.DUMMYFUNCTION("""COMPUTED_VALUE"""),"Tonk")</f>
        <v>Tonk</v>
      </c>
      <c r="C861" s="23" t="str">
        <f>IFERROR(__xludf.DUMMYFUNCTION("""COMPUTED_VALUE"""),"Rice Flour")</f>
        <v>Rice Flour</v>
      </c>
      <c r="D861" s="24">
        <f>IFERROR(__xludf.DUMMYFUNCTION("""COMPUTED_VALUE"""),45458.0)</f>
        <v>45458</v>
      </c>
      <c r="E861" s="23">
        <f>IFERROR(__xludf.DUMMYFUNCTION("""COMPUTED_VALUE"""),37.0)</f>
        <v>37</v>
      </c>
      <c r="F861" s="23">
        <f>IFERROR(__xludf.DUMMYFUNCTION("""COMPUTED_VALUE"""),78.0)</f>
        <v>78</v>
      </c>
      <c r="G861" s="13" t="str">
        <f t="shared" si="1"/>
        <v>June</v>
      </c>
    </row>
    <row r="862">
      <c r="A862" s="23" t="str">
        <f>IFERROR(__xludf.DUMMYFUNCTION("""COMPUTED_VALUE"""),"TO04505")</f>
        <v>TO04505</v>
      </c>
      <c r="B862" s="23" t="str">
        <f>IFERROR(__xludf.DUMMYFUNCTION("""COMPUTED_VALUE"""),"Tonk")</f>
        <v>Tonk</v>
      </c>
      <c r="C862" s="23" t="str">
        <f>IFERROR(__xludf.DUMMYFUNCTION("""COMPUTED_VALUE"""),"Besan")</f>
        <v>Besan</v>
      </c>
      <c r="D862" s="24">
        <f>IFERROR(__xludf.DUMMYFUNCTION("""COMPUTED_VALUE"""),45459.0)</f>
        <v>45459</v>
      </c>
      <c r="E862" s="23">
        <f>IFERROR(__xludf.DUMMYFUNCTION("""COMPUTED_VALUE"""),4.0)</f>
        <v>4</v>
      </c>
      <c r="F862" s="23">
        <f>IFERROR(__xludf.DUMMYFUNCTION("""COMPUTED_VALUE"""),170.0)</f>
        <v>170</v>
      </c>
      <c r="G862" s="13" t="str">
        <f t="shared" si="1"/>
        <v>June</v>
      </c>
    </row>
    <row r="863">
      <c r="A863" s="23" t="str">
        <f>IFERROR(__xludf.DUMMYFUNCTION("""COMPUTED_VALUE"""),"TO04605")</f>
        <v>TO04605</v>
      </c>
      <c r="B863" s="23" t="str">
        <f>IFERROR(__xludf.DUMMYFUNCTION("""COMPUTED_VALUE"""),"Tonk")</f>
        <v>Tonk</v>
      </c>
      <c r="C863" s="23" t="str">
        <f>IFERROR(__xludf.DUMMYFUNCTION("""COMPUTED_VALUE"""),"Ragi Flour")</f>
        <v>Ragi Flour</v>
      </c>
      <c r="D863" s="24">
        <f>IFERROR(__xludf.DUMMYFUNCTION("""COMPUTED_VALUE"""),45460.0)</f>
        <v>45460</v>
      </c>
      <c r="E863" s="23">
        <f>IFERROR(__xludf.DUMMYFUNCTION("""COMPUTED_VALUE"""),5.0)</f>
        <v>5</v>
      </c>
      <c r="F863" s="23">
        <f>IFERROR(__xludf.DUMMYFUNCTION("""COMPUTED_VALUE"""),90.0)</f>
        <v>90</v>
      </c>
      <c r="G863" s="13" t="str">
        <f t="shared" si="1"/>
        <v>June</v>
      </c>
    </row>
    <row r="864">
      <c r="A864" s="23" t="str">
        <f>IFERROR(__xludf.DUMMYFUNCTION("""COMPUTED_VALUE"""),"TO04705")</f>
        <v>TO04705</v>
      </c>
      <c r="B864" s="23" t="str">
        <f>IFERROR(__xludf.DUMMYFUNCTION("""COMPUTED_VALUE"""),"Tonk")</f>
        <v>Tonk</v>
      </c>
      <c r="C864" s="23" t="str">
        <f>IFERROR(__xludf.DUMMYFUNCTION("""COMPUTED_VALUE"""),"Wheat Flour")</f>
        <v>Wheat Flour</v>
      </c>
      <c r="D864" s="24">
        <f>IFERROR(__xludf.DUMMYFUNCTION("""COMPUTED_VALUE"""),45460.0)</f>
        <v>45460</v>
      </c>
      <c r="E864" s="23">
        <f>IFERROR(__xludf.DUMMYFUNCTION("""COMPUTED_VALUE"""),8.0)</f>
        <v>8</v>
      </c>
      <c r="F864" s="23">
        <f>IFERROR(__xludf.DUMMYFUNCTION("""COMPUTED_VALUE"""),65.0)</f>
        <v>65</v>
      </c>
      <c r="G864" s="13" t="str">
        <f t="shared" si="1"/>
        <v>June</v>
      </c>
    </row>
    <row r="865">
      <c r="A865" s="23" t="str">
        <f>IFERROR(__xludf.DUMMYFUNCTION("""COMPUTED_VALUE"""),"TO04805")</f>
        <v>TO04805</v>
      </c>
      <c r="B865" s="23" t="str">
        <f>IFERROR(__xludf.DUMMYFUNCTION("""COMPUTED_VALUE"""),"Tonk")</f>
        <v>Tonk</v>
      </c>
      <c r="C865" s="23" t="str">
        <f>IFERROR(__xludf.DUMMYFUNCTION("""COMPUTED_VALUE"""),"Rice Flour")</f>
        <v>Rice Flour</v>
      </c>
      <c r="D865" s="24">
        <f>IFERROR(__xludf.DUMMYFUNCTION("""COMPUTED_VALUE"""),45460.0)</f>
        <v>45460</v>
      </c>
      <c r="E865" s="23">
        <f>IFERROR(__xludf.DUMMYFUNCTION("""COMPUTED_VALUE"""),8.0)</f>
        <v>8</v>
      </c>
      <c r="F865" s="23">
        <f>IFERROR(__xludf.DUMMYFUNCTION("""COMPUTED_VALUE"""),78.0)</f>
        <v>78</v>
      </c>
      <c r="G865" s="13" t="str">
        <f t="shared" si="1"/>
        <v>June</v>
      </c>
    </row>
    <row r="866">
      <c r="A866" s="23" t="str">
        <f>IFERROR(__xludf.DUMMYFUNCTION("""COMPUTED_VALUE"""),"TO04905")</f>
        <v>TO04905</v>
      </c>
      <c r="B866" s="23" t="str">
        <f>IFERROR(__xludf.DUMMYFUNCTION("""COMPUTED_VALUE"""),"Tonk")</f>
        <v>Tonk</v>
      </c>
      <c r="C866" s="23" t="str">
        <f>IFERROR(__xludf.DUMMYFUNCTION("""COMPUTED_VALUE"""),"Wheat Flour")</f>
        <v>Wheat Flour</v>
      </c>
      <c r="D866" s="24">
        <f>IFERROR(__xludf.DUMMYFUNCTION("""COMPUTED_VALUE"""),45461.0)</f>
        <v>45461</v>
      </c>
      <c r="E866" s="23">
        <f>IFERROR(__xludf.DUMMYFUNCTION("""COMPUTED_VALUE"""),10.0)</f>
        <v>10</v>
      </c>
      <c r="F866" s="23">
        <f>IFERROR(__xludf.DUMMYFUNCTION("""COMPUTED_VALUE"""),65.0)</f>
        <v>65</v>
      </c>
      <c r="G866" s="13" t="str">
        <f t="shared" si="1"/>
        <v>June</v>
      </c>
    </row>
    <row r="867">
      <c r="A867" s="23" t="str">
        <f>IFERROR(__xludf.DUMMYFUNCTION("""COMPUTED_VALUE"""),"TO05005")</f>
        <v>TO05005</v>
      </c>
      <c r="B867" s="23" t="str">
        <f>IFERROR(__xludf.DUMMYFUNCTION("""COMPUTED_VALUE"""),"Tonk")</f>
        <v>Tonk</v>
      </c>
      <c r="C867" s="23" t="str">
        <f>IFERROR(__xludf.DUMMYFUNCTION("""COMPUTED_VALUE"""),"Rice Flour")</f>
        <v>Rice Flour</v>
      </c>
      <c r="D867" s="24">
        <f>IFERROR(__xludf.DUMMYFUNCTION("""COMPUTED_VALUE"""),45461.0)</f>
        <v>45461</v>
      </c>
      <c r="E867" s="23">
        <f>IFERROR(__xludf.DUMMYFUNCTION("""COMPUTED_VALUE"""),8.0)</f>
        <v>8</v>
      </c>
      <c r="F867" s="23">
        <f>IFERROR(__xludf.DUMMYFUNCTION("""COMPUTED_VALUE"""),78.0)</f>
        <v>78</v>
      </c>
      <c r="G867" s="13" t="str">
        <f t="shared" si="1"/>
        <v>June</v>
      </c>
    </row>
    <row r="868">
      <c r="A868" s="23" t="str">
        <f>IFERROR(__xludf.DUMMYFUNCTION("""COMPUTED_VALUE"""),"TO05105")</f>
        <v>TO05105</v>
      </c>
      <c r="B868" s="23" t="str">
        <f>IFERROR(__xludf.DUMMYFUNCTION("""COMPUTED_VALUE"""),"Tonk")</f>
        <v>Tonk</v>
      </c>
      <c r="C868" s="23" t="str">
        <f>IFERROR(__xludf.DUMMYFUNCTION("""COMPUTED_VALUE"""),"Besan")</f>
        <v>Besan</v>
      </c>
      <c r="D868" s="24">
        <f>IFERROR(__xludf.DUMMYFUNCTION("""COMPUTED_VALUE"""),45461.0)</f>
        <v>45461</v>
      </c>
      <c r="E868" s="23">
        <f>IFERROR(__xludf.DUMMYFUNCTION("""COMPUTED_VALUE"""),3.0)</f>
        <v>3</v>
      </c>
      <c r="F868" s="23">
        <f>IFERROR(__xludf.DUMMYFUNCTION("""COMPUTED_VALUE"""),170.0)</f>
        <v>170</v>
      </c>
      <c r="G868" s="13" t="str">
        <f t="shared" si="1"/>
        <v>June</v>
      </c>
    </row>
    <row r="869">
      <c r="A869" s="23" t="str">
        <f>IFERROR(__xludf.DUMMYFUNCTION("""COMPUTED_VALUE"""),"TO05205")</f>
        <v>TO05205</v>
      </c>
      <c r="B869" s="23" t="str">
        <f>IFERROR(__xludf.DUMMYFUNCTION("""COMPUTED_VALUE"""),"Tonk")</f>
        <v>Tonk</v>
      </c>
      <c r="C869" s="23" t="str">
        <f>IFERROR(__xludf.DUMMYFUNCTION("""COMPUTED_VALUE"""),"Ragi Flour")</f>
        <v>Ragi Flour</v>
      </c>
      <c r="D869" s="24">
        <f>IFERROR(__xludf.DUMMYFUNCTION("""COMPUTED_VALUE"""),45462.0)</f>
        <v>45462</v>
      </c>
      <c r="E869" s="23">
        <f>IFERROR(__xludf.DUMMYFUNCTION("""COMPUTED_VALUE"""),8.0)</f>
        <v>8</v>
      </c>
      <c r="F869" s="23">
        <f>IFERROR(__xludf.DUMMYFUNCTION("""COMPUTED_VALUE"""),90.0)</f>
        <v>90</v>
      </c>
      <c r="G869" s="13" t="str">
        <f t="shared" si="1"/>
        <v>June</v>
      </c>
    </row>
    <row r="870">
      <c r="A870" s="23" t="str">
        <f>IFERROR(__xludf.DUMMYFUNCTION("""COMPUTED_VALUE"""),"TO05305")</f>
        <v>TO05305</v>
      </c>
      <c r="B870" s="23" t="str">
        <f>IFERROR(__xludf.DUMMYFUNCTION("""COMPUTED_VALUE"""),"Tonk")</f>
        <v>Tonk</v>
      </c>
      <c r="C870" s="23" t="str">
        <f>IFERROR(__xludf.DUMMYFUNCTION("""COMPUTED_VALUE"""),"Wheat Flour")</f>
        <v>Wheat Flour</v>
      </c>
      <c r="D870" s="24">
        <f>IFERROR(__xludf.DUMMYFUNCTION("""COMPUTED_VALUE"""),45462.0)</f>
        <v>45462</v>
      </c>
      <c r="E870" s="23">
        <f>IFERROR(__xludf.DUMMYFUNCTION("""COMPUTED_VALUE"""),20.0)</f>
        <v>20</v>
      </c>
      <c r="F870" s="23">
        <f>IFERROR(__xludf.DUMMYFUNCTION("""COMPUTED_VALUE"""),65.0)</f>
        <v>65</v>
      </c>
      <c r="G870" s="13" t="str">
        <f t="shared" si="1"/>
        <v>June</v>
      </c>
    </row>
    <row r="871">
      <c r="A871" s="23" t="str">
        <f>IFERROR(__xludf.DUMMYFUNCTION("""COMPUTED_VALUE"""),"TO05405")</f>
        <v>TO05405</v>
      </c>
      <c r="B871" s="23" t="str">
        <f>IFERROR(__xludf.DUMMYFUNCTION("""COMPUTED_VALUE"""),"Tonk")</f>
        <v>Tonk</v>
      </c>
      <c r="C871" s="23" t="str">
        <f>IFERROR(__xludf.DUMMYFUNCTION("""COMPUTED_VALUE"""),"Rice Flour")</f>
        <v>Rice Flour</v>
      </c>
      <c r="D871" s="24">
        <f>IFERROR(__xludf.DUMMYFUNCTION("""COMPUTED_VALUE"""),45462.0)</f>
        <v>45462</v>
      </c>
      <c r="E871" s="23">
        <f>IFERROR(__xludf.DUMMYFUNCTION("""COMPUTED_VALUE"""),17.0)</f>
        <v>17</v>
      </c>
      <c r="F871" s="23">
        <f>IFERROR(__xludf.DUMMYFUNCTION("""COMPUTED_VALUE"""),78.0)</f>
        <v>78</v>
      </c>
      <c r="G871" s="13" t="str">
        <f t="shared" si="1"/>
        <v>June</v>
      </c>
    </row>
    <row r="872">
      <c r="A872" s="23" t="str">
        <f>IFERROR(__xludf.DUMMYFUNCTION("""COMPUTED_VALUE"""),"TO05505")</f>
        <v>TO05505</v>
      </c>
      <c r="B872" s="23" t="str">
        <f>IFERROR(__xludf.DUMMYFUNCTION("""COMPUTED_VALUE"""),"Tonk")</f>
        <v>Tonk</v>
      </c>
      <c r="C872" s="23" t="str">
        <f>IFERROR(__xludf.DUMMYFUNCTION("""COMPUTED_VALUE"""),"Wheat Flour")</f>
        <v>Wheat Flour</v>
      </c>
      <c r="D872" s="24">
        <f>IFERROR(__xludf.DUMMYFUNCTION("""COMPUTED_VALUE"""),45463.0)</f>
        <v>45463</v>
      </c>
      <c r="E872" s="23">
        <f>IFERROR(__xludf.DUMMYFUNCTION("""COMPUTED_VALUE"""),31.0)</f>
        <v>31</v>
      </c>
      <c r="F872" s="23">
        <f>IFERROR(__xludf.DUMMYFUNCTION("""COMPUTED_VALUE"""),65.0)</f>
        <v>65</v>
      </c>
      <c r="G872" s="13" t="str">
        <f t="shared" si="1"/>
        <v>June</v>
      </c>
    </row>
    <row r="873">
      <c r="A873" s="23" t="str">
        <f>IFERROR(__xludf.DUMMYFUNCTION("""COMPUTED_VALUE"""),"TO05605")</f>
        <v>TO05605</v>
      </c>
      <c r="B873" s="23" t="str">
        <f>IFERROR(__xludf.DUMMYFUNCTION("""COMPUTED_VALUE"""),"Tonk")</f>
        <v>Tonk</v>
      </c>
      <c r="C873" s="23" t="str">
        <f>IFERROR(__xludf.DUMMYFUNCTION("""COMPUTED_VALUE"""),"Besan")</f>
        <v>Besan</v>
      </c>
      <c r="D873" s="24">
        <f>IFERROR(__xludf.DUMMYFUNCTION("""COMPUTED_VALUE"""),45465.0)</f>
        <v>45465</v>
      </c>
      <c r="E873" s="23">
        <f>IFERROR(__xludf.DUMMYFUNCTION("""COMPUTED_VALUE"""),2.0)</f>
        <v>2</v>
      </c>
      <c r="F873" s="23">
        <f>IFERROR(__xludf.DUMMYFUNCTION("""COMPUTED_VALUE"""),170.0)</f>
        <v>170</v>
      </c>
      <c r="G873" s="13" t="str">
        <f t="shared" si="1"/>
        <v>June</v>
      </c>
    </row>
    <row r="874">
      <c r="A874" s="23" t="str">
        <f>IFERROR(__xludf.DUMMYFUNCTION("""COMPUTED_VALUE"""),"TO05705")</f>
        <v>TO05705</v>
      </c>
      <c r="B874" s="23" t="str">
        <f>IFERROR(__xludf.DUMMYFUNCTION("""COMPUTED_VALUE"""),"Tonk")</f>
        <v>Tonk</v>
      </c>
      <c r="C874" s="23" t="str">
        <f>IFERROR(__xludf.DUMMYFUNCTION("""COMPUTED_VALUE"""),"Ragi Flour")</f>
        <v>Ragi Flour</v>
      </c>
      <c r="D874" s="24">
        <f>IFERROR(__xludf.DUMMYFUNCTION("""COMPUTED_VALUE"""),45466.0)</f>
        <v>45466</v>
      </c>
      <c r="E874" s="23">
        <f>IFERROR(__xludf.DUMMYFUNCTION("""COMPUTED_VALUE"""),10.0)</f>
        <v>10</v>
      </c>
      <c r="F874" s="23">
        <f>IFERROR(__xludf.DUMMYFUNCTION("""COMPUTED_VALUE"""),90.0)</f>
        <v>90</v>
      </c>
      <c r="G874" s="13" t="str">
        <f t="shared" si="1"/>
        <v>June</v>
      </c>
    </row>
    <row r="875">
      <c r="A875" s="23" t="str">
        <f>IFERROR(__xludf.DUMMYFUNCTION("""COMPUTED_VALUE"""),"TO05805")</f>
        <v>TO05805</v>
      </c>
      <c r="B875" s="23" t="str">
        <f>IFERROR(__xludf.DUMMYFUNCTION("""COMPUTED_VALUE"""),"Tonk")</f>
        <v>Tonk</v>
      </c>
      <c r="C875" s="23" t="str">
        <f>IFERROR(__xludf.DUMMYFUNCTION("""COMPUTED_VALUE"""),"Jowar Flour")</f>
        <v>Jowar Flour</v>
      </c>
      <c r="D875" s="24">
        <f>IFERROR(__xludf.DUMMYFUNCTION("""COMPUTED_VALUE"""),45466.0)</f>
        <v>45466</v>
      </c>
      <c r="E875" s="23">
        <f>IFERROR(__xludf.DUMMYFUNCTION("""COMPUTED_VALUE"""),6.0)</f>
        <v>6</v>
      </c>
      <c r="F875" s="23">
        <f>IFERROR(__xludf.DUMMYFUNCTION("""COMPUTED_VALUE"""),80.0)</f>
        <v>80</v>
      </c>
      <c r="G875" s="13" t="str">
        <f t="shared" si="1"/>
        <v>June</v>
      </c>
    </row>
    <row r="876">
      <c r="A876" s="23" t="str">
        <f>IFERROR(__xludf.DUMMYFUNCTION("""COMPUTED_VALUE"""),"TO05905")</f>
        <v>TO05905</v>
      </c>
      <c r="B876" s="23" t="str">
        <f>IFERROR(__xludf.DUMMYFUNCTION("""COMPUTED_VALUE"""),"Tonk")</f>
        <v>Tonk</v>
      </c>
      <c r="C876" s="23" t="str">
        <f>IFERROR(__xludf.DUMMYFUNCTION("""COMPUTED_VALUE"""),"Wheat Flour")</f>
        <v>Wheat Flour</v>
      </c>
      <c r="D876" s="24">
        <f>IFERROR(__xludf.DUMMYFUNCTION("""COMPUTED_VALUE"""),45466.0)</f>
        <v>45466</v>
      </c>
      <c r="E876" s="23">
        <f>IFERROR(__xludf.DUMMYFUNCTION("""COMPUTED_VALUE"""),18.0)</f>
        <v>18</v>
      </c>
      <c r="F876" s="23">
        <f>IFERROR(__xludf.DUMMYFUNCTION("""COMPUTED_VALUE"""),65.0)</f>
        <v>65</v>
      </c>
      <c r="G876" s="13" t="str">
        <f t="shared" si="1"/>
        <v>June</v>
      </c>
    </row>
    <row r="877">
      <c r="A877" s="23" t="str">
        <f>IFERROR(__xludf.DUMMYFUNCTION("""COMPUTED_VALUE"""),"TO06005")</f>
        <v>TO06005</v>
      </c>
      <c r="B877" s="23" t="str">
        <f>IFERROR(__xludf.DUMMYFUNCTION("""COMPUTED_VALUE"""),"Tonk")</f>
        <v>Tonk</v>
      </c>
      <c r="C877" s="23" t="str">
        <f>IFERROR(__xludf.DUMMYFUNCTION("""COMPUTED_VALUE"""),"Rice Flour")</f>
        <v>Rice Flour</v>
      </c>
      <c r="D877" s="24">
        <f>IFERROR(__xludf.DUMMYFUNCTION("""COMPUTED_VALUE"""),45466.0)</f>
        <v>45466</v>
      </c>
      <c r="E877" s="23">
        <f>IFERROR(__xludf.DUMMYFUNCTION("""COMPUTED_VALUE"""),17.0)</f>
        <v>17</v>
      </c>
      <c r="F877" s="23">
        <f>IFERROR(__xludf.DUMMYFUNCTION("""COMPUTED_VALUE"""),78.0)</f>
        <v>78</v>
      </c>
      <c r="G877" s="13" t="str">
        <f t="shared" si="1"/>
        <v>June</v>
      </c>
    </row>
    <row r="878">
      <c r="A878" s="23" t="str">
        <f>IFERROR(__xludf.DUMMYFUNCTION("""COMPUTED_VALUE"""),"TO06105")</f>
        <v>TO06105</v>
      </c>
      <c r="B878" s="23" t="str">
        <f>IFERROR(__xludf.DUMMYFUNCTION("""COMPUTED_VALUE"""),"Tonk")</f>
        <v>Tonk</v>
      </c>
      <c r="C878" s="23" t="str">
        <f>IFERROR(__xludf.DUMMYFUNCTION("""COMPUTED_VALUE"""),"Besan")</f>
        <v>Besan</v>
      </c>
      <c r="D878" s="24">
        <f>IFERROR(__xludf.DUMMYFUNCTION("""COMPUTED_VALUE"""),45466.0)</f>
        <v>45466</v>
      </c>
      <c r="E878" s="23">
        <f>IFERROR(__xludf.DUMMYFUNCTION("""COMPUTED_VALUE"""),6.0)</f>
        <v>6</v>
      </c>
      <c r="F878" s="23">
        <f>IFERROR(__xludf.DUMMYFUNCTION("""COMPUTED_VALUE"""),170.0)</f>
        <v>170</v>
      </c>
      <c r="G878" s="13" t="str">
        <f t="shared" si="1"/>
        <v>June</v>
      </c>
    </row>
    <row r="879">
      <c r="A879" s="23" t="str">
        <f>IFERROR(__xludf.DUMMYFUNCTION("""COMPUTED_VALUE"""),"TO06205")</f>
        <v>TO06205</v>
      </c>
      <c r="B879" s="23" t="str">
        <f>IFERROR(__xludf.DUMMYFUNCTION("""COMPUTED_VALUE"""),"Tonk")</f>
        <v>Tonk</v>
      </c>
      <c r="C879" s="23" t="str">
        <f>IFERROR(__xludf.DUMMYFUNCTION("""COMPUTED_VALUE"""),"Wheat Flour")</f>
        <v>Wheat Flour</v>
      </c>
      <c r="D879" s="24">
        <f>IFERROR(__xludf.DUMMYFUNCTION("""COMPUTED_VALUE"""),45467.0)</f>
        <v>45467</v>
      </c>
      <c r="E879" s="23">
        <f>IFERROR(__xludf.DUMMYFUNCTION("""COMPUTED_VALUE"""),29.0)</f>
        <v>29</v>
      </c>
      <c r="F879" s="23">
        <f>IFERROR(__xludf.DUMMYFUNCTION("""COMPUTED_VALUE"""),65.0)</f>
        <v>65</v>
      </c>
      <c r="G879" s="13" t="str">
        <f t="shared" si="1"/>
        <v>June</v>
      </c>
    </row>
    <row r="880">
      <c r="A880" s="23" t="str">
        <f>IFERROR(__xludf.DUMMYFUNCTION("""COMPUTED_VALUE"""),"TO06305")</f>
        <v>TO06305</v>
      </c>
      <c r="B880" s="23" t="str">
        <f>IFERROR(__xludf.DUMMYFUNCTION("""COMPUTED_VALUE"""),"Tonk")</f>
        <v>Tonk</v>
      </c>
      <c r="C880" s="23" t="str">
        <f>IFERROR(__xludf.DUMMYFUNCTION("""COMPUTED_VALUE"""),"Rice Flour")</f>
        <v>Rice Flour</v>
      </c>
      <c r="D880" s="24">
        <f>IFERROR(__xludf.DUMMYFUNCTION("""COMPUTED_VALUE"""),45467.0)</f>
        <v>45467</v>
      </c>
      <c r="E880" s="23">
        <f>IFERROR(__xludf.DUMMYFUNCTION("""COMPUTED_VALUE"""),30.0)</f>
        <v>30</v>
      </c>
      <c r="F880" s="23">
        <f>IFERROR(__xludf.DUMMYFUNCTION("""COMPUTED_VALUE"""),78.0)</f>
        <v>78</v>
      </c>
      <c r="G880" s="13" t="str">
        <f t="shared" si="1"/>
        <v>June</v>
      </c>
    </row>
    <row r="881">
      <c r="A881" s="23" t="str">
        <f>IFERROR(__xludf.DUMMYFUNCTION("""COMPUTED_VALUE"""),"TO06405")</f>
        <v>TO06405</v>
      </c>
      <c r="B881" s="23" t="str">
        <f>IFERROR(__xludf.DUMMYFUNCTION("""COMPUTED_VALUE"""),"Tonk")</f>
        <v>Tonk</v>
      </c>
      <c r="C881" s="23" t="str">
        <f>IFERROR(__xludf.DUMMYFUNCTION("""COMPUTED_VALUE"""),"Besan")</f>
        <v>Besan</v>
      </c>
      <c r="D881" s="24">
        <f>IFERROR(__xludf.DUMMYFUNCTION("""COMPUTED_VALUE"""),45468.0)</f>
        <v>45468</v>
      </c>
      <c r="E881" s="23">
        <f>IFERROR(__xludf.DUMMYFUNCTION("""COMPUTED_VALUE"""),7.0)</f>
        <v>7</v>
      </c>
      <c r="F881" s="23">
        <f>IFERROR(__xludf.DUMMYFUNCTION("""COMPUTED_VALUE"""),170.0)</f>
        <v>170</v>
      </c>
      <c r="G881" s="13" t="str">
        <f t="shared" si="1"/>
        <v>June</v>
      </c>
    </row>
    <row r="882">
      <c r="A882" s="23" t="str">
        <f>IFERROR(__xludf.DUMMYFUNCTION("""COMPUTED_VALUE"""),"TO06505")</f>
        <v>TO06505</v>
      </c>
      <c r="B882" s="23" t="str">
        <f>IFERROR(__xludf.DUMMYFUNCTION("""COMPUTED_VALUE"""),"Tonk")</f>
        <v>Tonk</v>
      </c>
      <c r="C882" s="23" t="str">
        <f>IFERROR(__xludf.DUMMYFUNCTION("""COMPUTED_VALUE"""),"Ragi Flour")</f>
        <v>Ragi Flour</v>
      </c>
      <c r="D882" s="24">
        <f>IFERROR(__xludf.DUMMYFUNCTION("""COMPUTED_VALUE"""),45468.0)</f>
        <v>45468</v>
      </c>
      <c r="E882" s="23">
        <f>IFERROR(__xludf.DUMMYFUNCTION("""COMPUTED_VALUE"""),4.0)</f>
        <v>4</v>
      </c>
      <c r="F882" s="23">
        <f>IFERROR(__xludf.DUMMYFUNCTION("""COMPUTED_VALUE"""),90.0)</f>
        <v>90</v>
      </c>
      <c r="G882" s="13" t="str">
        <f t="shared" si="1"/>
        <v>June</v>
      </c>
    </row>
    <row r="883">
      <c r="A883" s="23" t="str">
        <f>IFERROR(__xludf.DUMMYFUNCTION("""COMPUTED_VALUE"""),"TO06605")</f>
        <v>TO06605</v>
      </c>
      <c r="B883" s="23" t="str">
        <f>IFERROR(__xludf.DUMMYFUNCTION("""COMPUTED_VALUE"""),"Tonk")</f>
        <v>Tonk</v>
      </c>
      <c r="C883" s="23" t="str">
        <f>IFERROR(__xludf.DUMMYFUNCTION("""COMPUTED_VALUE"""),"Wheat Flour")</f>
        <v>Wheat Flour</v>
      </c>
      <c r="D883" s="24">
        <f>IFERROR(__xludf.DUMMYFUNCTION("""COMPUTED_VALUE"""),45468.0)</f>
        <v>45468</v>
      </c>
      <c r="E883" s="23">
        <f>IFERROR(__xludf.DUMMYFUNCTION("""COMPUTED_VALUE"""),16.0)</f>
        <v>16</v>
      </c>
      <c r="F883" s="23">
        <f>IFERROR(__xludf.DUMMYFUNCTION("""COMPUTED_VALUE"""),65.0)</f>
        <v>65</v>
      </c>
      <c r="G883" s="13" t="str">
        <f t="shared" si="1"/>
        <v>June</v>
      </c>
    </row>
    <row r="884">
      <c r="A884" s="23" t="str">
        <f>IFERROR(__xludf.DUMMYFUNCTION("""COMPUTED_VALUE"""),"TO06705")</f>
        <v>TO06705</v>
      </c>
      <c r="B884" s="23" t="str">
        <f>IFERROR(__xludf.DUMMYFUNCTION("""COMPUTED_VALUE"""),"Tonk")</f>
        <v>Tonk</v>
      </c>
      <c r="C884" s="23" t="str">
        <f>IFERROR(__xludf.DUMMYFUNCTION("""COMPUTED_VALUE"""),"Corn Flour")</f>
        <v>Corn Flour</v>
      </c>
      <c r="D884" s="24">
        <f>IFERROR(__xludf.DUMMYFUNCTION("""COMPUTED_VALUE"""),45469.0)</f>
        <v>45469</v>
      </c>
      <c r="E884" s="23">
        <f>IFERROR(__xludf.DUMMYFUNCTION("""COMPUTED_VALUE"""),5.0)</f>
        <v>5</v>
      </c>
      <c r="F884" s="23">
        <f>IFERROR(__xludf.DUMMYFUNCTION("""COMPUTED_VALUE"""),82.0)</f>
        <v>82</v>
      </c>
      <c r="G884" s="13" t="str">
        <f t="shared" si="1"/>
        <v>June</v>
      </c>
    </row>
    <row r="885">
      <c r="A885" s="23" t="str">
        <f>IFERROR(__xludf.DUMMYFUNCTION("""COMPUTED_VALUE"""),"TO06805")</f>
        <v>TO06805</v>
      </c>
      <c r="B885" s="23" t="str">
        <f>IFERROR(__xludf.DUMMYFUNCTION("""COMPUTED_VALUE"""),"Tonk")</f>
        <v>Tonk</v>
      </c>
      <c r="C885" s="23" t="str">
        <f>IFERROR(__xludf.DUMMYFUNCTION("""COMPUTED_VALUE"""),"Wheat Flour")</f>
        <v>Wheat Flour</v>
      </c>
      <c r="D885" s="24">
        <f>IFERROR(__xludf.DUMMYFUNCTION("""COMPUTED_VALUE"""),45470.0)</f>
        <v>45470</v>
      </c>
      <c r="E885" s="23">
        <f>IFERROR(__xludf.DUMMYFUNCTION("""COMPUTED_VALUE"""),15.0)</f>
        <v>15</v>
      </c>
      <c r="F885" s="23">
        <f>IFERROR(__xludf.DUMMYFUNCTION("""COMPUTED_VALUE"""),65.0)</f>
        <v>65</v>
      </c>
      <c r="G885" s="13" t="str">
        <f t="shared" si="1"/>
        <v>June</v>
      </c>
    </row>
    <row r="886">
      <c r="A886" s="23" t="str">
        <f>IFERROR(__xludf.DUMMYFUNCTION("""COMPUTED_VALUE"""),"TO06905")</f>
        <v>TO06905</v>
      </c>
      <c r="B886" s="23" t="str">
        <f>IFERROR(__xludf.DUMMYFUNCTION("""COMPUTED_VALUE"""),"Tonk")</f>
        <v>Tonk</v>
      </c>
      <c r="C886" s="23" t="str">
        <f>IFERROR(__xludf.DUMMYFUNCTION("""COMPUTED_VALUE"""),"Rice Flour")</f>
        <v>Rice Flour</v>
      </c>
      <c r="D886" s="24">
        <f>IFERROR(__xludf.DUMMYFUNCTION("""COMPUTED_VALUE"""),45471.0)</f>
        <v>45471</v>
      </c>
      <c r="E886" s="23">
        <f>IFERROR(__xludf.DUMMYFUNCTION("""COMPUTED_VALUE"""),4.0)</f>
        <v>4</v>
      </c>
      <c r="F886" s="23">
        <f>IFERROR(__xludf.DUMMYFUNCTION("""COMPUTED_VALUE"""),78.0)</f>
        <v>78</v>
      </c>
      <c r="G886" s="13" t="str">
        <f t="shared" si="1"/>
        <v>June</v>
      </c>
    </row>
    <row r="887">
      <c r="A887" s="23" t="str">
        <f>IFERROR(__xludf.DUMMYFUNCTION("""COMPUTED_VALUE"""),"TO07005")</f>
        <v>TO07005</v>
      </c>
      <c r="B887" s="23" t="str">
        <f>IFERROR(__xludf.DUMMYFUNCTION("""COMPUTED_VALUE"""),"Tonk")</f>
        <v>Tonk</v>
      </c>
      <c r="C887" s="23" t="str">
        <f>IFERROR(__xludf.DUMMYFUNCTION("""COMPUTED_VALUE"""),"Besan")</f>
        <v>Besan</v>
      </c>
      <c r="D887" s="24">
        <f>IFERROR(__xludf.DUMMYFUNCTION("""COMPUTED_VALUE"""),45471.0)</f>
        <v>45471</v>
      </c>
      <c r="E887" s="23">
        <f>IFERROR(__xludf.DUMMYFUNCTION("""COMPUTED_VALUE"""),2.0)</f>
        <v>2</v>
      </c>
      <c r="F887" s="23">
        <f>IFERROR(__xludf.DUMMYFUNCTION("""COMPUTED_VALUE"""),170.0)</f>
        <v>170</v>
      </c>
      <c r="G887" s="13" t="str">
        <f t="shared" si="1"/>
        <v>June</v>
      </c>
    </row>
    <row r="888">
      <c r="A888" s="23" t="str">
        <f>IFERROR(__xludf.DUMMYFUNCTION("""COMPUTED_VALUE"""),"TO07105")</f>
        <v>TO07105</v>
      </c>
      <c r="B888" s="23" t="str">
        <f>IFERROR(__xludf.DUMMYFUNCTION("""COMPUTED_VALUE"""),"Tonk")</f>
        <v>Tonk</v>
      </c>
      <c r="C888" s="23" t="str">
        <f>IFERROR(__xludf.DUMMYFUNCTION("""COMPUTED_VALUE"""),"Ragi Flour")</f>
        <v>Ragi Flour</v>
      </c>
      <c r="D888" s="24">
        <f>IFERROR(__xludf.DUMMYFUNCTION("""COMPUTED_VALUE"""),45472.0)</f>
        <v>45472</v>
      </c>
      <c r="E888" s="23">
        <f>IFERROR(__xludf.DUMMYFUNCTION("""COMPUTED_VALUE"""),7.0)</f>
        <v>7</v>
      </c>
      <c r="F888" s="23">
        <f>IFERROR(__xludf.DUMMYFUNCTION("""COMPUTED_VALUE"""),90.0)</f>
        <v>90</v>
      </c>
      <c r="G888" s="13" t="str">
        <f t="shared" si="1"/>
        <v>June</v>
      </c>
    </row>
    <row r="889">
      <c r="A889" s="23" t="str">
        <f>IFERROR(__xludf.DUMMYFUNCTION("""COMPUTED_VALUE"""),"TO07205")</f>
        <v>TO07205</v>
      </c>
      <c r="B889" s="23" t="str">
        <f>IFERROR(__xludf.DUMMYFUNCTION("""COMPUTED_VALUE"""),"Tonk")</f>
        <v>Tonk</v>
      </c>
      <c r="C889" s="23" t="str">
        <f>IFERROR(__xludf.DUMMYFUNCTION("""COMPUTED_VALUE"""),"Jowar Flour")</f>
        <v>Jowar Flour</v>
      </c>
      <c r="D889" s="24">
        <f>IFERROR(__xludf.DUMMYFUNCTION("""COMPUTED_VALUE"""),45472.0)</f>
        <v>45472</v>
      </c>
      <c r="E889" s="23">
        <f>IFERROR(__xludf.DUMMYFUNCTION("""COMPUTED_VALUE"""),7.0)</f>
        <v>7</v>
      </c>
      <c r="F889" s="23">
        <f>IFERROR(__xludf.DUMMYFUNCTION("""COMPUTED_VALUE"""),80.0)</f>
        <v>80</v>
      </c>
      <c r="G889" s="13" t="str">
        <f t="shared" si="1"/>
        <v>June</v>
      </c>
    </row>
    <row r="890">
      <c r="A890" s="23" t="str">
        <f>IFERROR(__xludf.DUMMYFUNCTION("""COMPUTED_VALUE"""),"TO07305")</f>
        <v>TO07305</v>
      </c>
      <c r="B890" s="23" t="str">
        <f>IFERROR(__xludf.DUMMYFUNCTION("""COMPUTED_VALUE"""),"Tonk")</f>
        <v>Tonk</v>
      </c>
      <c r="C890" s="23" t="str">
        <f>IFERROR(__xludf.DUMMYFUNCTION("""COMPUTED_VALUE"""),"Corn Flour")</f>
        <v>Corn Flour</v>
      </c>
      <c r="D890" s="24">
        <f>IFERROR(__xludf.DUMMYFUNCTION("""COMPUTED_VALUE"""),45472.0)</f>
        <v>45472</v>
      </c>
      <c r="E890" s="23">
        <f>IFERROR(__xludf.DUMMYFUNCTION("""COMPUTED_VALUE"""),14.0)</f>
        <v>14</v>
      </c>
      <c r="F890" s="23">
        <f>IFERROR(__xludf.DUMMYFUNCTION("""COMPUTED_VALUE"""),82.0)</f>
        <v>82</v>
      </c>
      <c r="G890" s="13" t="str">
        <f t="shared" si="1"/>
        <v>June</v>
      </c>
    </row>
    <row r="891">
      <c r="A891" s="23" t="str">
        <f>IFERROR(__xludf.DUMMYFUNCTION("""COMPUTED_VALUE"""),"TO07405")</f>
        <v>TO07405</v>
      </c>
      <c r="B891" s="23" t="str">
        <f>IFERROR(__xludf.DUMMYFUNCTION("""COMPUTED_VALUE"""),"Tonk")</f>
        <v>Tonk</v>
      </c>
      <c r="C891" s="23" t="str">
        <f>IFERROR(__xludf.DUMMYFUNCTION("""COMPUTED_VALUE"""),"Wheat Flour")</f>
        <v>Wheat Flour</v>
      </c>
      <c r="D891" s="24">
        <f>IFERROR(__xludf.DUMMYFUNCTION("""COMPUTED_VALUE"""),45472.0)</f>
        <v>45472</v>
      </c>
      <c r="E891" s="23">
        <f>IFERROR(__xludf.DUMMYFUNCTION("""COMPUTED_VALUE"""),33.0)</f>
        <v>33</v>
      </c>
      <c r="F891" s="23">
        <f>IFERROR(__xludf.DUMMYFUNCTION("""COMPUTED_VALUE"""),65.0)</f>
        <v>65</v>
      </c>
      <c r="G891" s="13" t="str">
        <f t="shared" si="1"/>
        <v>June</v>
      </c>
    </row>
    <row r="892">
      <c r="A892" s="23" t="str">
        <f>IFERROR(__xludf.DUMMYFUNCTION("""COMPUTED_VALUE"""),"TO07505")</f>
        <v>TO07505</v>
      </c>
      <c r="B892" s="23" t="str">
        <f>IFERROR(__xludf.DUMMYFUNCTION("""COMPUTED_VALUE"""),"Tonk")</f>
        <v>Tonk</v>
      </c>
      <c r="C892" s="23" t="str">
        <f>IFERROR(__xludf.DUMMYFUNCTION("""COMPUTED_VALUE"""),"Rice Flour")</f>
        <v>Rice Flour</v>
      </c>
      <c r="D892" s="24">
        <f>IFERROR(__xludf.DUMMYFUNCTION("""COMPUTED_VALUE"""),45473.0)</f>
        <v>45473</v>
      </c>
      <c r="E892" s="23">
        <f>IFERROR(__xludf.DUMMYFUNCTION("""COMPUTED_VALUE"""),24.0)</f>
        <v>24</v>
      </c>
      <c r="F892" s="23">
        <f>IFERROR(__xludf.DUMMYFUNCTION("""COMPUTED_VALUE"""),78.0)</f>
        <v>78</v>
      </c>
      <c r="G892" s="13" t="str">
        <f t="shared" si="1"/>
        <v>June</v>
      </c>
    </row>
    <row r="893">
      <c r="A893" s="23" t="str">
        <f>IFERROR(__xludf.DUMMYFUNCTION("""COMPUTED_VALUE"""),"TO07605")</f>
        <v>TO07605</v>
      </c>
      <c r="B893" s="23" t="str">
        <f>IFERROR(__xludf.DUMMYFUNCTION("""COMPUTED_VALUE"""),"Tonk")</f>
        <v>Tonk</v>
      </c>
      <c r="C893" s="23" t="str">
        <f>IFERROR(__xludf.DUMMYFUNCTION("""COMPUTED_VALUE"""),"Besan")</f>
        <v>Besan</v>
      </c>
      <c r="D893" s="24">
        <f>IFERROR(__xludf.DUMMYFUNCTION("""COMPUTED_VALUE"""),45473.0)</f>
        <v>45473</v>
      </c>
      <c r="E893" s="23">
        <f>IFERROR(__xludf.DUMMYFUNCTION("""COMPUTED_VALUE"""),5.0)</f>
        <v>5</v>
      </c>
      <c r="F893" s="23">
        <f>IFERROR(__xludf.DUMMYFUNCTION("""COMPUTED_VALUE"""),170.0)</f>
        <v>170</v>
      </c>
      <c r="G893" s="13" t="str">
        <f t="shared" si="1"/>
        <v>June</v>
      </c>
    </row>
    <row r="894">
      <c r="A894" s="23" t="str">
        <f>IFERROR(__xludf.DUMMYFUNCTION("""COMPUTED_VALUE"""),"TO07705")</f>
        <v>TO07705</v>
      </c>
      <c r="B894" s="23" t="str">
        <f>IFERROR(__xludf.DUMMYFUNCTION("""COMPUTED_VALUE"""),"Tonk")</f>
        <v>Tonk</v>
      </c>
      <c r="C894" s="23" t="str">
        <f>IFERROR(__xludf.DUMMYFUNCTION("""COMPUTED_VALUE"""),"Ragi Flour")</f>
        <v>Ragi Flour</v>
      </c>
      <c r="D894" s="24">
        <f>IFERROR(__xludf.DUMMYFUNCTION("""COMPUTED_VALUE"""),45473.0)</f>
        <v>45473</v>
      </c>
      <c r="E894" s="23">
        <f>IFERROR(__xludf.DUMMYFUNCTION("""COMPUTED_VALUE"""),3.0)</f>
        <v>3</v>
      </c>
      <c r="F894" s="23">
        <f>IFERROR(__xludf.DUMMYFUNCTION("""COMPUTED_VALUE"""),90.0)</f>
        <v>90</v>
      </c>
      <c r="G894" s="13" t="str">
        <f t="shared" si="1"/>
        <v>June</v>
      </c>
    </row>
    <row r="895">
      <c r="A895" s="23" t="str">
        <f>IFERROR(__xludf.DUMMYFUNCTION("""COMPUTED_VALUE"""),"TO07805")</f>
        <v>TO07805</v>
      </c>
      <c r="B895" s="23" t="str">
        <f>IFERROR(__xludf.DUMMYFUNCTION("""COMPUTED_VALUE"""),"Tonk")</f>
        <v>Tonk</v>
      </c>
      <c r="C895" s="23" t="str">
        <f>IFERROR(__xludf.DUMMYFUNCTION("""COMPUTED_VALUE"""),"Jowar Flour")</f>
        <v>Jowar Flour</v>
      </c>
      <c r="D895" s="24">
        <f>IFERROR(__xludf.DUMMYFUNCTION("""COMPUTED_VALUE"""),45474.0)</f>
        <v>45474</v>
      </c>
      <c r="E895" s="23">
        <f>IFERROR(__xludf.DUMMYFUNCTION("""COMPUTED_VALUE"""),5.0)</f>
        <v>5</v>
      </c>
      <c r="F895" s="23">
        <f>IFERROR(__xludf.DUMMYFUNCTION("""COMPUTED_VALUE"""),80.0)</f>
        <v>80</v>
      </c>
      <c r="G895" s="13" t="str">
        <f t="shared" si="1"/>
        <v>July</v>
      </c>
    </row>
    <row r="896">
      <c r="A896" s="23" t="str">
        <f>IFERROR(__xludf.DUMMYFUNCTION("""COMPUTED_VALUE"""),"TO07905")</f>
        <v>TO07905</v>
      </c>
      <c r="B896" s="23" t="str">
        <f>IFERROR(__xludf.DUMMYFUNCTION("""COMPUTED_VALUE"""),"Tonk")</f>
        <v>Tonk</v>
      </c>
      <c r="C896" s="23" t="str">
        <f>IFERROR(__xludf.DUMMYFUNCTION("""COMPUTED_VALUE"""),"Corn Flour")</f>
        <v>Corn Flour</v>
      </c>
      <c r="D896" s="24">
        <f>IFERROR(__xludf.DUMMYFUNCTION("""COMPUTED_VALUE"""),45474.0)</f>
        <v>45474</v>
      </c>
      <c r="E896" s="23">
        <f>IFERROR(__xludf.DUMMYFUNCTION("""COMPUTED_VALUE"""),10.0)</f>
        <v>10</v>
      </c>
      <c r="F896" s="23">
        <f>IFERROR(__xludf.DUMMYFUNCTION("""COMPUTED_VALUE"""),82.0)</f>
        <v>82</v>
      </c>
      <c r="G896" s="13" t="str">
        <f t="shared" si="1"/>
        <v>July</v>
      </c>
    </row>
    <row r="897">
      <c r="A897" s="23" t="str">
        <f>IFERROR(__xludf.DUMMYFUNCTION("""COMPUTED_VALUE"""),"TO08005")</f>
        <v>TO08005</v>
      </c>
      <c r="B897" s="23" t="str">
        <f>IFERROR(__xludf.DUMMYFUNCTION("""COMPUTED_VALUE"""),"Tonk")</f>
        <v>Tonk</v>
      </c>
      <c r="C897" s="23" t="str">
        <f>IFERROR(__xludf.DUMMYFUNCTION("""COMPUTED_VALUE"""),"Wheat Flour")</f>
        <v>Wheat Flour</v>
      </c>
      <c r="D897" s="24">
        <f>IFERROR(__xludf.DUMMYFUNCTION("""COMPUTED_VALUE"""),45474.0)</f>
        <v>45474</v>
      </c>
      <c r="E897" s="23">
        <f>IFERROR(__xludf.DUMMYFUNCTION("""COMPUTED_VALUE"""),40.0)</f>
        <v>40</v>
      </c>
      <c r="F897" s="23">
        <f>IFERROR(__xludf.DUMMYFUNCTION("""COMPUTED_VALUE"""),65.0)</f>
        <v>65</v>
      </c>
      <c r="G897" s="13" t="str">
        <f t="shared" si="1"/>
        <v>July</v>
      </c>
    </row>
    <row r="898">
      <c r="A898" s="23" t="str">
        <f>IFERROR(__xludf.DUMMYFUNCTION("""COMPUTED_VALUE"""),"TO08105")</f>
        <v>TO08105</v>
      </c>
      <c r="B898" s="23" t="str">
        <f>IFERROR(__xludf.DUMMYFUNCTION("""COMPUTED_VALUE"""),"Tonk")</f>
        <v>Tonk</v>
      </c>
      <c r="C898" s="23" t="str">
        <f>IFERROR(__xludf.DUMMYFUNCTION("""COMPUTED_VALUE"""),"Rice Flour")</f>
        <v>Rice Flour</v>
      </c>
      <c r="D898" s="24">
        <f>IFERROR(__xludf.DUMMYFUNCTION("""COMPUTED_VALUE"""),45474.0)</f>
        <v>45474</v>
      </c>
      <c r="E898" s="23">
        <f>IFERROR(__xludf.DUMMYFUNCTION("""COMPUTED_VALUE"""),31.0)</f>
        <v>31</v>
      </c>
      <c r="F898" s="23">
        <f>IFERROR(__xludf.DUMMYFUNCTION("""COMPUTED_VALUE"""),78.0)</f>
        <v>78</v>
      </c>
      <c r="G898" s="13" t="str">
        <f t="shared" si="1"/>
        <v>July</v>
      </c>
    </row>
    <row r="899">
      <c r="A899" s="23" t="str">
        <f>IFERROR(__xludf.DUMMYFUNCTION("""COMPUTED_VALUE"""),"TO08205")</f>
        <v>TO08205</v>
      </c>
      <c r="B899" s="23" t="str">
        <f>IFERROR(__xludf.DUMMYFUNCTION("""COMPUTED_VALUE"""),"Tonk")</f>
        <v>Tonk</v>
      </c>
      <c r="C899" s="23" t="str">
        <f>IFERROR(__xludf.DUMMYFUNCTION("""COMPUTED_VALUE"""),"Ragi Flour")</f>
        <v>Ragi Flour</v>
      </c>
      <c r="D899" s="24">
        <f>IFERROR(__xludf.DUMMYFUNCTION("""COMPUTED_VALUE"""),45474.0)</f>
        <v>45474</v>
      </c>
      <c r="E899" s="23">
        <f>IFERROR(__xludf.DUMMYFUNCTION("""COMPUTED_VALUE"""),9.0)</f>
        <v>9</v>
      </c>
      <c r="F899" s="23">
        <f>IFERROR(__xludf.DUMMYFUNCTION("""COMPUTED_VALUE"""),90.0)</f>
        <v>90</v>
      </c>
      <c r="G899" s="13" t="str">
        <f t="shared" si="1"/>
        <v>July</v>
      </c>
    </row>
    <row r="900">
      <c r="A900" s="23" t="str">
        <f>IFERROR(__xludf.DUMMYFUNCTION("""COMPUTED_VALUE"""),"TO08305")</f>
        <v>TO08305</v>
      </c>
      <c r="B900" s="23" t="str">
        <f>IFERROR(__xludf.DUMMYFUNCTION("""COMPUTED_VALUE"""),"Tonk")</f>
        <v>Tonk</v>
      </c>
      <c r="C900" s="23" t="str">
        <f>IFERROR(__xludf.DUMMYFUNCTION("""COMPUTED_VALUE"""),"Besan")</f>
        <v>Besan</v>
      </c>
      <c r="D900" s="24">
        <f>IFERROR(__xludf.DUMMYFUNCTION("""COMPUTED_VALUE"""),45475.0)</f>
        <v>45475</v>
      </c>
      <c r="E900" s="23">
        <f>IFERROR(__xludf.DUMMYFUNCTION("""COMPUTED_VALUE"""),7.0)</f>
        <v>7</v>
      </c>
      <c r="F900" s="23">
        <f>IFERROR(__xludf.DUMMYFUNCTION("""COMPUTED_VALUE"""),170.0)</f>
        <v>170</v>
      </c>
      <c r="G900" s="13" t="str">
        <f t="shared" si="1"/>
        <v>July</v>
      </c>
    </row>
    <row r="901">
      <c r="A901" s="23" t="str">
        <f>IFERROR(__xludf.DUMMYFUNCTION("""COMPUTED_VALUE"""),"TO08405")</f>
        <v>TO08405</v>
      </c>
      <c r="B901" s="23" t="str">
        <f>IFERROR(__xludf.DUMMYFUNCTION("""COMPUTED_VALUE"""),"Tonk")</f>
        <v>Tonk</v>
      </c>
      <c r="C901" s="23" t="str">
        <f>IFERROR(__xludf.DUMMYFUNCTION("""COMPUTED_VALUE"""),"Ragi Flour")</f>
        <v>Ragi Flour</v>
      </c>
      <c r="D901" s="24">
        <f>IFERROR(__xludf.DUMMYFUNCTION("""COMPUTED_VALUE"""),45475.0)</f>
        <v>45475</v>
      </c>
      <c r="E901" s="23">
        <f>IFERROR(__xludf.DUMMYFUNCTION("""COMPUTED_VALUE"""),7.0)</f>
        <v>7</v>
      </c>
      <c r="F901" s="23">
        <f>IFERROR(__xludf.DUMMYFUNCTION("""COMPUTED_VALUE"""),90.0)</f>
        <v>90</v>
      </c>
      <c r="G901" s="13" t="str">
        <f t="shared" si="1"/>
        <v>July</v>
      </c>
    </row>
    <row r="902">
      <c r="A902" s="23" t="str">
        <f>IFERROR(__xludf.DUMMYFUNCTION("""COMPUTED_VALUE"""),"TO08505")</f>
        <v>TO08505</v>
      </c>
      <c r="B902" s="23" t="str">
        <f>IFERROR(__xludf.DUMMYFUNCTION("""COMPUTED_VALUE"""),"Tonk")</f>
        <v>Tonk</v>
      </c>
      <c r="C902" s="23" t="str">
        <f>IFERROR(__xludf.DUMMYFUNCTION("""COMPUTED_VALUE"""),"Wheat Flour")</f>
        <v>Wheat Flour</v>
      </c>
      <c r="D902" s="24">
        <f>IFERROR(__xludf.DUMMYFUNCTION("""COMPUTED_VALUE"""),45475.0)</f>
        <v>45475</v>
      </c>
      <c r="E902" s="23">
        <f>IFERROR(__xludf.DUMMYFUNCTION("""COMPUTED_VALUE"""),40.0)</f>
        <v>40</v>
      </c>
      <c r="F902" s="23">
        <f>IFERROR(__xludf.DUMMYFUNCTION("""COMPUTED_VALUE"""),65.0)</f>
        <v>65</v>
      </c>
      <c r="G902" s="13" t="str">
        <f t="shared" si="1"/>
        <v>July</v>
      </c>
    </row>
    <row r="903">
      <c r="A903" s="23" t="str">
        <f>IFERROR(__xludf.DUMMYFUNCTION("""COMPUTED_VALUE"""),"TO08605")</f>
        <v>TO08605</v>
      </c>
      <c r="B903" s="23" t="str">
        <f>IFERROR(__xludf.DUMMYFUNCTION("""COMPUTED_VALUE"""),"Tonk")</f>
        <v>Tonk</v>
      </c>
      <c r="C903" s="23" t="str">
        <f>IFERROR(__xludf.DUMMYFUNCTION("""COMPUTED_VALUE"""),"Rice Flour")</f>
        <v>Rice Flour</v>
      </c>
      <c r="D903" s="24">
        <f>IFERROR(__xludf.DUMMYFUNCTION("""COMPUTED_VALUE"""),45475.0)</f>
        <v>45475</v>
      </c>
      <c r="E903" s="23">
        <f>IFERROR(__xludf.DUMMYFUNCTION("""COMPUTED_VALUE"""),31.0)</f>
        <v>31</v>
      </c>
      <c r="F903" s="23">
        <f>IFERROR(__xludf.DUMMYFUNCTION("""COMPUTED_VALUE"""),78.0)</f>
        <v>78</v>
      </c>
      <c r="G903" s="13" t="str">
        <f t="shared" si="1"/>
        <v>July</v>
      </c>
    </row>
    <row r="904">
      <c r="A904" s="23" t="str">
        <f>IFERROR(__xludf.DUMMYFUNCTION("""COMPUTED_VALUE"""),"TO08705")</f>
        <v>TO08705</v>
      </c>
      <c r="B904" s="23" t="str">
        <f>IFERROR(__xludf.DUMMYFUNCTION("""COMPUTED_VALUE"""),"Tonk")</f>
        <v>Tonk</v>
      </c>
      <c r="C904" s="23" t="str">
        <f>IFERROR(__xludf.DUMMYFUNCTION("""COMPUTED_VALUE"""),"Besan")</f>
        <v>Besan</v>
      </c>
      <c r="D904" s="24">
        <f>IFERROR(__xludf.DUMMYFUNCTION("""COMPUTED_VALUE"""),45476.0)</f>
        <v>45476</v>
      </c>
      <c r="E904" s="23">
        <f>IFERROR(__xludf.DUMMYFUNCTION("""COMPUTED_VALUE"""),10.0)</f>
        <v>10</v>
      </c>
      <c r="F904" s="23">
        <f>IFERROR(__xludf.DUMMYFUNCTION("""COMPUTED_VALUE"""),170.0)</f>
        <v>170</v>
      </c>
      <c r="G904" s="13" t="str">
        <f t="shared" si="1"/>
        <v>July</v>
      </c>
    </row>
    <row r="905">
      <c r="A905" s="23" t="str">
        <f>IFERROR(__xludf.DUMMYFUNCTION("""COMPUTED_VALUE"""),"TO08805")</f>
        <v>TO08805</v>
      </c>
      <c r="B905" s="23" t="str">
        <f>IFERROR(__xludf.DUMMYFUNCTION("""COMPUTED_VALUE"""),"Tonk")</f>
        <v>Tonk</v>
      </c>
      <c r="C905" s="23" t="str">
        <f>IFERROR(__xludf.DUMMYFUNCTION("""COMPUTED_VALUE"""),"Ragi Flour")</f>
        <v>Ragi Flour</v>
      </c>
      <c r="D905" s="24">
        <f>IFERROR(__xludf.DUMMYFUNCTION("""COMPUTED_VALUE"""),45476.0)</f>
        <v>45476</v>
      </c>
      <c r="E905" s="23">
        <f>IFERROR(__xludf.DUMMYFUNCTION("""COMPUTED_VALUE"""),11.0)</f>
        <v>11</v>
      </c>
      <c r="F905" s="23">
        <f>IFERROR(__xludf.DUMMYFUNCTION("""COMPUTED_VALUE"""),90.0)</f>
        <v>90</v>
      </c>
      <c r="G905" s="13" t="str">
        <f t="shared" si="1"/>
        <v>July</v>
      </c>
    </row>
    <row r="906">
      <c r="A906" s="23" t="str">
        <f>IFERROR(__xludf.DUMMYFUNCTION("""COMPUTED_VALUE"""),"TO08905")</f>
        <v>TO08905</v>
      </c>
      <c r="B906" s="23" t="str">
        <f>IFERROR(__xludf.DUMMYFUNCTION("""COMPUTED_VALUE"""),"Tonk")</f>
        <v>Tonk</v>
      </c>
      <c r="C906" s="23" t="str">
        <f>IFERROR(__xludf.DUMMYFUNCTION("""COMPUTED_VALUE"""),"Jowar Flour")</f>
        <v>Jowar Flour</v>
      </c>
      <c r="D906" s="24">
        <f>IFERROR(__xludf.DUMMYFUNCTION("""COMPUTED_VALUE"""),45476.0)</f>
        <v>45476</v>
      </c>
      <c r="E906" s="23">
        <f>IFERROR(__xludf.DUMMYFUNCTION("""COMPUTED_VALUE"""),2.0)</f>
        <v>2</v>
      </c>
      <c r="F906" s="23">
        <f>IFERROR(__xludf.DUMMYFUNCTION("""COMPUTED_VALUE"""),80.0)</f>
        <v>80</v>
      </c>
      <c r="G906" s="13" t="str">
        <f t="shared" si="1"/>
        <v>July</v>
      </c>
    </row>
    <row r="907">
      <c r="A907" s="23" t="str">
        <f>IFERROR(__xludf.DUMMYFUNCTION("""COMPUTED_VALUE"""),"TO09005")</f>
        <v>TO09005</v>
      </c>
      <c r="B907" s="23" t="str">
        <f>IFERROR(__xludf.DUMMYFUNCTION("""COMPUTED_VALUE"""),"Tonk")</f>
        <v>Tonk</v>
      </c>
      <c r="C907" s="23" t="str">
        <f>IFERROR(__xludf.DUMMYFUNCTION("""COMPUTED_VALUE"""),"Corn Flour")</f>
        <v>Corn Flour</v>
      </c>
      <c r="D907" s="24">
        <f>IFERROR(__xludf.DUMMYFUNCTION("""COMPUTED_VALUE"""),45476.0)</f>
        <v>45476</v>
      </c>
      <c r="E907" s="23">
        <f>IFERROR(__xludf.DUMMYFUNCTION("""COMPUTED_VALUE"""),2.0)</f>
        <v>2</v>
      </c>
      <c r="F907" s="23">
        <f>IFERROR(__xludf.DUMMYFUNCTION("""COMPUTED_VALUE"""),82.0)</f>
        <v>82</v>
      </c>
      <c r="G907" s="13" t="str">
        <f t="shared" si="1"/>
        <v>July</v>
      </c>
    </row>
    <row r="908">
      <c r="A908" s="23" t="str">
        <f>IFERROR(__xludf.DUMMYFUNCTION("""COMPUTED_VALUE"""),"TO09105")</f>
        <v>TO09105</v>
      </c>
      <c r="B908" s="23" t="str">
        <f>IFERROR(__xludf.DUMMYFUNCTION("""COMPUTED_VALUE"""),"Tonk")</f>
        <v>Tonk</v>
      </c>
      <c r="C908" s="23" t="str">
        <f>IFERROR(__xludf.DUMMYFUNCTION("""COMPUTED_VALUE"""),"Wheat Flour")</f>
        <v>Wheat Flour</v>
      </c>
      <c r="D908" s="24">
        <f>IFERROR(__xludf.DUMMYFUNCTION("""COMPUTED_VALUE"""),45476.0)</f>
        <v>45476</v>
      </c>
      <c r="E908" s="23">
        <f>IFERROR(__xludf.DUMMYFUNCTION("""COMPUTED_VALUE"""),25.0)</f>
        <v>25</v>
      </c>
      <c r="F908" s="23">
        <f>IFERROR(__xludf.DUMMYFUNCTION("""COMPUTED_VALUE"""),65.0)</f>
        <v>65</v>
      </c>
      <c r="G908" s="13" t="str">
        <f t="shared" si="1"/>
        <v>July</v>
      </c>
    </row>
    <row r="909">
      <c r="A909" s="23" t="str">
        <f>IFERROR(__xludf.DUMMYFUNCTION("""COMPUTED_VALUE"""),"TO09205")</f>
        <v>TO09205</v>
      </c>
      <c r="B909" s="23" t="str">
        <f>IFERROR(__xludf.DUMMYFUNCTION("""COMPUTED_VALUE"""),"Tonk")</f>
        <v>Tonk</v>
      </c>
      <c r="C909" s="23" t="str">
        <f>IFERROR(__xludf.DUMMYFUNCTION("""COMPUTED_VALUE"""),"Rice Flour")</f>
        <v>Rice Flour</v>
      </c>
      <c r="D909" s="24">
        <f>IFERROR(__xludf.DUMMYFUNCTION("""COMPUTED_VALUE"""),45476.0)</f>
        <v>45476</v>
      </c>
      <c r="E909" s="23">
        <f>IFERROR(__xludf.DUMMYFUNCTION("""COMPUTED_VALUE"""),20.0)</f>
        <v>20</v>
      </c>
      <c r="F909" s="23">
        <f>IFERROR(__xludf.DUMMYFUNCTION("""COMPUTED_VALUE"""),78.0)</f>
        <v>78</v>
      </c>
      <c r="G909" s="13" t="str">
        <f t="shared" si="1"/>
        <v>July</v>
      </c>
    </row>
    <row r="910">
      <c r="A910" s="23" t="str">
        <f>IFERROR(__xludf.DUMMYFUNCTION("""COMPUTED_VALUE"""),"TO09305")</f>
        <v>TO09305</v>
      </c>
      <c r="B910" s="23" t="str">
        <f>IFERROR(__xludf.DUMMYFUNCTION("""COMPUTED_VALUE"""),"Tonk")</f>
        <v>Tonk</v>
      </c>
      <c r="C910" s="23" t="str">
        <f>IFERROR(__xludf.DUMMYFUNCTION("""COMPUTED_VALUE"""),"Ragi Flour")</f>
        <v>Ragi Flour</v>
      </c>
      <c r="D910" s="24">
        <f>IFERROR(__xludf.DUMMYFUNCTION("""COMPUTED_VALUE"""),45477.0)</f>
        <v>45477</v>
      </c>
      <c r="E910" s="23">
        <f>IFERROR(__xludf.DUMMYFUNCTION("""COMPUTED_VALUE"""),5.0)</f>
        <v>5</v>
      </c>
      <c r="F910" s="23">
        <f>IFERROR(__xludf.DUMMYFUNCTION("""COMPUTED_VALUE"""),90.0)</f>
        <v>90</v>
      </c>
      <c r="G910" s="13" t="str">
        <f t="shared" si="1"/>
        <v>July</v>
      </c>
    </row>
    <row r="911">
      <c r="A911" s="23" t="str">
        <f>IFERROR(__xludf.DUMMYFUNCTION("""COMPUTED_VALUE"""),"TO09405")</f>
        <v>TO09405</v>
      </c>
      <c r="B911" s="23" t="str">
        <f>IFERROR(__xludf.DUMMYFUNCTION("""COMPUTED_VALUE"""),"Tonk")</f>
        <v>Tonk</v>
      </c>
      <c r="C911" s="23" t="str">
        <f>IFERROR(__xludf.DUMMYFUNCTION("""COMPUTED_VALUE"""),"Wheat Flour")</f>
        <v>Wheat Flour</v>
      </c>
      <c r="D911" s="24">
        <f>IFERROR(__xludf.DUMMYFUNCTION("""COMPUTED_VALUE"""),45477.0)</f>
        <v>45477</v>
      </c>
      <c r="E911" s="23">
        <f>IFERROR(__xludf.DUMMYFUNCTION("""COMPUTED_VALUE"""),11.0)</f>
        <v>11</v>
      </c>
      <c r="F911" s="23">
        <f>IFERROR(__xludf.DUMMYFUNCTION("""COMPUTED_VALUE"""),65.0)</f>
        <v>65</v>
      </c>
      <c r="G911" s="13" t="str">
        <f t="shared" si="1"/>
        <v>July</v>
      </c>
    </row>
    <row r="912">
      <c r="A912" s="23" t="str">
        <f>IFERROR(__xludf.DUMMYFUNCTION("""COMPUTED_VALUE"""),"TO09505")</f>
        <v>TO09505</v>
      </c>
      <c r="B912" s="23" t="str">
        <f>IFERROR(__xludf.DUMMYFUNCTION("""COMPUTED_VALUE"""),"Tonk")</f>
        <v>Tonk</v>
      </c>
      <c r="C912" s="23" t="str">
        <f>IFERROR(__xludf.DUMMYFUNCTION("""COMPUTED_VALUE"""),"Corn Flour")</f>
        <v>Corn Flour</v>
      </c>
      <c r="D912" s="24">
        <f>IFERROR(__xludf.DUMMYFUNCTION("""COMPUTED_VALUE"""),45478.0)</f>
        <v>45478</v>
      </c>
      <c r="E912" s="23">
        <f>IFERROR(__xludf.DUMMYFUNCTION("""COMPUTED_VALUE"""),4.0)</f>
        <v>4</v>
      </c>
      <c r="F912" s="23">
        <f>IFERROR(__xludf.DUMMYFUNCTION("""COMPUTED_VALUE"""),82.0)</f>
        <v>82</v>
      </c>
      <c r="G912" s="13" t="str">
        <f t="shared" si="1"/>
        <v>July</v>
      </c>
    </row>
    <row r="913">
      <c r="A913" s="23" t="str">
        <f>IFERROR(__xludf.DUMMYFUNCTION("""COMPUTED_VALUE"""),"TO09605")</f>
        <v>TO09605</v>
      </c>
      <c r="B913" s="23" t="str">
        <f>IFERROR(__xludf.DUMMYFUNCTION("""COMPUTED_VALUE"""),"Tonk")</f>
        <v>Tonk</v>
      </c>
      <c r="C913" s="23" t="str">
        <f>IFERROR(__xludf.DUMMYFUNCTION("""COMPUTED_VALUE"""),"Wheat Flour")</f>
        <v>Wheat Flour</v>
      </c>
      <c r="D913" s="24">
        <f>IFERROR(__xludf.DUMMYFUNCTION("""COMPUTED_VALUE"""),45479.0)</f>
        <v>45479</v>
      </c>
      <c r="E913" s="23">
        <f>IFERROR(__xludf.DUMMYFUNCTION("""COMPUTED_VALUE"""),34.0)</f>
        <v>34</v>
      </c>
      <c r="F913" s="23">
        <f>IFERROR(__xludf.DUMMYFUNCTION("""COMPUTED_VALUE"""),65.0)</f>
        <v>65</v>
      </c>
      <c r="G913" s="13" t="str">
        <f t="shared" si="1"/>
        <v>July</v>
      </c>
    </row>
    <row r="914">
      <c r="A914" s="23" t="str">
        <f>IFERROR(__xludf.DUMMYFUNCTION("""COMPUTED_VALUE"""),"TO09705")</f>
        <v>TO09705</v>
      </c>
      <c r="B914" s="23" t="str">
        <f>IFERROR(__xludf.DUMMYFUNCTION("""COMPUTED_VALUE"""),"Tonk")</f>
        <v>Tonk</v>
      </c>
      <c r="C914" s="23" t="str">
        <f>IFERROR(__xludf.DUMMYFUNCTION("""COMPUTED_VALUE"""),"Rice Flour")</f>
        <v>Rice Flour</v>
      </c>
      <c r="D914" s="24">
        <f>IFERROR(__xludf.DUMMYFUNCTION("""COMPUTED_VALUE"""),45479.0)</f>
        <v>45479</v>
      </c>
      <c r="E914" s="23">
        <f>IFERROR(__xludf.DUMMYFUNCTION("""COMPUTED_VALUE"""),22.0)</f>
        <v>22</v>
      </c>
      <c r="F914" s="23">
        <f>IFERROR(__xludf.DUMMYFUNCTION("""COMPUTED_VALUE"""),78.0)</f>
        <v>78</v>
      </c>
      <c r="G914" s="13" t="str">
        <f t="shared" si="1"/>
        <v>July</v>
      </c>
    </row>
    <row r="915">
      <c r="A915" s="23" t="str">
        <f>IFERROR(__xludf.DUMMYFUNCTION("""COMPUTED_VALUE"""),"TO09805")</f>
        <v>TO09805</v>
      </c>
      <c r="B915" s="23" t="str">
        <f>IFERROR(__xludf.DUMMYFUNCTION("""COMPUTED_VALUE"""),"Tonk")</f>
        <v>Tonk</v>
      </c>
      <c r="C915" s="23" t="str">
        <f>IFERROR(__xludf.DUMMYFUNCTION("""COMPUTED_VALUE"""),"Besan")</f>
        <v>Besan</v>
      </c>
      <c r="D915" s="24">
        <f>IFERROR(__xludf.DUMMYFUNCTION("""COMPUTED_VALUE"""),45479.0)</f>
        <v>45479</v>
      </c>
      <c r="E915" s="23">
        <f>IFERROR(__xludf.DUMMYFUNCTION("""COMPUTED_VALUE"""),6.0)</f>
        <v>6</v>
      </c>
      <c r="F915" s="23">
        <f>IFERROR(__xludf.DUMMYFUNCTION("""COMPUTED_VALUE"""),170.0)</f>
        <v>170</v>
      </c>
      <c r="G915" s="13" t="str">
        <f t="shared" si="1"/>
        <v>July</v>
      </c>
    </row>
    <row r="916">
      <c r="A916" s="23" t="str">
        <f>IFERROR(__xludf.DUMMYFUNCTION("""COMPUTED_VALUE"""),"TO09905")</f>
        <v>TO09905</v>
      </c>
      <c r="B916" s="23" t="str">
        <f>IFERROR(__xludf.DUMMYFUNCTION("""COMPUTED_VALUE"""),"Tonk")</f>
        <v>Tonk</v>
      </c>
      <c r="C916" s="23" t="str">
        <f>IFERROR(__xludf.DUMMYFUNCTION("""COMPUTED_VALUE"""),"Ragi Flour")</f>
        <v>Ragi Flour</v>
      </c>
      <c r="D916" s="24">
        <f>IFERROR(__xludf.DUMMYFUNCTION("""COMPUTED_VALUE"""),45480.0)</f>
        <v>45480</v>
      </c>
      <c r="E916" s="23">
        <f>IFERROR(__xludf.DUMMYFUNCTION("""COMPUTED_VALUE"""),6.0)</f>
        <v>6</v>
      </c>
      <c r="F916" s="23">
        <f>IFERROR(__xludf.DUMMYFUNCTION("""COMPUTED_VALUE"""),90.0)</f>
        <v>90</v>
      </c>
      <c r="G916" s="13" t="str">
        <f t="shared" si="1"/>
        <v>July</v>
      </c>
    </row>
    <row r="917">
      <c r="A917" s="23" t="str">
        <f>IFERROR(__xludf.DUMMYFUNCTION("""COMPUTED_VALUE"""),"TO10005")</f>
        <v>TO10005</v>
      </c>
      <c r="B917" s="23" t="str">
        <f>IFERROR(__xludf.DUMMYFUNCTION("""COMPUTED_VALUE"""),"Tonk")</f>
        <v>Tonk</v>
      </c>
      <c r="C917" s="23" t="str">
        <f>IFERROR(__xludf.DUMMYFUNCTION("""COMPUTED_VALUE"""),"Jowar Flour")</f>
        <v>Jowar Flour</v>
      </c>
      <c r="D917" s="24">
        <f>IFERROR(__xludf.DUMMYFUNCTION("""COMPUTED_VALUE"""),45480.0)</f>
        <v>45480</v>
      </c>
      <c r="E917" s="23">
        <f>IFERROR(__xludf.DUMMYFUNCTION("""COMPUTED_VALUE"""),9.0)</f>
        <v>9</v>
      </c>
      <c r="F917" s="23">
        <f>IFERROR(__xludf.DUMMYFUNCTION("""COMPUTED_VALUE"""),80.0)</f>
        <v>80</v>
      </c>
      <c r="G917" s="13" t="str">
        <f t="shared" si="1"/>
        <v>July</v>
      </c>
    </row>
    <row r="918">
      <c r="A918" s="23" t="str">
        <f>IFERROR(__xludf.DUMMYFUNCTION("""COMPUTED_VALUE"""),"TO10105")</f>
        <v>TO10105</v>
      </c>
      <c r="B918" s="23" t="str">
        <f>IFERROR(__xludf.DUMMYFUNCTION("""COMPUTED_VALUE"""),"Tonk")</f>
        <v>Tonk</v>
      </c>
      <c r="C918" s="23" t="str">
        <f>IFERROR(__xludf.DUMMYFUNCTION("""COMPUTED_VALUE"""),"Corn Flour")</f>
        <v>Corn Flour</v>
      </c>
      <c r="D918" s="24">
        <f>IFERROR(__xludf.DUMMYFUNCTION("""COMPUTED_VALUE"""),45480.0)</f>
        <v>45480</v>
      </c>
      <c r="E918" s="23">
        <f>IFERROR(__xludf.DUMMYFUNCTION("""COMPUTED_VALUE"""),1.0)</f>
        <v>1</v>
      </c>
      <c r="F918" s="23">
        <f>IFERROR(__xludf.DUMMYFUNCTION("""COMPUTED_VALUE"""),82.0)</f>
        <v>82</v>
      </c>
      <c r="G918" s="13" t="str">
        <f t="shared" si="1"/>
        <v>July</v>
      </c>
    </row>
    <row r="919">
      <c r="A919" s="23" t="str">
        <f>IFERROR(__xludf.DUMMYFUNCTION("""COMPUTED_VALUE"""),"TO10205")</f>
        <v>TO10205</v>
      </c>
      <c r="B919" s="23" t="str">
        <f>IFERROR(__xludf.DUMMYFUNCTION("""COMPUTED_VALUE"""),"Tonk")</f>
        <v>Tonk</v>
      </c>
      <c r="C919" s="23" t="str">
        <f>IFERROR(__xludf.DUMMYFUNCTION("""COMPUTED_VALUE"""),"Wheat Flour")</f>
        <v>Wheat Flour</v>
      </c>
      <c r="D919" s="24">
        <f>IFERROR(__xludf.DUMMYFUNCTION("""COMPUTED_VALUE"""),45481.0)</f>
        <v>45481</v>
      </c>
      <c r="E919" s="23">
        <f>IFERROR(__xludf.DUMMYFUNCTION("""COMPUTED_VALUE"""),16.0)</f>
        <v>16</v>
      </c>
      <c r="F919" s="23">
        <f>IFERROR(__xludf.DUMMYFUNCTION("""COMPUTED_VALUE"""),65.0)</f>
        <v>65</v>
      </c>
      <c r="G919" s="13" t="str">
        <f t="shared" si="1"/>
        <v>July</v>
      </c>
    </row>
    <row r="920">
      <c r="A920" s="23" t="str">
        <f>IFERROR(__xludf.DUMMYFUNCTION("""COMPUTED_VALUE"""),"TO10305")</f>
        <v>TO10305</v>
      </c>
      <c r="B920" s="23" t="str">
        <f>IFERROR(__xludf.DUMMYFUNCTION("""COMPUTED_VALUE"""),"Tonk")</f>
        <v>Tonk</v>
      </c>
      <c r="C920" s="23" t="str">
        <f>IFERROR(__xludf.DUMMYFUNCTION("""COMPUTED_VALUE"""),"Rice Flour")</f>
        <v>Rice Flour</v>
      </c>
      <c r="D920" s="24">
        <f>IFERROR(__xludf.DUMMYFUNCTION("""COMPUTED_VALUE"""),45481.0)</f>
        <v>45481</v>
      </c>
      <c r="E920" s="23">
        <f>IFERROR(__xludf.DUMMYFUNCTION("""COMPUTED_VALUE"""),14.0)</f>
        <v>14</v>
      </c>
      <c r="F920" s="23">
        <f>IFERROR(__xludf.DUMMYFUNCTION("""COMPUTED_VALUE"""),78.0)</f>
        <v>78</v>
      </c>
      <c r="G920" s="13" t="str">
        <f t="shared" si="1"/>
        <v>July</v>
      </c>
    </row>
    <row r="921">
      <c r="A921" s="23" t="str">
        <f>IFERROR(__xludf.DUMMYFUNCTION("""COMPUTED_VALUE"""),"TO10405")</f>
        <v>TO10405</v>
      </c>
      <c r="B921" s="23" t="str">
        <f>IFERROR(__xludf.DUMMYFUNCTION("""COMPUTED_VALUE"""),"Tonk")</f>
        <v>Tonk</v>
      </c>
      <c r="C921" s="23" t="str">
        <f>IFERROR(__xludf.DUMMYFUNCTION("""COMPUTED_VALUE"""),"Besan")</f>
        <v>Besan</v>
      </c>
      <c r="D921" s="24">
        <f>IFERROR(__xludf.DUMMYFUNCTION("""COMPUTED_VALUE"""),45481.0)</f>
        <v>45481</v>
      </c>
      <c r="E921" s="23">
        <f>IFERROR(__xludf.DUMMYFUNCTION("""COMPUTED_VALUE"""),7.0)</f>
        <v>7</v>
      </c>
      <c r="F921" s="23">
        <f>IFERROR(__xludf.DUMMYFUNCTION("""COMPUTED_VALUE"""),170.0)</f>
        <v>170</v>
      </c>
      <c r="G921" s="13" t="str">
        <f t="shared" si="1"/>
        <v>July</v>
      </c>
    </row>
    <row r="922">
      <c r="A922" s="23" t="str">
        <f>IFERROR(__xludf.DUMMYFUNCTION("""COMPUTED_VALUE"""),"TO10505")</f>
        <v>TO10505</v>
      </c>
      <c r="B922" s="23" t="str">
        <f>IFERROR(__xludf.DUMMYFUNCTION("""COMPUTED_VALUE"""),"Tonk")</f>
        <v>Tonk</v>
      </c>
      <c r="C922" s="23" t="str">
        <f>IFERROR(__xludf.DUMMYFUNCTION("""COMPUTED_VALUE"""),"Ragi Flour")</f>
        <v>Ragi Flour</v>
      </c>
      <c r="D922" s="24">
        <f>IFERROR(__xludf.DUMMYFUNCTION("""COMPUTED_VALUE"""),45481.0)</f>
        <v>45481</v>
      </c>
      <c r="E922" s="23">
        <f>IFERROR(__xludf.DUMMYFUNCTION("""COMPUTED_VALUE"""),5.0)</f>
        <v>5</v>
      </c>
      <c r="F922" s="23">
        <f>IFERROR(__xludf.DUMMYFUNCTION("""COMPUTED_VALUE"""),90.0)</f>
        <v>90</v>
      </c>
      <c r="G922" s="13" t="str">
        <f t="shared" si="1"/>
        <v>July</v>
      </c>
    </row>
    <row r="923">
      <c r="A923" s="23" t="str">
        <f>IFERROR(__xludf.DUMMYFUNCTION("""COMPUTED_VALUE"""),"TO10605")</f>
        <v>TO10605</v>
      </c>
      <c r="B923" s="23" t="str">
        <f>IFERROR(__xludf.DUMMYFUNCTION("""COMPUTED_VALUE"""),"Tonk")</f>
        <v>Tonk</v>
      </c>
      <c r="C923" s="23" t="str">
        <f>IFERROR(__xludf.DUMMYFUNCTION("""COMPUTED_VALUE"""),"Jowar Flour")</f>
        <v>Jowar Flour</v>
      </c>
      <c r="D923" s="24">
        <f>IFERROR(__xludf.DUMMYFUNCTION("""COMPUTED_VALUE"""),45481.0)</f>
        <v>45481</v>
      </c>
      <c r="E923" s="23">
        <f>IFERROR(__xludf.DUMMYFUNCTION("""COMPUTED_VALUE"""),1.0)</f>
        <v>1</v>
      </c>
      <c r="F923" s="23">
        <f>IFERROR(__xludf.DUMMYFUNCTION("""COMPUTED_VALUE"""),80.0)</f>
        <v>80</v>
      </c>
      <c r="G923" s="13" t="str">
        <f t="shared" si="1"/>
        <v>July</v>
      </c>
    </row>
    <row r="924">
      <c r="A924" s="23" t="str">
        <f>IFERROR(__xludf.DUMMYFUNCTION("""COMPUTED_VALUE"""),"TO10705")</f>
        <v>TO10705</v>
      </c>
      <c r="B924" s="23" t="str">
        <f>IFERROR(__xludf.DUMMYFUNCTION("""COMPUTED_VALUE"""),"Tonk")</f>
        <v>Tonk</v>
      </c>
      <c r="C924" s="23" t="str">
        <f>IFERROR(__xludf.DUMMYFUNCTION("""COMPUTED_VALUE"""),"Wheat Flour")</f>
        <v>Wheat Flour</v>
      </c>
      <c r="D924" s="24">
        <f>IFERROR(__xludf.DUMMYFUNCTION("""COMPUTED_VALUE"""),45482.0)</f>
        <v>45482</v>
      </c>
      <c r="E924" s="23">
        <f>IFERROR(__xludf.DUMMYFUNCTION("""COMPUTED_VALUE"""),22.0)</f>
        <v>22</v>
      </c>
      <c r="F924" s="23">
        <f>IFERROR(__xludf.DUMMYFUNCTION("""COMPUTED_VALUE"""),65.0)</f>
        <v>65</v>
      </c>
      <c r="G924" s="13" t="str">
        <f t="shared" si="1"/>
        <v>July</v>
      </c>
    </row>
    <row r="925">
      <c r="A925" s="23" t="str">
        <f>IFERROR(__xludf.DUMMYFUNCTION("""COMPUTED_VALUE"""),"TO10805")</f>
        <v>TO10805</v>
      </c>
      <c r="B925" s="23" t="str">
        <f>IFERROR(__xludf.DUMMYFUNCTION("""COMPUTED_VALUE"""),"Tonk")</f>
        <v>Tonk</v>
      </c>
      <c r="C925" s="23" t="str">
        <f>IFERROR(__xludf.DUMMYFUNCTION("""COMPUTED_VALUE"""),"Rice Flour")</f>
        <v>Rice Flour</v>
      </c>
      <c r="D925" s="24">
        <f>IFERROR(__xludf.DUMMYFUNCTION("""COMPUTED_VALUE"""),45483.0)</f>
        <v>45483</v>
      </c>
      <c r="E925" s="23">
        <f>IFERROR(__xludf.DUMMYFUNCTION("""COMPUTED_VALUE"""),30.0)</f>
        <v>30</v>
      </c>
      <c r="F925" s="23">
        <f>IFERROR(__xludf.DUMMYFUNCTION("""COMPUTED_VALUE"""),78.0)</f>
        <v>78</v>
      </c>
      <c r="G925" s="13" t="str">
        <f t="shared" si="1"/>
        <v>July</v>
      </c>
    </row>
    <row r="926">
      <c r="A926" s="23" t="str">
        <f>IFERROR(__xludf.DUMMYFUNCTION("""COMPUTED_VALUE"""),"TO10905")</f>
        <v>TO10905</v>
      </c>
      <c r="B926" s="23" t="str">
        <f>IFERROR(__xludf.DUMMYFUNCTION("""COMPUTED_VALUE"""),"Tonk")</f>
        <v>Tonk</v>
      </c>
      <c r="C926" s="23" t="str">
        <f>IFERROR(__xludf.DUMMYFUNCTION("""COMPUTED_VALUE"""),"Rice Flour")</f>
        <v>Rice Flour</v>
      </c>
      <c r="D926" s="24">
        <f>IFERROR(__xludf.DUMMYFUNCTION("""COMPUTED_VALUE"""),45484.0)</f>
        <v>45484</v>
      </c>
      <c r="E926" s="23">
        <f>IFERROR(__xludf.DUMMYFUNCTION("""COMPUTED_VALUE"""),13.0)</f>
        <v>13</v>
      </c>
      <c r="F926" s="23">
        <f>IFERROR(__xludf.DUMMYFUNCTION("""COMPUTED_VALUE"""),78.0)</f>
        <v>78</v>
      </c>
      <c r="G926" s="13" t="str">
        <f t="shared" si="1"/>
        <v>July</v>
      </c>
    </row>
    <row r="927">
      <c r="A927" s="23" t="str">
        <f>IFERROR(__xludf.DUMMYFUNCTION("""COMPUTED_VALUE"""),"TO11005")</f>
        <v>TO11005</v>
      </c>
      <c r="B927" s="23" t="str">
        <f>IFERROR(__xludf.DUMMYFUNCTION("""COMPUTED_VALUE"""),"Tonk")</f>
        <v>Tonk</v>
      </c>
      <c r="C927" s="23" t="str">
        <f>IFERROR(__xludf.DUMMYFUNCTION("""COMPUTED_VALUE"""),"Corn Flour")</f>
        <v>Corn Flour</v>
      </c>
      <c r="D927" s="24">
        <f>IFERROR(__xludf.DUMMYFUNCTION("""COMPUTED_VALUE"""),45485.0)</f>
        <v>45485</v>
      </c>
      <c r="E927" s="23">
        <f>IFERROR(__xludf.DUMMYFUNCTION("""COMPUTED_VALUE"""),1.0)</f>
        <v>1</v>
      </c>
      <c r="F927" s="23">
        <f>IFERROR(__xludf.DUMMYFUNCTION("""COMPUTED_VALUE"""),82.0)</f>
        <v>82</v>
      </c>
      <c r="G927" s="13" t="str">
        <f t="shared" si="1"/>
        <v>July</v>
      </c>
    </row>
    <row r="928">
      <c r="A928" s="23" t="str">
        <f>IFERROR(__xludf.DUMMYFUNCTION("""COMPUTED_VALUE"""),"TO11105")</f>
        <v>TO11105</v>
      </c>
      <c r="B928" s="23" t="str">
        <f>IFERROR(__xludf.DUMMYFUNCTION("""COMPUTED_VALUE"""),"Tonk")</f>
        <v>Tonk</v>
      </c>
      <c r="C928" s="23" t="str">
        <f>IFERROR(__xludf.DUMMYFUNCTION("""COMPUTED_VALUE"""),"Wheat Flour")</f>
        <v>Wheat Flour</v>
      </c>
      <c r="D928" s="24">
        <f>IFERROR(__xludf.DUMMYFUNCTION("""COMPUTED_VALUE"""),45485.0)</f>
        <v>45485</v>
      </c>
      <c r="E928" s="23">
        <f>IFERROR(__xludf.DUMMYFUNCTION("""COMPUTED_VALUE"""),17.0)</f>
        <v>17</v>
      </c>
      <c r="F928" s="23">
        <f>IFERROR(__xludf.DUMMYFUNCTION("""COMPUTED_VALUE"""),65.0)</f>
        <v>65</v>
      </c>
      <c r="G928" s="13" t="str">
        <f t="shared" si="1"/>
        <v>July</v>
      </c>
    </row>
    <row r="929">
      <c r="A929" s="23" t="str">
        <f>IFERROR(__xludf.DUMMYFUNCTION("""COMPUTED_VALUE"""),"TO11205")</f>
        <v>TO11205</v>
      </c>
      <c r="B929" s="23" t="str">
        <f>IFERROR(__xludf.DUMMYFUNCTION("""COMPUTED_VALUE"""),"Tonk")</f>
        <v>Tonk</v>
      </c>
      <c r="C929" s="23" t="str">
        <f>IFERROR(__xludf.DUMMYFUNCTION("""COMPUTED_VALUE"""),"Rice Flour")</f>
        <v>Rice Flour</v>
      </c>
      <c r="D929" s="24">
        <f>IFERROR(__xludf.DUMMYFUNCTION("""COMPUTED_VALUE"""),45485.0)</f>
        <v>45485</v>
      </c>
      <c r="E929" s="23">
        <f>IFERROR(__xludf.DUMMYFUNCTION("""COMPUTED_VALUE"""),16.0)</f>
        <v>16</v>
      </c>
      <c r="F929" s="23">
        <f>IFERROR(__xludf.DUMMYFUNCTION("""COMPUTED_VALUE"""),78.0)</f>
        <v>78</v>
      </c>
      <c r="G929" s="13" t="str">
        <f t="shared" si="1"/>
        <v>July</v>
      </c>
    </row>
    <row r="930">
      <c r="A930" s="23" t="str">
        <f>IFERROR(__xludf.DUMMYFUNCTION("""COMPUTED_VALUE"""),"TO11305")</f>
        <v>TO11305</v>
      </c>
      <c r="B930" s="23" t="str">
        <f>IFERROR(__xludf.DUMMYFUNCTION("""COMPUTED_VALUE"""),"Tonk")</f>
        <v>Tonk</v>
      </c>
      <c r="C930" s="23" t="str">
        <f>IFERROR(__xludf.DUMMYFUNCTION("""COMPUTED_VALUE"""),"Besan")</f>
        <v>Besan</v>
      </c>
      <c r="D930" s="24">
        <f>IFERROR(__xludf.DUMMYFUNCTION("""COMPUTED_VALUE"""),45486.0)</f>
        <v>45486</v>
      </c>
      <c r="E930" s="23">
        <f>IFERROR(__xludf.DUMMYFUNCTION("""COMPUTED_VALUE"""),8.0)</f>
        <v>8</v>
      </c>
      <c r="F930" s="23">
        <f>IFERROR(__xludf.DUMMYFUNCTION("""COMPUTED_VALUE"""),170.0)</f>
        <v>170</v>
      </c>
      <c r="G930" s="13" t="str">
        <f t="shared" si="1"/>
        <v>July</v>
      </c>
    </row>
    <row r="931">
      <c r="A931" s="23" t="str">
        <f>IFERROR(__xludf.DUMMYFUNCTION("""COMPUTED_VALUE"""),"TO11405")</f>
        <v>TO11405</v>
      </c>
      <c r="B931" s="23" t="str">
        <f>IFERROR(__xludf.DUMMYFUNCTION("""COMPUTED_VALUE"""),"Tonk")</f>
        <v>Tonk</v>
      </c>
      <c r="C931" s="23" t="str">
        <f>IFERROR(__xludf.DUMMYFUNCTION("""COMPUTED_VALUE"""),"Ragi Flour")</f>
        <v>Ragi Flour</v>
      </c>
      <c r="D931" s="24">
        <f>IFERROR(__xludf.DUMMYFUNCTION("""COMPUTED_VALUE"""),45487.0)</f>
        <v>45487</v>
      </c>
      <c r="E931" s="23">
        <f>IFERROR(__xludf.DUMMYFUNCTION("""COMPUTED_VALUE"""),5.0)</f>
        <v>5</v>
      </c>
      <c r="F931" s="23">
        <f>IFERROR(__xludf.DUMMYFUNCTION("""COMPUTED_VALUE"""),90.0)</f>
        <v>90</v>
      </c>
      <c r="G931" s="13" t="str">
        <f t="shared" si="1"/>
        <v>July</v>
      </c>
    </row>
    <row r="932">
      <c r="A932" s="23" t="str">
        <f>IFERROR(__xludf.DUMMYFUNCTION("""COMPUTED_VALUE"""),"TO11505")</f>
        <v>TO11505</v>
      </c>
      <c r="B932" s="23" t="str">
        <f>IFERROR(__xludf.DUMMYFUNCTION("""COMPUTED_VALUE"""),"Tonk")</f>
        <v>Tonk</v>
      </c>
      <c r="C932" s="23" t="str">
        <f>IFERROR(__xludf.DUMMYFUNCTION("""COMPUTED_VALUE"""),"Corn Flour")</f>
        <v>Corn Flour</v>
      </c>
      <c r="D932" s="24">
        <f>IFERROR(__xludf.DUMMYFUNCTION("""COMPUTED_VALUE"""),45488.0)</f>
        <v>45488</v>
      </c>
      <c r="E932" s="23">
        <f>IFERROR(__xludf.DUMMYFUNCTION("""COMPUTED_VALUE"""),3.0)</f>
        <v>3</v>
      </c>
      <c r="F932" s="23">
        <f>IFERROR(__xludf.DUMMYFUNCTION("""COMPUTED_VALUE"""),82.0)</f>
        <v>82</v>
      </c>
      <c r="G932" s="13" t="str">
        <f t="shared" si="1"/>
        <v>July</v>
      </c>
    </row>
    <row r="933">
      <c r="A933" s="23" t="str">
        <f>IFERROR(__xludf.DUMMYFUNCTION("""COMPUTED_VALUE"""),"TO11605")</f>
        <v>TO11605</v>
      </c>
      <c r="B933" s="23" t="str">
        <f>IFERROR(__xludf.DUMMYFUNCTION("""COMPUTED_VALUE"""),"Tonk")</f>
        <v>Tonk</v>
      </c>
      <c r="C933" s="23" t="str">
        <f>IFERROR(__xludf.DUMMYFUNCTION("""COMPUTED_VALUE"""),"Wheat Flour")</f>
        <v>Wheat Flour</v>
      </c>
      <c r="D933" s="24">
        <f>IFERROR(__xludf.DUMMYFUNCTION("""COMPUTED_VALUE"""),45488.0)</f>
        <v>45488</v>
      </c>
      <c r="E933" s="23">
        <f>IFERROR(__xludf.DUMMYFUNCTION("""COMPUTED_VALUE"""),32.0)</f>
        <v>32</v>
      </c>
      <c r="F933" s="23">
        <f>IFERROR(__xludf.DUMMYFUNCTION("""COMPUTED_VALUE"""),65.0)</f>
        <v>65</v>
      </c>
      <c r="G933" s="13" t="str">
        <f t="shared" si="1"/>
        <v>July</v>
      </c>
    </row>
    <row r="934">
      <c r="A934" s="23" t="str">
        <f>IFERROR(__xludf.DUMMYFUNCTION("""COMPUTED_VALUE"""),"TO11705")</f>
        <v>TO11705</v>
      </c>
      <c r="B934" s="23" t="str">
        <f>IFERROR(__xludf.DUMMYFUNCTION("""COMPUTED_VALUE"""),"Tonk")</f>
        <v>Tonk</v>
      </c>
      <c r="C934" s="23" t="str">
        <f>IFERROR(__xludf.DUMMYFUNCTION("""COMPUTED_VALUE"""),"Rice Flour")</f>
        <v>Rice Flour</v>
      </c>
      <c r="D934" s="24">
        <f>IFERROR(__xludf.DUMMYFUNCTION("""COMPUTED_VALUE"""),45488.0)</f>
        <v>45488</v>
      </c>
      <c r="E934" s="23">
        <f>IFERROR(__xludf.DUMMYFUNCTION("""COMPUTED_VALUE"""),22.0)</f>
        <v>22</v>
      </c>
      <c r="F934" s="23">
        <f>IFERROR(__xludf.DUMMYFUNCTION("""COMPUTED_VALUE"""),78.0)</f>
        <v>78</v>
      </c>
      <c r="G934" s="13" t="str">
        <f t="shared" si="1"/>
        <v>July</v>
      </c>
    </row>
    <row r="935">
      <c r="A935" s="23" t="str">
        <f>IFERROR(__xludf.DUMMYFUNCTION("""COMPUTED_VALUE"""),"TO11805")</f>
        <v>TO11805</v>
      </c>
      <c r="B935" s="23" t="str">
        <f>IFERROR(__xludf.DUMMYFUNCTION("""COMPUTED_VALUE"""),"Tonk")</f>
        <v>Tonk</v>
      </c>
      <c r="C935" s="23" t="str">
        <f>IFERROR(__xludf.DUMMYFUNCTION("""COMPUTED_VALUE"""),"Besan")</f>
        <v>Besan</v>
      </c>
      <c r="D935" s="24">
        <f>IFERROR(__xludf.DUMMYFUNCTION("""COMPUTED_VALUE"""),45488.0)</f>
        <v>45488</v>
      </c>
      <c r="E935" s="23">
        <f>IFERROR(__xludf.DUMMYFUNCTION("""COMPUTED_VALUE"""),13.0)</f>
        <v>13</v>
      </c>
      <c r="F935" s="23">
        <f>IFERROR(__xludf.DUMMYFUNCTION("""COMPUTED_VALUE"""),170.0)</f>
        <v>170</v>
      </c>
      <c r="G935" s="13" t="str">
        <f t="shared" si="1"/>
        <v>July</v>
      </c>
    </row>
    <row r="936">
      <c r="A936" s="23" t="str">
        <f>IFERROR(__xludf.DUMMYFUNCTION("""COMPUTED_VALUE"""),"TO11905")</f>
        <v>TO11905</v>
      </c>
      <c r="B936" s="23" t="str">
        <f>IFERROR(__xludf.DUMMYFUNCTION("""COMPUTED_VALUE"""),"Tonk")</f>
        <v>Tonk</v>
      </c>
      <c r="C936" s="23" t="str">
        <f>IFERROR(__xludf.DUMMYFUNCTION("""COMPUTED_VALUE"""),"Wheat Flour")</f>
        <v>Wheat Flour</v>
      </c>
      <c r="D936" s="24">
        <f>IFERROR(__xludf.DUMMYFUNCTION("""COMPUTED_VALUE"""),45489.0)</f>
        <v>45489</v>
      </c>
      <c r="E936" s="23">
        <f>IFERROR(__xludf.DUMMYFUNCTION("""COMPUTED_VALUE"""),11.0)</f>
        <v>11</v>
      </c>
      <c r="F936" s="23">
        <f>IFERROR(__xludf.DUMMYFUNCTION("""COMPUTED_VALUE"""),65.0)</f>
        <v>65</v>
      </c>
      <c r="G936" s="13" t="str">
        <f t="shared" si="1"/>
        <v>July</v>
      </c>
    </row>
    <row r="937">
      <c r="A937" s="23" t="str">
        <f>IFERROR(__xludf.DUMMYFUNCTION("""COMPUTED_VALUE"""),"TO12005")</f>
        <v>TO12005</v>
      </c>
      <c r="B937" s="23" t="str">
        <f>IFERROR(__xludf.DUMMYFUNCTION("""COMPUTED_VALUE"""),"Tonk")</f>
        <v>Tonk</v>
      </c>
      <c r="C937" s="23" t="str">
        <f>IFERROR(__xludf.DUMMYFUNCTION("""COMPUTED_VALUE"""),"Rice Flour")</f>
        <v>Rice Flour</v>
      </c>
      <c r="D937" s="24">
        <f>IFERROR(__xludf.DUMMYFUNCTION("""COMPUTED_VALUE"""),45489.0)</f>
        <v>45489</v>
      </c>
      <c r="E937" s="23">
        <f>IFERROR(__xludf.DUMMYFUNCTION("""COMPUTED_VALUE"""),10.0)</f>
        <v>10</v>
      </c>
      <c r="F937" s="23">
        <f>IFERROR(__xludf.DUMMYFUNCTION("""COMPUTED_VALUE"""),78.0)</f>
        <v>78</v>
      </c>
      <c r="G937" s="13" t="str">
        <f t="shared" si="1"/>
        <v>July</v>
      </c>
    </row>
    <row r="938">
      <c r="A938" s="23" t="str">
        <f>IFERROR(__xludf.DUMMYFUNCTION("""COMPUTED_VALUE"""),"TO12105")</f>
        <v>TO12105</v>
      </c>
      <c r="B938" s="23" t="str">
        <f>IFERROR(__xludf.DUMMYFUNCTION("""COMPUTED_VALUE"""),"Tonk")</f>
        <v>Tonk</v>
      </c>
      <c r="C938" s="23" t="str">
        <f>IFERROR(__xludf.DUMMYFUNCTION("""COMPUTED_VALUE"""),"Ragi Flour")</f>
        <v>Ragi Flour</v>
      </c>
      <c r="D938" s="24">
        <f>IFERROR(__xludf.DUMMYFUNCTION("""COMPUTED_VALUE"""),45490.0)</f>
        <v>45490</v>
      </c>
      <c r="E938" s="23">
        <f>IFERROR(__xludf.DUMMYFUNCTION("""COMPUTED_VALUE"""),11.0)</f>
        <v>11</v>
      </c>
      <c r="F938" s="23">
        <f>IFERROR(__xludf.DUMMYFUNCTION("""COMPUTED_VALUE"""),90.0)</f>
        <v>90</v>
      </c>
      <c r="G938" s="13" t="str">
        <f t="shared" si="1"/>
        <v>July</v>
      </c>
    </row>
    <row r="939">
      <c r="A939" s="23" t="str">
        <f>IFERROR(__xludf.DUMMYFUNCTION("""COMPUTED_VALUE"""),"TO12205")</f>
        <v>TO12205</v>
      </c>
      <c r="B939" s="23" t="str">
        <f>IFERROR(__xludf.DUMMYFUNCTION("""COMPUTED_VALUE"""),"Tonk")</f>
        <v>Tonk</v>
      </c>
      <c r="C939" s="23" t="str">
        <f>IFERROR(__xludf.DUMMYFUNCTION("""COMPUTED_VALUE"""),"Wheat Flour")</f>
        <v>Wheat Flour</v>
      </c>
      <c r="D939" s="24">
        <f>IFERROR(__xludf.DUMMYFUNCTION("""COMPUTED_VALUE"""),45490.0)</f>
        <v>45490</v>
      </c>
      <c r="E939" s="23">
        <f>IFERROR(__xludf.DUMMYFUNCTION("""COMPUTED_VALUE"""),17.0)</f>
        <v>17</v>
      </c>
      <c r="F939" s="23">
        <f>IFERROR(__xludf.DUMMYFUNCTION("""COMPUTED_VALUE"""),65.0)</f>
        <v>65</v>
      </c>
      <c r="G939" s="13" t="str">
        <f t="shared" si="1"/>
        <v>July</v>
      </c>
    </row>
    <row r="940">
      <c r="A940" s="23" t="str">
        <f>IFERROR(__xludf.DUMMYFUNCTION("""COMPUTED_VALUE"""),"TO12305")</f>
        <v>TO12305</v>
      </c>
      <c r="B940" s="23" t="str">
        <f>IFERROR(__xludf.DUMMYFUNCTION("""COMPUTED_VALUE"""),"Tonk")</f>
        <v>Tonk</v>
      </c>
      <c r="C940" s="23" t="str">
        <f>IFERROR(__xludf.DUMMYFUNCTION("""COMPUTED_VALUE"""),"Rice Flour")</f>
        <v>Rice Flour</v>
      </c>
      <c r="D940" s="24">
        <f>IFERROR(__xludf.DUMMYFUNCTION("""COMPUTED_VALUE"""),45490.0)</f>
        <v>45490</v>
      </c>
      <c r="E940" s="23">
        <f>IFERROR(__xludf.DUMMYFUNCTION("""COMPUTED_VALUE"""),4.0)</f>
        <v>4</v>
      </c>
      <c r="F940" s="23">
        <f>IFERROR(__xludf.DUMMYFUNCTION("""COMPUTED_VALUE"""),78.0)</f>
        <v>78</v>
      </c>
      <c r="G940" s="13" t="str">
        <f t="shared" si="1"/>
        <v>July</v>
      </c>
    </row>
    <row r="941">
      <c r="A941" s="23" t="str">
        <f>IFERROR(__xludf.DUMMYFUNCTION("""COMPUTED_VALUE"""),"TO12405")</f>
        <v>TO12405</v>
      </c>
      <c r="B941" s="23" t="str">
        <f>IFERROR(__xludf.DUMMYFUNCTION("""COMPUTED_VALUE"""),"Tonk")</f>
        <v>Tonk</v>
      </c>
      <c r="C941" s="23" t="str">
        <f>IFERROR(__xludf.DUMMYFUNCTION("""COMPUTED_VALUE"""),"Besan")</f>
        <v>Besan</v>
      </c>
      <c r="D941" s="24">
        <f>IFERROR(__xludf.DUMMYFUNCTION("""COMPUTED_VALUE"""),45491.0)</f>
        <v>45491</v>
      </c>
      <c r="E941" s="23">
        <f>IFERROR(__xludf.DUMMYFUNCTION("""COMPUTED_VALUE"""),6.0)</f>
        <v>6</v>
      </c>
      <c r="F941" s="23">
        <f>IFERROR(__xludf.DUMMYFUNCTION("""COMPUTED_VALUE"""),170.0)</f>
        <v>170</v>
      </c>
      <c r="G941" s="13" t="str">
        <f t="shared" si="1"/>
        <v>July</v>
      </c>
    </row>
    <row r="942">
      <c r="A942" s="23" t="str">
        <f>IFERROR(__xludf.DUMMYFUNCTION("""COMPUTED_VALUE"""),"TO12505")</f>
        <v>TO12505</v>
      </c>
      <c r="B942" s="23" t="str">
        <f>IFERROR(__xludf.DUMMYFUNCTION("""COMPUTED_VALUE"""),"Tonk")</f>
        <v>Tonk</v>
      </c>
      <c r="C942" s="23" t="str">
        <f>IFERROR(__xludf.DUMMYFUNCTION("""COMPUTED_VALUE"""),"Ragi Flour")</f>
        <v>Ragi Flour</v>
      </c>
      <c r="D942" s="24">
        <f>IFERROR(__xludf.DUMMYFUNCTION("""COMPUTED_VALUE"""),45491.0)</f>
        <v>45491</v>
      </c>
      <c r="E942" s="23">
        <f>IFERROR(__xludf.DUMMYFUNCTION("""COMPUTED_VALUE"""),7.0)</f>
        <v>7</v>
      </c>
      <c r="F942" s="23">
        <f>IFERROR(__xludf.DUMMYFUNCTION("""COMPUTED_VALUE"""),90.0)</f>
        <v>90</v>
      </c>
      <c r="G942" s="13" t="str">
        <f t="shared" si="1"/>
        <v>July</v>
      </c>
    </row>
    <row r="943">
      <c r="A943" s="23" t="str">
        <f>IFERROR(__xludf.DUMMYFUNCTION("""COMPUTED_VALUE"""),"TO12605")</f>
        <v>TO12605</v>
      </c>
      <c r="B943" s="23" t="str">
        <f>IFERROR(__xludf.DUMMYFUNCTION("""COMPUTED_VALUE"""),"Tonk")</f>
        <v>Tonk</v>
      </c>
      <c r="C943" s="23" t="str">
        <f>IFERROR(__xludf.DUMMYFUNCTION("""COMPUTED_VALUE"""),"Jowar Flour")</f>
        <v>Jowar Flour</v>
      </c>
      <c r="D943" s="24">
        <f>IFERROR(__xludf.DUMMYFUNCTION("""COMPUTED_VALUE"""),45491.0)</f>
        <v>45491</v>
      </c>
      <c r="E943" s="23">
        <f>IFERROR(__xludf.DUMMYFUNCTION("""COMPUTED_VALUE"""),1.0)</f>
        <v>1</v>
      </c>
      <c r="F943" s="23">
        <f>IFERROR(__xludf.DUMMYFUNCTION("""COMPUTED_VALUE"""),80.0)</f>
        <v>80</v>
      </c>
      <c r="G943" s="13" t="str">
        <f t="shared" si="1"/>
        <v>July</v>
      </c>
    </row>
    <row r="944">
      <c r="A944" s="23" t="str">
        <f>IFERROR(__xludf.DUMMYFUNCTION("""COMPUTED_VALUE"""),"TO12705")</f>
        <v>TO12705</v>
      </c>
      <c r="B944" s="23" t="str">
        <f>IFERROR(__xludf.DUMMYFUNCTION("""COMPUTED_VALUE"""),"Tonk")</f>
        <v>Tonk</v>
      </c>
      <c r="C944" s="23" t="str">
        <f>IFERROR(__xludf.DUMMYFUNCTION("""COMPUTED_VALUE"""),"Wheat Flour")</f>
        <v>Wheat Flour</v>
      </c>
      <c r="D944" s="24">
        <f>IFERROR(__xludf.DUMMYFUNCTION("""COMPUTED_VALUE"""),45492.0)</f>
        <v>45492</v>
      </c>
      <c r="E944" s="23">
        <f>IFERROR(__xludf.DUMMYFUNCTION("""COMPUTED_VALUE"""),41.0)</f>
        <v>41</v>
      </c>
      <c r="F944" s="23">
        <f>IFERROR(__xludf.DUMMYFUNCTION("""COMPUTED_VALUE"""),65.0)</f>
        <v>65</v>
      </c>
      <c r="G944" s="13" t="str">
        <f t="shared" si="1"/>
        <v>July</v>
      </c>
    </row>
    <row r="945">
      <c r="A945" s="23" t="str">
        <f>IFERROR(__xludf.DUMMYFUNCTION("""COMPUTED_VALUE"""),"TO12805")</f>
        <v>TO12805</v>
      </c>
      <c r="B945" s="23" t="str">
        <f>IFERROR(__xludf.DUMMYFUNCTION("""COMPUTED_VALUE"""),"Tonk")</f>
        <v>Tonk</v>
      </c>
      <c r="C945" s="23" t="str">
        <f>IFERROR(__xludf.DUMMYFUNCTION("""COMPUTED_VALUE"""),"Rice Flour")</f>
        <v>Rice Flour</v>
      </c>
      <c r="D945" s="24">
        <f>IFERROR(__xludf.DUMMYFUNCTION("""COMPUTED_VALUE"""),45492.0)</f>
        <v>45492</v>
      </c>
      <c r="E945" s="23">
        <f>IFERROR(__xludf.DUMMYFUNCTION("""COMPUTED_VALUE"""),24.0)</f>
        <v>24</v>
      </c>
      <c r="F945" s="23">
        <f>IFERROR(__xludf.DUMMYFUNCTION("""COMPUTED_VALUE"""),78.0)</f>
        <v>78</v>
      </c>
      <c r="G945" s="13" t="str">
        <f t="shared" si="1"/>
        <v>July</v>
      </c>
    </row>
    <row r="946">
      <c r="A946" s="23" t="str">
        <f>IFERROR(__xludf.DUMMYFUNCTION("""COMPUTED_VALUE"""),"TO12905")</f>
        <v>TO12905</v>
      </c>
      <c r="B946" s="23" t="str">
        <f>IFERROR(__xludf.DUMMYFUNCTION("""COMPUTED_VALUE"""),"Tonk")</f>
        <v>Tonk</v>
      </c>
      <c r="C946" s="23" t="str">
        <f>IFERROR(__xludf.DUMMYFUNCTION("""COMPUTED_VALUE"""),"Ragi Flour")</f>
        <v>Ragi Flour</v>
      </c>
      <c r="D946" s="24">
        <f>IFERROR(__xludf.DUMMYFUNCTION("""COMPUTED_VALUE"""),45494.0)</f>
        <v>45494</v>
      </c>
      <c r="E946" s="23">
        <f>IFERROR(__xludf.DUMMYFUNCTION("""COMPUTED_VALUE"""),4.0)</f>
        <v>4</v>
      </c>
      <c r="F946" s="23">
        <f>IFERROR(__xludf.DUMMYFUNCTION("""COMPUTED_VALUE"""),90.0)</f>
        <v>90</v>
      </c>
      <c r="G946" s="13" t="str">
        <f t="shared" si="1"/>
        <v>July</v>
      </c>
    </row>
    <row r="947">
      <c r="A947" s="23" t="str">
        <f>IFERROR(__xludf.DUMMYFUNCTION("""COMPUTED_VALUE"""),"TO13005")</f>
        <v>TO13005</v>
      </c>
      <c r="B947" s="23" t="str">
        <f>IFERROR(__xludf.DUMMYFUNCTION("""COMPUTED_VALUE"""),"Tonk")</f>
        <v>Tonk</v>
      </c>
      <c r="C947" s="23" t="str">
        <f>IFERROR(__xludf.DUMMYFUNCTION("""COMPUTED_VALUE"""),"Jowar Flour")</f>
        <v>Jowar Flour</v>
      </c>
      <c r="D947" s="24">
        <f>IFERROR(__xludf.DUMMYFUNCTION("""COMPUTED_VALUE"""),45495.0)</f>
        <v>45495</v>
      </c>
      <c r="E947" s="23">
        <f>IFERROR(__xludf.DUMMYFUNCTION("""COMPUTED_VALUE"""),4.0)</f>
        <v>4</v>
      </c>
      <c r="F947" s="23">
        <f>IFERROR(__xludf.DUMMYFUNCTION("""COMPUTED_VALUE"""),80.0)</f>
        <v>80</v>
      </c>
      <c r="G947" s="13" t="str">
        <f t="shared" si="1"/>
        <v>July</v>
      </c>
    </row>
    <row r="948">
      <c r="A948" s="23" t="str">
        <f>IFERROR(__xludf.DUMMYFUNCTION("""COMPUTED_VALUE"""),"TO13105")</f>
        <v>TO13105</v>
      </c>
      <c r="B948" s="23" t="str">
        <f>IFERROR(__xludf.DUMMYFUNCTION("""COMPUTED_VALUE"""),"Tonk")</f>
        <v>Tonk</v>
      </c>
      <c r="C948" s="23" t="str">
        <f>IFERROR(__xludf.DUMMYFUNCTION("""COMPUTED_VALUE"""),"Corn Flour")</f>
        <v>Corn Flour</v>
      </c>
      <c r="D948" s="24">
        <f>IFERROR(__xludf.DUMMYFUNCTION("""COMPUTED_VALUE"""),45495.0)</f>
        <v>45495</v>
      </c>
      <c r="E948" s="23">
        <f>IFERROR(__xludf.DUMMYFUNCTION("""COMPUTED_VALUE"""),3.0)</f>
        <v>3</v>
      </c>
      <c r="F948" s="23">
        <f>IFERROR(__xludf.DUMMYFUNCTION("""COMPUTED_VALUE"""),82.0)</f>
        <v>82</v>
      </c>
      <c r="G948" s="13" t="str">
        <f t="shared" si="1"/>
        <v>July</v>
      </c>
    </row>
    <row r="949">
      <c r="A949" s="23" t="str">
        <f>IFERROR(__xludf.DUMMYFUNCTION("""COMPUTED_VALUE"""),"TO13205")</f>
        <v>TO13205</v>
      </c>
      <c r="B949" s="23" t="str">
        <f>IFERROR(__xludf.DUMMYFUNCTION("""COMPUTED_VALUE"""),"Tonk")</f>
        <v>Tonk</v>
      </c>
      <c r="C949" s="23" t="str">
        <f>IFERROR(__xludf.DUMMYFUNCTION("""COMPUTED_VALUE"""),"Wheat Flour")</f>
        <v>Wheat Flour</v>
      </c>
      <c r="D949" s="24">
        <f>IFERROR(__xludf.DUMMYFUNCTION("""COMPUTED_VALUE"""),45495.0)</f>
        <v>45495</v>
      </c>
      <c r="E949" s="23">
        <f>IFERROR(__xludf.DUMMYFUNCTION("""COMPUTED_VALUE"""),15.0)</f>
        <v>15</v>
      </c>
      <c r="F949" s="23">
        <f>IFERROR(__xludf.DUMMYFUNCTION("""COMPUTED_VALUE"""),65.0)</f>
        <v>65</v>
      </c>
      <c r="G949" s="13" t="str">
        <f t="shared" si="1"/>
        <v>July</v>
      </c>
    </row>
    <row r="950">
      <c r="A950" s="23" t="str">
        <f>IFERROR(__xludf.DUMMYFUNCTION("""COMPUTED_VALUE"""),"TO13305")</f>
        <v>TO13305</v>
      </c>
      <c r="B950" s="23" t="str">
        <f>IFERROR(__xludf.DUMMYFUNCTION("""COMPUTED_VALUE"""),"Tonk")</f>
        <v>Tonk</v>
      </c>
      <c r="C950" s="23" t="str">
        <f>IFERROR(__xludf.DUMMYFUNCTION("""COMPUTED_VALUE"""),"Besan")</f>
        <v>Besan</v>
      </c>
      <c r="D950" s="24">
        <f>IFERROR(__xludf.DUMMYFUNCTION("""COMPUTED_VALUE"""),45495.0)</f>
        <v>45495</v>
      </c>
      <c r="E950" s="23">
        <f>IFERROR(__xludf.DUMMYFUNCTION("""COMPUTED_VALUE"""),6.0)</f>
        <v>6</v>
      </c>
      <c r="F950" s="23">
        <f>IFERROR(__xludf.DUMMYFUNCTION("""COMPUTED_VALUE"""),170.0)</f>
        <v>170</v>
      </c>
      <c r="G950" s="13" t="str">
        <f t="shared" si="1"/>
        <v>July</v>
      </c>
    </row>
    <row r="951">
      <c r="A951" s="23" t="str">
        <f>IFERROR(__xludf.DUMMYFUNCTION("""COMPUTED_VALUE"""),"TO13405")</f>
        <v>TO13405</v>
      </c>
      <c r="B951" s="23" t="str">
        <f>IFERROR(__xludf.DUMMYFUNCTION("""COMPUTED_VALUE"""),"Tonk")</f>
        <v>Tonk</v>
      </c>
      <c r="C951" s="23" t="str">
        <f>IFERROR(__xludf.DUMMYFUNCTION("""COMPUTED_VALUE"""),"Ragi Flour")</f>
        <v>Ragi Flour</v>
      </c>
      <c r="D951" s="24">
        <f>IFERROR(__xludf.DUMMYFUNCTION("""COMPUTED_VALUE"""),45495.0)</f>
        <v>45495</v>
      </c>
      <c r="E951" s="23">
        <f>IFERROR(__xludf.DUMMYFUNCTION("""COMPUTED_VALUE"""),7.0)</f>
        <v>7</v>
      </c>
      <c r="F951" s="23">
        <f>IFERROR(__xludf.DUMMYFUNCTION("""COMPUTED_VALUE"""),90.0)</f>
        <v>90</v>
      </c>
      <c r="G951" s="13" t="str">
        <f t="shared" si="1"/>
        <v>July</v>
      </c>
    </row>
    <row r="952">
      <c r="A952" s="23" t="str">
        <f>IFERROR(__xludf.DUMMYFUNCTION("""COMPUTED_VALUE"""),"TO13505")</f>
        <v>TO13505</v>
      </c>
      <c r="B952" s="23" t="str">
        <f>IFERROR(__xludf.DUMMYFUNCTION("""COMPUTED_VALUE"""),"Tonk")</f>
        <v>Tonk</v>
      </c>
      <c r="C952" s="23" t="str">
        <f>IFERROR(__xludf.DUMMYFUNCTION("""COMPUTED_VALUE"""),"Wheat Flour")</f>
        <v>Wheat Flour</v>
      </c>
      <c r="D952" s="24">
        <f>IFERROR(__xludf.DUMMYFUNCTION("""COMPUTED_VALUE"""),45496.0)</f>
        <v>45496</v>
      </c>
      <c r="E952" s="23">
        <f>IFERROR(__xludf.DUMMYFUNCTION("""COMPUTED_VALUE"""),39.0)</f>
        <v>39</v>
      </c>
      <c r="F952" s="23">
        <f>IFERROR(__xludf.DUMMYFUNCTION("""COMPUTED_VALUE"""),65.0)</f>
        <v>65</v>
      </c>
      <c r="G952" s="13" t="str">
        <f t="shared" si="1"/>
        <v>July</v>
      </c>
    </row>
    <row r="953">
      <c r="A953" s="23" t="str">
        <f>IFERROR(__xludf.DUMMYFUNCTION("""COMPUTED_VALUE"""),"TO13605")</f>
        <v>TO13605</v>
      </c>
      <c r="B953" s="23" t="str">
        <f>IFERROR(__xludf.DUMMYFUNCTION("""COMPUTED_VALUE"""),"Tonk")</f>
        <v>Tonk</v>
      </c>
      <c r="C953" s="23" t="str">
        <f>IFERROR(__xludf.DUMMYFUNCTION("""COMPUTED_VALUE"""),"Rice Flour")</f>
        <v>Rice Flour</v>
      </c>
      <c r="D953" s="24">
        <f>IFERROR(__xludf.DUMMYFUNCTION("""COMPUTED_VALUE"""),45497.0)</f>
        <v>45497</v>
      </c>
      <c r="E953" s="23">
        <f>IFERROR(__xludf.DUMMYFUNCTION("""COMPUTED_VALUE"""),24.0)</f>
        <v>24</v>
      </c>
      <c r="F953" s="23">
        <f>IFERROR(__xludf.DUMMYFUNCTION("""COMPUTED_VALUE"""),78.0)</f>
        <v>78</v>
      </c>
      <c r="G953" s="13" t="str">
        <f t="shared" si="1"/>
        <v>July</v>
      </c>
    </row>
    <row r="954">
      <c r="A954" s="23" t="str">
        <f>IFERROR(__xludf.DUMMYFUNCTION("""COMPUTED_VALUE"""),"TO13705")</f>
        <v>TO13705</v>
      </c>
      <c r="B954" s="23" t="str">
        <f>IFERROR(__xludf.DUMMYFUNCTION("""COMPUTED_VALUE"""),"Tonk")</f>
        <v>Tonk</v>
      </c>
      <c r="C954" s="23" t="str">
        <f>IFERROR(__xludf.DUMMYFUNCTION("""COMPUTED_VALUE"""),"Besan")</f>
        <v>Besan</v>
      </c>
      <c r="D954" s="24">
        <f>IFERROR(__xludf.DUMMYFUNCTION("""COMPUTED_VALUE"""),45497.0)</f>
        <v>45497</v>
      </c>
      <c r="E954" s="23">
        <f>IFERROR(__xludf.DUMMYFUNCTION("""COMPUTED_VALUE"""),6.0)</f>
        <v>6</v>
      </c>
      <c r="F954" s="23">
        <f>IFERROR(__xludf.DUMMYFUNCTION("""COMPUTED_VALUE"""),170.0)</f>
        <v>170</v>
      </c>
      <c r="G954" s="13" t="str">
        <f t="shared" si="1"/>
        <v>July</v>
      </c>
    </row>
    <row r="955">
      <c r="A955" s="23" t="str">
        <f>IFERROR(__xludf.DUMMYFUNCTION("""COMPUTED_VALUE"""),"TO13805")</f>
        <v>TO13805</v>
      </c>
      <c r="B955" s="23" t="str">
        <f>IFERROR(__xludf.DUMMYFUNCTION("""COMPUTED_VALUE"""),"Tonk")</f>
        <v>Tonk</v>
      </c>
      <c r="C955" s="23" t="str">
        <f>IFERROR(__xludf.DUMMYFUNCTION("""COMPUTED_VALUE"""),"Ragi Flour")</f>
        <v>Ragi Flour</v>
      </c>
      <c r="D955" s="24">
        <f>IFERROR(__xludf.DUMMYFUNCTION("""COMPUTED_VALUE"""),45497.0)</f>
        <v>45497</v>
      </c>
      <c r="E955" s="23">
        <f>IFERROR(__xludf.DUMMYFUNCTION("""COMPUTED_VALUE"""),4.0)</f>
        <v>4</v>
      </c>
      <c r="F955" s="23">
        <f>IFERROR(__xludf.DUMMYFUNCTION("""COMPUTED_VALUE"""),90.0)</f>
        <v>90</v>
      </c>
      <c r="G955" s="13" t="str">
        <f t="shared" si="1"/>
        <v>July</v>
      </c>
    </row>
    <row r="956">
      <c r="A956" s="23" t="str">
        <f>IFERROR(__xludf.DUMMYFUNCTION("""COMPUTED_VALUE"""),"TO13905")</f>
        <v>TO13905</v>
      </c>
      <c r="B956" s="23" t="str">
        <f>IFERROR(__xludf.DUMMYFUNCTION("""COMPUTED_VALUE"""),"Tonk")</f>
        <v>Tonk</v>
      </c>
      <c r="C956" s="23" t="str">
        <f>IFERROR(__xludf.DUMMYFUNCTION("""COMPUTED_VALUE"""),"Jowar Flour")</f>
        <v>Jowar Flour</v>
      </c>
      <c r="D956" s="24">
        <f>IFERROR(__xludf.DUMMYFUNCTION("""COMPUTED_VALUE"""),45498.0)</f>
        <v>45498</v>
      </c>
      <c r="E956" s="23">
        <f>IFERROR(__xludf.DUMMYFUNCTION("""COMPUTED_VALUE"""),3.0)</f>
        <v>3</v>
      </c>
      <c r="F956" s="23">
        <f>IFERROR(__xludf.DUMMYFUNCTION("""COMPUTED_VALUE"""),80.0)</f>
        <v>80</v>
      </c>
      <c r="G956" s="13" t="str">
        <f t="shared" si="1"/>
        <v>July</v>
      </c>
    </row>
    <row r="957">
      <c r="A957" s="23" t="str">
        <f>IFERROR(__xludf.DUMMYFUNCTION("""COMPUTED_VALUE"""),"TO14005")</f>
        <v>TO14005</v>
      </c>
      <c r="B957" s="23" t="str">
        <f>IFERROR(__xludf.DUMMYFUNCTION("""COMPUTED_VALUE"""),"Tonk")</f>
        <v>Tonk</v>
      </c>
      <c r="C957" s="23" t="str">
        <f>IFERROR(__xludf.DUMMYFUNCTION("""COMPUTED_VALUE"""),"Corn Flour")</f>
        <v>Corn Flour</v>
      </c>
      <c r="D957" s="24">
        <f>IFERROR(__xludf.DUMMYFUNCTION("""COMPUTED_VALUE"""),45498.0)</f>
        <v>45498</v>
      </c>
      <c r="E957" s="23">
        <f>IFERROR(__xludf.DUMMYFUNCTION("""COMPUTED_VALUE"""),4.0)</f>
        <v>4</v>
      </c>
      <c r="F957" s="23">
        <f>IFERROR(__xludf.DUMMYFUNCTION("""COMPUTED_VALUE"""),82.0)</f>
        <v>82</v>
      </c>
      <c r="G957" s="13" t="str">
        <f t="shared" si="1"/>
        <v>July</v>
      </c>
    </row>
    <row r="958">
      <c r="A958" s="23" t="str">
        <f>IFERROR(__xludf.DUMMYFUNCTION("""COMPUTED_VALUE"""),"TO14105")</f>
        <v>TO14105</v>
      </c>
      <c r="B958" s="23" t="str">
        <f>IFERROR(__xludf.DUMMYFUNCTION("""COMPUTED_VALUE"""),"Tonk")</f>
        <v>Tonk</v>
      </c>
      <c r="C958" s="23" t="str">
        <f>IFERROR(__xludf.DUMMYFUNCTION("""COMPUTED_VALUE"""),"Wheat Flour")</f>
        <v>Wheat Flour</v>
      </c>
      <c r="D958" s="24">
        <f>IFERROR(__xludf.DUMMYFUNCTION("""COMPUTED_VALUE"""),45498.0)</f>
        <v>45498</v>
      </c>
      <c r="E958" s="23">
        <f>IFERROR(__xludf.DUMMYFUNCTION("""COMPUTED_VALUE"""),21.0)</f>
        <v>21</v>
      </c>
      <c r="F958" s="23">
        <f>IFERROR(__xludf.DUMMYFUNCTION("""COMPUTED_VALUE"""),65.0)</f>
        <v>65</v>
      </c>
      <c r="G958" s="13" t="str">
        <f t="shared" si="1"/>
        <v>July</v>
      </c>
    </row>
    <row r="959">
      <c r="A959" s="23" t="str">
        <f>IFERROR(__xludf.DUMMYFUNCTION("""COMPUTED_VALUE"""),"TO14205")</f>
        <v>TO14205</v>
      </c>
      <c r="B959" s="23" t="str">
        <f>IFERROR(__xludf.DUMMYFUNCTION("""COMPUTED_VALUE"""),"Tonk")</f>
        <v>Tonk</v>
      </c>
      <c r="C959" s="23" t="str">
        <f>IFERROR(__xludf.DUMMYFUNCTION("""COMPUTED_VALUE"""),"Rice Flour")</f>
        <v>Rice Flour</v>
      </c>
      <c r="D959" s="24">
        <f>IFERROR(__xludf.DUMMYFUNCTION("""COMPUTED_VALUE"""),45498.0)</f>
        <v>45498</v>
      </c>
      <c r="E959" s="23">
        <f>IFERROR(__xludf.DUMMYFUNCTION("""COMPUTED_VALUE"""),14.0)</f>
        <v>14</v>
      </c>
      <c r="F959" s="23">
        <f>IFERROR(__xludf.DUMMYFUNCTION("""COMPUTED_VALUE"""),78.0)</f>
        <v>78</v>
      </c>
      <c r="G959" s="13" t="str">
        <f t="shared" si="1"/>
        <v>July</v>
      </c>
    </row>
    <row r="960">
      <c r="A960" s="23" t="str">
        <f>IFERROR(__xludf.DUMMYFUNCTION("""COMPUTED_VALUE"""),"TO14305")</f>
        <v>TO14305</v>
      </c>
      <c r="B960" s="23" t="str">
        <f>IFERROR(__xludf.DUMMYFUNCTION("""COMPUTED_VALUE"""),"Tonk")</f>
        <v>Tonk</v>
      </c>
      <c r="C960" s="23" t="str">
        <f>IFERROR(__xludf.DUMMYFUNCTION("""COMPUTED_VALUE"""),"Besan")</f>
        <v>Besan</v>
      </c>
      <c r="D960" s="24">
        <f>IFERROR(__xludf.DUMMYFUNCTION("""COMPUTED_VALUE"""),45499.0)</f>
        <v>45499</v>
      </c>
      <c r="E960" s="23">
        <f>IFERROR(__xludf.DUMMYFUNCTION("""COMPUTED_VALUE"""),7.0)</f>
        <v>7</v>
      </c>
      <c r="F960" s="23">
        <f>IFERROR(__xludf.DUMMYFUNCTION("""COMPUTED_VALUE"""),170.0)</f>
        <v>170</v>
      </c>
      <c r="G960" s="13" t="str">
        <f t="shared" si="1"/>
        <v>July</v>
      </c>
    </row>
    <row r="961">
      <c r="A961" s="23" t="str">
        <f>IFERROR(__xludf.DUMMYFUNCTION("""COMPUTED_VALUE"""),"TO14405")</f>
        <v>TO14405</v>
      </c>
      <c r="B961" s="23" t="str">
        <f>IFERROR(__xludf.DUMMYFUNCTION("""COMPUTED_VALUE"""),"Tonk")</f>
        <v>Tonk</v>
      </c>
      <c r="C961" s="23" t="str">
        <f>IFERROR(__xludf.DUMMYFUNCTION("""COMPUTED_VALUE"""),"Ragi Flour")</f>
        <v>Ragi Flour</v>
      </c>
      <c r="D961" s="24">
        <f>IFERROR(__xludf.DUMMYFUNCTION("""COMPUTED_VALUE"""),45500.0)</f>
        <v>45500</v>
      </c>
      <c r="E961" s="23">
        <f>IFERROR(__xludf.DUMMYFUNCTION("""COMPUTED_VALUE"""),5.0)</f>
        <v>5</v>
      </c>
      <c r="F961" s="23">
        <f>IFERROR(__xludf.DUMMYFUNCTION("""COMPUTED_VALUE"""),90.0)</f>
        <v>90</v>
      </c>
      <c r="G961" s="13" t="str">
        <f t="shared" si="1"/>
        <v>July</v>
      </c>
    </row>
    <row r="962">
      <c r="A962" s="23" t="str">
        <f>IFERROR(__xludf.DUMMYFUNCTION("""COMPUTED_VALUE"""),"TO14505")</f>
        <v>TO14505</v>
      </c>
      <c r="B962" s="23" t="str">
        <f>IFERROR(__xludf.DUMMYFUNCTION("""COMPUTED_VALUE"""),"Tonk")</f>
        <v>Tonk</v>
      </c>
      <c r="C962" s="23" t="str">
        <f>IFERROR(__xludf.DUMMYFUNCTION("""COMPUTED_VALUE"""),"Jowar Flour")</f>
        <v>Jowar Flour</v>
      </c>
      <c r="D962" s="24">
        <f>IFERROR(__xludf.DUMMYFUNCTION("""COMPUTED_VALUE"""),45501.0)</f>
        <v>45501</v>
      </c>
      <c r="E962" s="23">
        <f>IFERROR(__xludf.DUMMYFUNCTION("""COMPUTED_VALUE"""),3.0)</f>
        <v>3</v>
      </c>
      <c r="F962" s="23">
        <f>IFERROR(__xludf.DUMMYFUNCTION("""COMPUTED_VALUE"""),80.0)</f>
        <v>80</v>
      </c>
      <c r="G962" s="13" t="str">
        <f t="shared" si="1"/>
        <v>July</v>
      </c>
    </row>
    <row r="963">
      <c r="A963" s="23" t="str">
        <f>IFERROR(__xludf.DUMMYFUNCTION("""COMPUTED_VALUE"""),"TO14605")</f>
        <v>TO14605</v>
      </c>
      <c r="B963" s="23" t="str">
        <f>IFERROR(__xludf.DUMMYFUNCTION("""COMPUTED_VALUE"""),"Tonk")</f>
        <v>Tonk</v>
      </c>
      <c r="C963" s="23" t="str">
        <f>IFERROR(__xludf.DUMMYFUNCTION("""COMPUTED_VALUE"""),"Corn Flour")</f>
        <v>Corn Flour</v>
      </c>
      <c r="D963" s="24">
        <f>IFERROR(__xludf.DUMMYFUNCTION("""COMPUTED_VALUE"""),45502.0)</f>
        <v>45502</v>
      </c>
      <c r="E963" s="23">
        <f>IFERROR(__xludf.DUMMYFUNCTION("""COMPUTED_VALUE"""),7.0)</f>
        <v>7</v>
      </c>
      <c r="F963" s="23">
        <f>IFERROR(__xludf.DUMMYFUNCTION("""COMPUTED_VALUE"""),82.0)</f>
        <v>82</v>
      </c>
      <c r="G963" s="13" t="str">
        <f t="shared" si="1"/>
        <v>July</v>
      </c>
    </row>
    <row r="964">
      <c r="A964" s="23" t="str">
        <f>IFERROR(__xludf.DUMMYFUNCTION("""COMPUTED_VALUE"""),"TO14705")</f>
        <v>TO14705</v>
      </c>
      <c r="B964" s="23" t="str">
        <f>IFERROR(__xludf.DUMMYFUNCTION("""COMPUTED_VALUE"""),"Tonk")</f>
        <v>Tonk</v>
      </c>
      <c r="C964" s="23" t="str">
        <f>IFERROR(__xludf.DUMMYFUNCTION("""COMPUTED_VALUE"""),"Wheat Flour")</f>
        <v>Wheat Flour</v>
      </c>
      <c r="D964" s="24">
        <f>IFERROR(__xludf.DUMMYFUNCTION("""COMPUTED_VALUE"""),45502.0)</f>
        <v>45502</v>
      </c>
      <c r="E964" s="23">
        <f>IFERROR(__xludf.DUMMYFUNCTION("""COMPUTED_VALUE"""),39.0)</f>
        <v>39</v>
      </c>
      <c r="F964" s="23">
        <f>IFERROR(__xludf.DUMMYFUNCTION("""COMPUTED_VALUE"""),65.0)</f>
        <v>65</v>
      </c>
      <c r="G964" s="13" t="str">
        <f t="shared" si="1"/>
        <v>July</v>
      </c>
    </row>
    <row r="965">
      <c r="A965" s="23" t="str">
        <f>IFERROR(__xludf.DUMMYFUNCTION("""COMPUTED_VALUE"""),"TO14805")</f>
        <v>TO14805</v>
      </c>
      <c r="B965" s="23" t="str">
        <f>IFERROR(__xludf.DUMMYFUNCTION("""COMPUTED_VALUE"""),"Tonk")</f>
        <v>Tonk</v>
      </c>
      <c r="C965" s="23" t="str">
        <f>IFERROR(__xludf.DUMMYFUNCTION("""COMPUTED_VALUE"""),"Rice Flour")</f>
        <v>Rice Flour</v>
      </c>
      <c r="D965" s="24">
        <f>IFERROR(__xludf.DUMMYFUNCTION("""COMPUTED_VALUE"""),45502.0)</f>
        <v>45502</v>
      </c>
      <c r="E965" s="23">
        <f>IFERROR(__xludf.DUMMYFUNCTION("""COMPUTED_VALUE"""),25.0)</f>
        <v>25</v>
      </c>
      <c r="F965" s="23">
        <f>IFERROR(__xludf.DUMMYFUNCTION("""COMPUTED_VALUE"""),78.0)</f>
        <v>78</v>
      </c>
      <c r="G965" s="13" t="str">
        <f t="shared" si="1"/>
        <v>July</v>
      </c>
    </row>
    <row r="966">
      <c r="A966" s="23" t="str">
        <f>IFERROR(__xludf.DUMMYFUNCTION("""COMPUTED_VALUE"""),"TO14905")</f>
        <v>TO14905</v>
      </c>
      <c r="B966" s="23" t="str">
        <f>IFERROR(__xludf.DUMMYFUNCTION("""COMPUTED_VALUE"""),"Tonk")</f>
        <v>Tonk</v>
      </c>
      <c r="C966" s="23" t="str">
        <f>IFERROR(__xludf.DUMMYFUNCTION("""COMPUTED_VALUE"""),"Besan")</f>
        <v>Besan</v>
      </c>
      <c r="D966" s="24">
        <f>IFERROR(__xludf.DUMMYFUNCTION("""COMPUTED_VALUE"""),45502.0)</f>
        <v>45502</v>
      </c>
      <c r="E966" s="23">
        <f>IFERROR(__xludf.DUMMYFUNCTION("""COMPUTED_VALUE"""),11.0)</f>
        <v>11</v>
      </c>
      <c r="F966" s="23">
        <f>IFERROR(__xludf.DUMMYFUNCTION("""COMPUTED_VALUE"""),170.0)</f>
        <v>170</v>
      </c>
      <c r="G966" s="13" t="str">
        <f t="shared" si="1"/>
        <v>July</v>
      </c>
    </row>
    <row r="967">
      <c r="A967" s="23" t="str">
        <f>IFERROR(__xludf.DUMMYFUNCTION("""COMPUTED_VALUE"""),"TO15005")</f>
        <v>TO15005</v>
      </c>
      <c r="B967" s="23" t="str">
        <f>IFERROR(__xludf.DUMMYFUNCTION("""COMPUTED_VALUE"""),"Tonk")</f>
        <v>Tonk</v>
      </c>
      <c r="C967" s="23" t="str">
        <f>IFERROR(__xludf.DUMMYFUNCTION("""COMPUTED_VALUE"""),"Ragi Flour")</f>
        <v>Ragi Flour</v>
      </c>
      <c r="D967" s="24">
        <f>IFERROR(__xludf.DUMMYFUNCTION("""COMPUTED_VALUE"""),45502.0)</f>
        <v>45502</v>
      </c>
      <c r="E967" s="23">
        <f>IFERROR(__xludf.DUMMYFUNCTION("""COMPUTED_VALUE"""),6.0)</f>
        <v>6</v>
      </c>
      <c r="F967" s="23">
        <f>IFERROR(__xludf.DUMMYFUNCTION("""COMPUTED_VALUE"""),90.0)</f>
        <v>90</v>
      </c>
      <c r="G967" s="13" t="str">
        <f t="shared" si="1"/>
        <v>July</v>
      </c>
    </row>
    <row r="968">
      <c r="A968" s="23" t="str">
        <f>IFERROR(__xludf.DUMMYFUNCTION("""COMPUTED_VALUE"""),"TO15105")</f>
        <v>TO15105</v>
      </c>
      <c r="B968" s="23" t="str">
        <f>IFERROR(__xludf.DUMMYFUNCTION("""COMPUTED_VALUE"""),"Tonk")</f>
        <v>Tonk</v>
      </c>
      <c r="C968" s="23" t="str">
        <f>IFERROR(__xludf.DUMMYFUNCTION("""COMPUTED_VALUE"""),"Jowar Flour")</f>
        <v>Jowar Flour</v>
      </c>
      <c r="D968" s="24">
        <f>IFERROR(__xludf.DUMMYFUNCTION("""COMPUTED_VALUE"""),45503.0)</f>
        <v>45503</v>
      </c>
      <c r="E968" s="23">
        <f>IFERROR(__xludf.DUMMYFUNCTION("""COMPUTED_VALUE"""),6.0)</f>
        <v>6</v>
      </c>
      <c r="F968" s="23">
        <f>IFERROR(__xludf.DUMMYFUNCTION("""COMPUTED_VALUE"""),80.0)</f>
        <v>80</v>
      </c>
      <c r="G968" s="13" t="str">
        <f t="shared" si="1"/>
        <v>July</v>
      </c>
    </row>
    <row r="969">
      <c r="A969" s="23" t="str">
        <f>IFERROR(__xludf.DUMMYFUNCTION("""COMPUTED_VALUE"""),"TO15205")</f>
        <v>TO15205</v>
      </c>
      <c r="B969" s="23" t="str">
        <f>IFERROR(__xludf.DUMMYFUNCTION("""COMPUTED_VALUE"""),"Tonk")</f>
        <v>Tonk</v>
      </c>
      <c r="C969" s="23" t="str">
        <f>IFERROR(__xludf.DUMMYFUNCTION("""COMPUTED_VALUE"""),"Corn Flour")</f>
        <v>Corn Flour</v>
      </c>
      <c r="D969" s="24">
        <f>IFERROR(__xludf.DUMMYFUNCTION("""COMPUTED_VALUE"""),45503.0)</f>
        <v>45503</v>
      </c>
      <c r="E969" s="23">
        <f>IFERROR(__xludf.DUMMYFUNCTION("""COMPUTED_VALUE"""),2.0)</f>
        <v>2</v>
      </c>
      <c r="F969" s="23">
        <f>IFERROR(__xludf.DUMMYFUNCTION("""COMPUTED_VALUE"""),82.0)</f>
        <v>82</v>
      </c>
      <c r="G969" s="13" t="str">
        <f t="shared" si="1"/>
        <v>July</v>
      </c>
    </row>
    <row r="970">
      <c r="A970" s="23" t="str">
        <f>IFERROR(__xludf.DUMMYFUNCTION("""COMPUTED_VALUE"""),"TO15305")</f>
        <v>TO15305</v>
      </c>
      <c r="B970" s="23" t="str">
        <f>IFERROR(__xludf.DUMMYFUNCTION("""COMPUTED_VALUE"""),"Tonk")</f>
        <v>Tonk</v>
      </c>
      <c r="C970" s="23" t="str">
        <f>IFERROR(__xludf.DUMMYFUNCTION("""COMPUTED_VALUE"""),"Wheat Flour")</f>
        <v>Wheat Flour</v>
      </c>
      <c r="D970" s="24">
        <f>IFERROR(__xludf.DUMMYFUNCTION("""COMPUTED_VALUE"""),45503.0)</f>
        <v>45503</v>
      </c>
      <c r="E970" s="23">
        <f>IFERROR(__xludf.DUMMYFUNCTION("""COMPUTED_VALUE"""),24.0)</f>
        <v>24</v>
      </c>
      <c r="F970" s="23">
        <f>IFERROR(__xludf.DUMMYFUNCTION("""COMPUTED_VALUE"""),65.0)</f>
        <v>65</v>
      </c>
      <c r="G970" s="13" t="str">
        <f t="shared" si="1"/>
        <v>July</v>
      </c>
    </row>
    <row r="971">
      <c r="A971" s="23" t="str">
        <f>IFERROR(__xludf.DUMMYFUNCTION("""COMPUTED_VALUE"""),"TO15405")</f>
        <v>TO15405</v>
      </c>
      <c r="B971" s="23" t="str">
        <f>IFERROR(__xludf.DUMMYFUNCTION("""COMPUTED_VALUE"""),"Tonk")</f>
        <v>Tonk</v>
      </c>
      <c r="C971" s="23" t="str">
        <f>IFERROR(__xludf.DUMMYFUNCTION("""COMPUTED_VALUE"""),"Rice Flour")</f>
        <v>Rice Flour</v>
      </c>
      <c r="D971" s="24">
        <f>IFERROR(__xludf.DUMMYFUNCTION("""COMPUTED_VALUE"""),45503.0)</f>
        <v>45503</v>
      </c>
      <c r="E971" s="23">
        <f>IFERROR(__xludf.DUMMYFUNCTION("""COMPUTED_VALUE"""),20.0)</f>
        <v>20</v>
      </c>
      <c r="F971" s="23">
        <f>IFERROR(__xludf.DUMMYFUNCTION("""COMPUTED_VALUE"""),78.0)</f>
        <v>78</v>
      </c>
      <c r="G971" s="13" t="str">
        <f t="shared" si="1"/>
        <v>July</v>
      </c>
    </row>
    <row r="972">
      <c r="A972" s="23" t="str">
        <f>IFERROR(__xludf.DUMMYFUNCTION("""COMPUTED_VALUE"""),"TO15505")</f>
        <v>TO15505</v>
      </c>
      <c r="B972" s="23" t="str">
        <f>IFERROR(__xludf.DUMMYFUNCTION("""COMPUTED_VALUE"""),"Tonk")</f>
        <v>Tonk</v>
      </c>
      <c r="C972" s="23" t="str">
        <f>IFERROR(__xludf.DUMMYFUNCTION("""COMPUTED_VALUE"""),"Besan")</f>
        <v>Besan</v>
      </c>
      <c r="D972" s="24">
        <f>IFERROR(__xludf.DUMMYFUNCTION("""COMPUTED_VALUE"""),45503.0)</f>
        <v>45503</v>
      </c>
      <c r="E972" s="23">
        <f>IFERROR(__xludf.DUMMYFUNCTION("""COMPUTED_VALUE"""),6.0)</f>
        <v>6</v>
      </c>
      <c r="F972" s="23">
        <f>IFERROR(__xludf.DUMMYFUNCTION("""COMPUTED_VALUE"""),170.0)</f>
        <v>170</v>
      </c>
      <c r="G972" s="13" t="str">
        <f t="shared" si="1"/>
        <v>July</v>
      </c>
    </row>
    <row r="973">
      <c r="A973" s="23" t="str">
        <f>IFERROR(__xludf.DUMMYFUNCTION("""COMPUTED_VALUE"""),"TO15605")</f>
        <v>TO15605</v>
      </c>
      <c r="B973" s="23" t="str">
        <f>IFERROR(__xludf.DUMMYFUNCTION("""COMPUTED_VALUE"""),"Tonk")</f>
        <v>Tonk</v>
      </c>
      <c r="C973" s="23" t="str">
        <f>IFERROR(__xludf.DUMMYFUNCTION("""COMPUTED_VALUE"""),"Ragi Flour")</f>
        <v>Ragi Flour</v>
      </c>
      <c r="D973" s="24">
        <f>IFERROR(__xludf.DUMMYFUNCTION("""COMPUTED_VALUE"""),45504.0)</f>
        <v>45504</v>
      </c>
      <c r="E973" s="23">
        <f>IFERROR(__xludf.DUMMYFUNCTION("""COMPUTED_VALUE"""),4.0)</f>
        <v>4</v>
      </c>
      <c r="F973" s="23">
        <f>IFERROR(__xludf.DUMMYFUNCTION("""COMPUTED_VALUE"""),90.0)</f>
        <v>90</v>
      </c>
      <c r="G973" s="13" t="str">
        <f t="shared" si="1"/>
        <v>July</v>
      </c>
    </row>
    <row r="974">
      <c r="A974" s="23" t="str">
        <f>IFERROR(__xludf.DUMMYFUNCTION("""COMPUTED_VALUE"""),"TO15705")</f>
        <v>TO15705</v>
      </c>
      <c r="B974" s="23" t="str">
        <f>IFERROR(__xludf.DUMMYFUNCTION("""COMPUTED_VALUE"""),"Tonk")</f>
        <v>Tonk</v>
      </c>
      <c r="C974" s="23" t="str">
        <f>IFERROR(__xludf.DUMMYFUNCTION("""COMPUTED_VALUE"""),"Jowar Flour")</f>
        <v>Jowar Flour</v>
      </c>
      <c r="D974" s="24">
        <f>IFERROR(__xludf.DUMMYFUNCTION("""COMPUTED_VALUE"""),45504.0)</f>
        <v>45504</v>
      </c>
      <c r="E974" s="23">
        <f>IFERROR(__xludf.DUMMYFUNCTION("""COMPUTED_VALUE"""),1.0)</f>
        <v>1</v>
      </c>
      <c r="F974" s="23">
        <f>IFERROR(__xludf.DUMMYFUNCTION("""COMPUTED_VALUE"""),80.0)</f>
        <v>80</v>
      </c>
      <c r="G974" s="13" t="str">
        <f t="shared" si="1"/>
        <v>July</v>
      </c>
    </row>
    <row r="975">
      <c r="A975" s="23" t="str">
        <f>IFERROR(__xludf.DUMMYFUNCTION("""COMPUTED_VALUE"""),"TO15805")</f>
        <v>TO15805</v>
      </c>
      <c r="B975" s="23" t="str">
        <f>IFERROR(__xludf.DUMMYFUNCTION("""COMPUTED_VALUE"""),"Tonk")</f>
        <v>Tonk</v>
      </c>
      <c r="C975" s="23" t="str">
        <f>IFERROR(__xludf.DUMMYFUNCTION("""COMPUTED_VALUE"""),"Wheat Flour")</f>
        <v>Wheat Flour</v>
      </c>
      <c r="D975" s="24">
        <f>IFERROR(__xludf.DUMMYFUNCTION("""COMPUTED_VALUE"""),45504.0)</f>
        <v>45504</v>
      </c>
      <c r="E975" s="23">
        <f>IFERROR(__xludf.DUMMYFUNCTION("""COMPUTED_VALUE"""),44.0)</f>
        <v>44</v>
      </c>
      <c r="F975" s="23">
        <f>IFERROR(__xludf.DUMMYFUNCTION("""COMPUTED_VALUE"""),65.0)</f>
        <v>65</v>
      </c>
      <c r="G975" s="13" t="str">
        <f t="shared" si="1"/>
        <v>July</v>
      </c>
    </row>
    <row r="976">
      <c r="A976" s="23" t="str">
        <f>IFERROR(__xludf.DUMMYFUNCTION("""COMPUTED_VALUE"""),"TO15905")</f>
        <v>TO15905</v>
      </c>
      <c r="B976" s="23" t="str">
        <f>IFERROR(__xludf.DUMMYFUNCTION("""COMPUTED_VALUE"""),"Tonk")</f>
        <v>Tonk</v>
      </c>
      <c r="C976" s="23" t="str">
        <f>IFERROR(__xludf.DUMMYFUNCTION("""COMPUTED_VALUE"""),"Rice Flour")</f>
        <v>Rice Flour</v>
      </c>
      <c r="D976" s="24">
        <f>IFERROR(__xludf.DUMMYFUNCTION("""COMPUTED_VALUE"""),45504.0)</f>
        <v>45504</v>
      </c>
      <c r="E976" s="23">
        <f>IFERROR(__xludf.DUMMYFUNCTION("""COMPUTED_VALUE"""),16.0)</f>
        <v>16</v>
      </c>
      <c r="F976" s="23">
        <f>IFERROR(__xludf.DUMMYFUNCTION("""COMPUTED_VALUE"""),78.0)</f>
        <v>78</v>
      </c>
      <c r="G976" s="13" t="str">
        <f t="shared" si="1"/>
        <v>July</v>
      </c>
    </row>
    <row r="977">
      <c r="A977" s="23" t="str">
        <f>IFERROR(__xludf.DUMMYFUNCTION("""COMPUTED_VALUE"""),"TO16005")</f>
        <v>TO16005</v>
      </c>
      <c r="B977" s="23" t="str">
        <f>IFERROR(__xludf.DUMMYFUNCTION("""COMPUTED_VALUE"""),"Tonk")</f>
        <v>Tonk</v>
      </c>
      <c r="C977" s="23" t="str">
        <f>IFERROR(__xludf.DUMMYFUNCTION("""COMPUTED_VALUE"""),"Besan")</f>
        <v>Besan</v>
      </c>
      <c r="D977" s="24">
        <f>IFERROR(__xludf.DUMMYFUNCTION("""COMPUTED_VALUE"""),45504.0)</f>
        <v>45504</v>
      </c>
      <c r="E977" s="23">
        <f>IFERROR(__xludf.DUMMYFUNCTION("""COMPUTED_VALUE"""),12.0)</f>
        <v>12</v>
      </c>
      <c r="F977" s="23">
        <f>IFERROR(__xludf.DUMMYFUNCTION("""COMPUTED_VALUE"""),170.0)</f>
        <v>170</v>
      </c>
      <c r="G977" s="13" t="str">
        <f t="shared" si="1"/>
        <v>July</v>
      </c>
    </row>
    <row r="978">
      <c r="A978" s="23" t="str">
        <f>IFERROR(__xludf.DUMMYFUNCTION("""COMPUTED_VALUE"""),"TO24405")</f>
        <v>TO24405</v>
      </c>
      <c r="B978" s="23" t="str">
        <f>IFERROR(__xludf.DUMMYFUNCTION("""COMPUTED_VALUE"""),"Tonk")</f>
        <v>Tonk</v>
      </c>
      <c r="C978" s="23" t="str">
        <f>IFERROR(__xludf.DUMMYFUNCTION("""COMPUTED_VALUE"""),"Ragi Flour")</f>
        <v>Ragi Flour</v>
      </c>
      <c r="D978" s="24">
        <f>IFERROR(__xludf.DUMMYFUNCTION("""COMPUTED_VALUE"""),45505.0)</f>
        <v>45505</v>
      </c>
      <c r="E978" s="23">
        <f>IFERROR(__xludf.DUMMYFUNCTION("""COMPUTED_VALUE"""),13.0)</f>
        <v>13</v>
      </c>
      <c r="F978" s="23">
        <f>IFERROR(__xludf.DUMMYFUNCTION("""COMPUTED_VALUE"""),90.0)</f>
        <v>90</v>
      </c>
      <c r="G978" s="13" t="str">
        <f t="shared" si="1"/>
        <v>August</v>
      </c>
    </row>
    <row r="979">
      <c r="A979" s="23" t="str">
        <f>IFERROR(__xludf.DUMMYFUNCTION("""COMPUTED_VALUE"""),"TO24505")</f>
        <v>TO24505</v>
      </c>
      <c r="B979" s="23" t="str">
        <f>IFERROR(__xludf.DUMMYFUNCTION("""COMPUTED_VALUE"""),"Tonk")</f>
        <v>Tonk</v>
      </c>
      <c r="C979" s="23" t="str">
        <f>IFERROR(__xludf.DUMMYFUNCTION("""COMPUTED_VALUE"""),"Jowar Flour")</f>
        <v>Jowar Flour</v>
      </c>
      <c r="D979" s="24">
        <f>IFERROR(__xludf.DUMMYFUNCTION("""COMPUTED_VALUE"""),45505.0)</f>
        <v>45505</v>
      </c>
      <c r="E979" s="23">
        <f>IFERROR(__xludf.DUMMYFUNCTION("""COMPUTED_VALUE"""),4.0)</f>
        <v>4</v>
      </c>
      <c r="F979" s="23">
        <f>IFERROR(__xludf.DUMMYFUNCTION("""COMPUTED_VALUE"""),80.0)</f>
        <v>80</v>
      </c>
      <c r="G979" s="13" t="str">
        <f t="shared" si="1"/>
        <v>August</v>
      </c>
    </row>
    <row r="980">
      <c r="A980" s="23" t="str">
        <f>IFERROR(__xludf.DUMMYFUNCTION("""COMPUTED_VALUE"""),"TO24605")</f>
        <v>TO24605</v>
      </c>
      <c r="B980" s="23" t="str">
        <f>IFERROR(__xludf.DUMMYFUNCTION("""COMPUTED_VALUE"""),"Tonk")</f>
        <v>Tonk</v>
      </c>
      <c r="C980" s="23" t="str">
        <f>IFERROR(__xludf.DUMMYFUNCTION("""COMPUTED_VALUE"""),"Corn Flour")</f>
        <v>Corn Flour</v>
      </c>
      <c r="D980" s="24">
        <f>IFERROR(__xludf.DUMMYFUNCTION("""COMPUTED_VALUE"""),45505.0)</f>
        <v>45505</v>
      </c>
      <c r="E980" s="23">
        <f>IFERROR(__xludf.DUMMYFUNCTION("""COMPUTED_VALUE"""),3.0)</f>
        <v>3</v>
      </c>
      <c r="F980" s="23">
        <f>IFERROR(__xludf.DUMMYFUNCTION("""COMPUTED_VALUE"""),82.0)</f>
        <v>82</v>
      </c>
      <c r="G980" s="13" t="str">
        <f t="shared" si="1"/>
        <v>August</v>
      </c>
    </row>
    <row r="981">
      <c r="A981" s="23" t="str">
        <f>IFERROR(__xludf.DUMMYFUNCTION("""COMPUTED_VALUE"""),"TO24705")</f>
        <v>TO24705</v>
      </c>
      <c r="B981" s="23" t="str">
        <f>IFERROR(__xludf.DUMMYFUNCTION("""COMPUTED_VALUE"""),"Tonk")</f>
        <v>Tonk</v>
      </c>
      <c r="C981" s="23" t="str">
        <f>IFERROR(__xludf.DUMMYFUNCTION("""COMPUTED_VALUE"""),"Wheat Flour")</f>
        <v>Wheat Flour</v>
      </c>
      <c r="D981" s="24">
        <f>IFERROR(__xludf.DUMMYFUNCTION("""COMPUTED_VALUE"""),45505.0)</f>
        <v>45505</v>
      </c>
      <c r="E981" s="23">
        <f>IFERROR(__xludf.DUMMYFUNCTION("""COMPUTED_VALUE"""),21.0)</f>
        <v>21</v>
      </c>
      <c r="F981" s="23">
        <f>IFERROR(__xludf.DUMMYFUNCTION("""COMPUTED_VALUE"""),65.0)</f>
        <v>65</v>
      </c>
      <c r="G981" s="13" t="str">
        <f t="shared" si="1"/>
        <v>August</v>
      </c>
    </row>
    <row r="982">
      <c r="A982" s="23" t="str">
        <f>IFERROR(__xludf.DUMMYFUNCTION("""COMPUTED_VALUE"""),"TO24805")</f>
        <v>TO24805</v>
      </c>
      <c r="B982" s="23" t="str">
        <f>IFERROR(__xludf.DUMMYFUNCTION("""COMPUTED_VALUE"""),"Tonk")</f>
        <v>Tonk</v>
      </c>
      <c r="C982" s="23" t="str">
        <f>IFERROR(__xludf.DUMMYFUNCTION("""COMPUTED_VALUE"""),"Rice Flour")</f>
        <v>Rice Flour</v>
      </c>
      <c r="D982" s="24">
        <f>IFERROR(__xludf.DUMMYFUNCTION("""COMPUTED_VALUE"""),45505.0)</f>
        <v>45505</v>
      </c>
      <c r="E982" s="23">
        <f>IFERROR(__xludf.DUMMYFUNCTION("""COMPUTED_VALUE"""),15.0)</f>
        <v>15</v>
      </c>
      <c r="F982" s="23">
        <f>IFERROR(__xludf.DUMMYFUNCTION("""COMPUTED_VALUE"""),78.0)</f>
        <v>78</v>
      </c>
      <c r="G982" s="13" t="str">
        <f t="shared" si="1"/>
        <v>August</v>
      </c>
    </row>
    <row r="983">
      <c r="A983" s="23" t="str">
        <f>IFERROR(__xludf.DUMMYFUNCTION("""COMPUTED_VALUE"""),"TO24905")</f>
        <v>TO24905</v>
      </c>
      <c r="B983" s="23" t="str">
        <f>IFERROR(__xludf.DUMMYFUNCTION("""COMPUTED_VALUE"""),"Tonk")</f>
        <v>Tonk</v>
      </c>
      <c r="C983" s="23" t="str">
        <f>IFERROR(__xludf.DUMMYFUNCTION("""COMPUTED_VALUE"""),"Besan")</f>
        <v>Besan</v>
      </c>
      <c r="D983" s="24">
        <f>IFERROR(__xludf.DUMMYFUNCTION("""COMPUTED_VALUE"""),45505.0)</f>
        <v>45505</v>
      </c>
      <c r="E983" s="23">
        <f>IFERROR(__xludf.DUMMYFUNCTION("""COMPUTED_VALUE"""),4.0)</f>
        <v>4</v>
      </c>
      <c r="F983" s="23">
        <f>IFERROR(__xludf.DUMMYFUNCTION("""COMPUTED_VALUE"""),170.0)</f>
        <v>170</v>
      </c>
      <c r="G983" s="13" t="str">
        <f t="shared" si="1"/>
        <v>August</v>
      </c>
    </row>
    <row r="984">
      <c r="A984" s="23" t="str">
        <f>IFERROR(__xludf.DUMMYFUNCTION("""COMPUTED_VALUE"""),"TO25005")</f>
        <v>TO25005</v>
      </c>
      <c r="B984" s="23" t="str">
        <f>IFERROR(__xludf.DUMMYFUNCTION("""COMPUTED_VALUE"""),"Tonk")</f>
        <v>Tonk</v>
      </c>
      <c r="C984" s="23" t="str">
        <f>IFERROR(__xludf.DUMMYFUNCTION("""COMPUTED_VALUE"""),"Ragi Flour")</f>
        <v>Ragi Flour</v>
      </c>
      <c r="D984" s="24">
        <f>IFERROR(__xludf.DUMMYFUNCTION("""COMPUTED_VALUE"""),45506.0)</f>
        <v>45506</v>
      </c>
      <c r="E984" s="23">
        <f>IFERROR(__xludf.DUMMYFUNCTION("""COMPUTED_VALUE"""),5.0)</f>
        <v>5</v>
      </c>
      <c r="F984" s="23">
        <f>IFERROR(__xludf.DUMMYFUNCTION("""COMPUTED_VALUE"""),90.0)</f>
        <v>90</v>
      </c>
      <c r="G984" s="13" t="str">
        <f t="shared" si="1"/>
        <v>August</v>
      </c>
    </row>
    <row r="985">
      <c r="A985" s="23" t="str">
        <f>IFERROR(__xludf.DUMMYFUNCTION("""COMPUTED_VALUE"""),"TO25105")</f>
        <v>TO25105</v>
      </c>
      <c r="B985" s="23" t="str">
        <f>IFERROR(__xludf.DUMMYFUNCTION("""COMPUTED_VALUE"""),"Tonk")</f>
        <v>Tonk</v>
      </c>
      <c r="C985" s="23" t="str">
        <f>IFERROR(__xludf.DUMMYFUNCTION("""COMPUTED_VALUE"""),"Jowar Flour")</f>
        <v>Jowar Flour</v>
      </c>
      <c r="D985" s="24">
        <f>IFERROR(__xludf.DUMMYFUNCTION("""COMPUTED_VALUE"""),45506.0)</f>
        <v>45506</v>
      </c>
      <c r="E985" s="23">
        <f>IFERROR(__xludf.DUMMYFUNCTION("""COMPUTED_VALUE"""),2.0)</f>
        <v>2</v>
      </c>
      <c r="F985" s="23">
        <f>IFERROR(__xludf.DUMMYFUNCTION("""COMPUTED_VALUE"""),80.0)</f>
        <v>80</v>
      </c>
      <c r="G985" s="13" t="str">
        <f t="shared" si="1"/>
        <v>August</v>
      </c>
    </row>
    <row r="986">
      <c r="A986" s="23" t="str">
        <f>IFERROR(__xludf.DUMMYFUNCTION("""COMPUTED_VALUE"""),"TO25205")</f>
        <v>TO25205</v>
      </c>
      <c r="B986" s="23" t="str">
        <f>IFERROR(__xludf.DUMMYFUNCTION("""COMPUTED_VALUE"""),"Tonk")</f>
        <v>Tonk</v>
      </c>
      <c r="C986" s="23" t="str">
        <f>IFERROR(__xludf.DUMMYFUNCTION("""COMPUTED_VALUE"""),"Corn Flour")</f>
        <v>Corn Flour</v>
      </c>
      <c r="D986" s="24">
        <f>IFERROR(__xludf.DUMMYFUNCTION("""COMPUTED_VALUE"""),45506.0)</f>
        <v>45506</v>
      </c>
      <c r="E986" s="23">
        <f>IFERROR(__xludf.DUMMYFUNCTION("""COMPUTED_VALUE"""),4.0)</f>
        <v>4</v>
      </c>
      <c r="F986" s="23">
        <f>IFERROR(__xludf.DUMMYFUNCTION("""COMPUTED_VALUE"""),82.0)</f>
        <v>82</v>
      </c>
      <c r="G986" s="13" t="str">
        <f t="shared" si="1"/>
        <v>August</v>
      </c>
    </row>
    <row r="987">
      <c r="A987" s="23" t="str">
        <f>IFERROR(__xludf.DUMMYFUNCTION("""COMPUTED_VALUE"""),"TO25305")</f>
        <v>TO25305</v>
      </c>
      <c r="B987" s="23" t="str">
        <f>IFERROR(__xludf.DUMMYFUNCTION("""COMPUTED_VALUE"""),"Tonk")</f>
        <v>Tonk</v>
      </c>
      <c r="C987" s="23" t="str">
        <f>IFERROR(__xludf.DUMMYFUNCTION("""COMPUTED_VALUE"""),"Wheat Flour")</f>
        <v>Wheat Flour</v>
      </c>
      <c r="D987" s="24">
        <f>IFERROR(__xludf.DUMMYFUNCTION("""COMPUTED_VALUE"""),45506.0)</f>
        <v>45506</v>
      </c>
      <c r="E987" s="23">
        <f>IFERROR(__xludf.DUMMYFUNCTION("""COMPUTED_VALUE"""),18.0)</f>
        <v>18</v>
      </c>
      <c r="F987" s="23">
        <f>IFERROR(__xludf.DUMMYFUNCTION("""COMPUTED_VALUE"""),65.0)</f>
        <v>65</v>
      </c>
      <c r="G987" s="13" t="str">
        <f t="shared" si="1"/>
        <v>August</v>
      </c>
    </row>
    <row r="988">
      <c r="A988" s="23" t="str">
        <f>IFERROR(__xludf.DUMMYFUNCTION("""COMPUTED_VALUE"""),"TO25405")</f>
        <v>TO25405</v>
      </c>
      <c r="B988" s="23" t="str">
        <f>IFERROR(__xludf.DUMMYFUNCTION("""COMPUTED_VALUE"""),"Tonk")</f>
        <v>Tonk</v>
      </c>
      <c r="C988" s="23" t="str">
        <f>IFERROR(__xludf.DUMMYFUNCTION("""COMPUTED_VALUE"""),"Rice Flour")</f>
        <v>Rice Flour</v>
      </c>
      <c r="D988" s="24">
        <f>IFERROR(__xludf.DUMMYFUNCTION("""COMPUTED_VALUE"""),45506.0)</f>
        <v>45506</v>
      </c>
      <c r="E988" s="23">
        <f>IFERROR(__xludf.DUMMYFUNCTION("""COMPUTED_VALUE"""),29.0)</f>
        <v>29</v>
      </c>
      <c r="F988" s="23">
        <f>IFERROR(__xludf.DUMMYFUNCTION("""COMPUTED_VALUE"""),78.0)</f>
        <v>78</v>
      </c>
      <c r="G988" s="13" t="str">
        <f t="shared" si="1"/>
        <v>August</v>
      </c>
    </row>
    <row r="989">
      <c r="A989" s="23" t="str">
        <f>IFERROR(__xludf.DUMMYFUNCTION("""COMPUTED_VALUE"""),"TO25505")</f>
        <v>TO25505</v>
      </c>
      <c r="B989" s="23" t="str">
        <f>IFERROR(__xludf.DUMMYFUNCTION("""COMPUTED_VALUE"""),"Tonk")</f>
        <v>Tonk</v>
      </c>
      <c r="C989" s="23" t="str">
        <f>IFERROR(__xludf.DUMMYFUNCTION("""COMPUTED_VALUE"""),"Besan")</f>
        <v>Besan</v>
      </c>
      <c r="D989" s="24">
        <f>IFERROR(__xludf.DUMMYFUNCTION("""COMPUTED_VALUE"""),45507.0)</f>
        <v>45507</v>
      </c>
      <c r="E989" s="23">
        <f>IFERROR(__xludf.DUMMYFUNCTION("""COMPUTED_VALUE"""),6.0)</f>
        <v>6</v>
      </c>
      <c r="F989" s="23">
        <f>IFERROR(__xludf.DUMMYFUNCTION("""COMPUTED_VALUE"""),170.0)</f>
        <v>170</v>
      </c>
      <c r="G989" s="13" t="str">
        <f t="shared" si="1"/>
        <v>August</v>
      </c>
    </row>
    <row r="990">
      <c r="A990" s="23" t="str">
        <f>IFERROR(__xludf.DUMMYFUNCTION("""COMPUTED_VALUE"""),"TO25605")</f>
        <v>TO25605</v>
      </c>
      <c r="B990" s="23" t="str">
        <f>IFERROR(__xludf.DUMMYFUNCTION("""COMPUTED_VALUE"""),"Tonk")</f>
        <v>Tonk</v>
      </c>
      <c r="C990" s="23" t="str">
        <f>IFERROR(__xludf.DUMMYFUNCTION("""COMPUTED_VALUE"""),"Corn Flour")</f>
        <v>Corn Flour</v>
      </c>
      <c r="D990" s="24">
        <f>IFERROR(__xludf.DUMMYFUNCTION("""COMPUTED_VALUE"""),45507.0)</f>
        <v>45507</v>
      </c>
      <c r="E990" s="23">
        <f>IFERROR(__xludf.DUMMYFUNCTION("""COMPUTED_VALUE"""),2.0)</f>
        <v>2</v>
      </c>
      <c r="F990" s="23">
        <f>IFERROR(__xludf.DUMMYFUNCTION("""COMPUTED_VALUE"""),82.0)</f>
        <v>82</v>
      </c>
      <c r="G990" s="13" t="str">
        <f t="shared" si="1"/>
        <v>August</v>
      </c>
    </row>
    <row r="991">
      <c r="A991" s="23" t="str">
        <f>IFERROR(__xludf.DUMMYFUNCTION("""COMPUTED_VALUE"""),"TO25705")</f>
        <v>TO25705</v>
      </c>
      <c r="B991" s="23" t="str">
        <f>IFERROR(__xludf.DUMMYFUNCTION("""COMPUTED_VALUE"""),"Tonk")</f>
        <v>Tonk</v>
      </c>
      <c r="C991" s="23" t="str">
        <f>IFERROR(__xludf.DUMMYFUNCTION("""COMPUTED_VALUE"""),"Wheat Flour")</f>
        <v>Wheat Flour</v>
      </c>
      <c r="D991" s="24">
        <f>IFERROR(__xludf.DUMMYFUNCTION("""COMPUTED_VALUE"""),45508.0)</f>
        <v>45508</v>
      </c>
      <c r="E991" s="23">
        <f>IFERROR(__xludf.DUMMYFUNCTION("""COMPUTED_VALUE"""),33.0)</f>
        <v>33</v>
      </c>
      <c r="F991" s="23">
        <f>IFERROR(__xludf.DUMMYFUNCTION("""COMPUTED_VALUE"""),65.0)</f>
        <v>65</v>
      </c>
      <c r="G991" s="13" t="str">
        <f t="shared" si="1"/>
        <v>August</v>
      </c>
    </row>
    <row r="992">
      <c r="A992" s="23" t="str">
        <f>IFERROR(__xludf.DUMMYFUNCTION("""COMPUTED_VALUE"""),"TO25805")</f>
        <v>TO25805</v>
      </c>
      <c r="B992" s="23" t="str">
        <f>IFERROR(__xludf.DUMMYFUNCTION("""COMPUTED_VALUE"""),"Tonk")</f>
        <v>Tonk</v>
      </c>
      <c r="C992" s="23" t="str">
        <f>IFERROR(__xludf.DUMMYFUNCTION("""COMPUTED_VALUE"""),"Rice Flour")</f>
        <v>Rice Flour</v>
      </c>
      <c r="D992" s="24">
        <f>IFERROR(__xludf.DUMMYFUNCTION("""COMPUTED_VALUE"""),45508.0)</f>
        <v>45508</v>
      </c>
      <c r="E992" s="23">
        <f>IFERROR(__xludf.DUMMYFUNCTION("""COMPUTED_VALUE"""),7.0)</f>
        <v>7</v>
      </c>
      <c r="F992" s="23">
        <f>IFERROR(__xludf.DUMMYFUNCTION("""COMPUTED_VALUE"""),78.0)</f>
        <v>78</v>
      </c>
      <c r="G992" s="13" t="str">
        <f t="shared" si="1"/>
        <v>August</v>
      </c>
    </row>
    <row r="993">
      <c r="A993" s="23" t="str">
        <f>IFERROR(__xludf.DUMMYFUNCTION("""COMPUTED_VALUE"""),"TO25905")</f>
        <v>TO25905</v>
      </c>
      <c r="B993" s="23" t="str">
        <f>IFERROR(__xludf.DUMMYFUNCTION("""COMPUTED_VALUE"""),"Tonk")</f>
        <v>Tonk</v>
      </c>
      <c r="C993" s="23" t="str">
        <f>IFERROR(__xludf.DUMMYFUNCTION("""COMPUTED_VALUE"""),"Besan")</f>
        <v>Besan</v>
      </c>
      <c r="D993" s="24">
        <f>IFERROR(__xludf.DUMMYFUNCTION("""COMPUTED_VALUE"""),45508.0)</f>
        <v>45508</v>
      </c>
      <c r="E993" s="23">
        <f>IFERROR(__xludf.DUMMYFUNCTION("""COMPUTED_VALUE"""),4.0)</f>
        <v>4</v>
      </c>
      <c r="F993" s="23">
        <f>IFERROR(__xludf.DUMMYFUNCTION("""COMPUTED_VALUE"""),170.0)</f>
        <v>170</v>
      </c>
      <c r="G993" s="13" t="str">
        <f t="shared" si="1"/>
        <v>August</v>
      </c>
    </row>
    <row r="994">
      <c r="A994" s="23" t="str">
        <f>IFERROR(__xludf.DUMMYFUNCTION("""COMPUTED_VALUE"""),"TO26005")</f>
        <v>TO26005</v>
      </c>
      <c r="B994" s="23" t="str">
        <f>IFERROR(__xludf.DUMMYFUNCTION("""COMPUTED_VALUE"""),"Tonk")</f>
        <v>Tonk</v>
      </c>
      <c r="C994" s="23" t="str">
        <f>IFERROR(__xludf.DUMMYFUNCTION("""COMPUTED_VALUE"""),"Jowar Flour")</f>
        <v>Jowar Flour</v>
      </c>
      <c r="D994" s="24">
        <f>IFERROR(__xludf.DUMMYFUNCTION("""COMPUTED_VALUE"""),45508.0)</f>
        <v>45508</v>
      </c>
      <c r="E994" s="23">
        <f>IFERROR(__xludf.DUMMYFUNCTION("""COMPUTED_VALUE"""),3.0)</f>
        <v>3</v>
      </c>
      <c r="F994" s="23">
        <f>IFERROR(__xludf.DUMMYFUNCTION("""COMPUTED_VALUE"""),80.0)</f>
        <v>80</v>
      </c>
      <c r="G994" s="13" t="str">
        <f t="shared" si="1"/>
        <v>August</v>
      </c>
    </row>
    <row r="995">
      <c r="A995" s="23" t="str">
        <f>IFERROR(__xludf.DUMMYFUNCTION("""COMPUTED_VALUE"""),"TO26105")</f>
        <v>TO26105</v>
      </c>
      <c r="B995" s="23" t="str">
        <f>IFERROR(__xludf.DUMMYFUNCTION("""COMPUTED_VALUE"""),"Tonk")</f>
        <v>Tonk</v>
      </c>
      <c r="C995" s="23" t="str">
        <f>IFERROR(__xludf.DUMMYFUNCTION("""COMPUTED_VALUE"""),"Corn Flour")</f>
        <v>Corn Flour</v>
      </c>
      <c r="D995" s="24">
        <f>IFERROR(__xludf.DUMMYFUNCTION("""COMPUTED_VALUE"""),45509.0)</f>
        <v>45509</v>
      </c>
      <c r="E995" s="23">
        <f>IFERROR(__xludf.DUMMYFUNCTION("""COMPUTED_VALUE"""),1.0)</f>
        <v>1</v>
      </c>
      <c r="F995" s="23">
        <f>IFERROR(__xludf.DUMMYFUNCTION("""COMPUTED_VALUE"""),82.0)</f>
        <v>82</v>
      </c>
      <c r="G995" s="13" t="str">
        <f t="shared" si="1"/>
        <v>August</v>
      </c>
    </row>
    <row r="996">
      <c r="A996" s="23" t="str">
        <f>IFERROR(__xludf.DUMMYFUNCTION("""COMPUTED_VALUE"""),"TO26205")</f>
        <v>TO26205</v>
      </c>
      <c r="B996" s="23" t="str">
        <f>IFERROR(__xludf.DUMMYFUNCTION("""COMPUTED_VALUE"""),"Tonk")</f>
        <v>Tonk</v>
      </c>
      <c r="C996" s="23" t="str">
        <f>IFERROR(__xludf.DUMMYFUNCTION("""COMPUTED_VALUE"""),"Jowar Flour")</f>
        <v>Jowar Flour</v>
      </c>
      <c r="D996" s="24">
        <f>IFERROR(__xludf.DUMMYFUNCTION("""COMPUTED_VALUE"""),45509.0)</f>
        <v>45509</v>
      </c>
      <c r="E996" s="23">
        <f>IFERROR(__xludf.DUMMYFUNCTION("""COMPUTED_VALUE"""),3.0)</f>
        <v>3</v>
      </c>
      <c r="F996" s="23">
        <f>IFERROR(__xludf.DUMMYFUNCTION("""COMPUTED_VALUE"""),80.0)</f>
        <v>80</v>
      </c>
      <c r="G996" s="13" t="str">
        <f t="shared" si="1"/>
        <v>August</v>
      </c>
    </row>
    <row r="997">
      <c r="A997" s="23" t="str">
        <f>IFERROR(__xludf.DUMMYFUNCTION("""COMPUTED_VALUE"""),"TO26305")</f>
        <v>TO26305</v>
      </c>
      <c r="B997" s="23" t="str">
        <f>IFERROR(__xludf.DUMMYFUNCTION("""COMPUTED_VALUE"""),"Tonk")</f>
        <v>Tonk</v>
      </c>
      <c r="C997" s="23" t="str">
        <f>IFERROR(__xludf.DUMMYFUNCTION("""COMPUTED_VALUE"""),"Wheat Flour")</f>
        <v>Wheat Flour</v>
      </c>
      <c r="D997" s="24">
        <f>IFERROR(__xludf.DUMMYFUNCTION("""COMPUTED_VALUE"""),45509.0)</f>
        <v>45509</v>
      </c>
      <c r="E997" s="23">
        <f>IFERROR(__xludf.DUMMYFUNCTION("""COMPUTED_VALUE"""),26.0)</f>
        <v>26</v>
      </c>
      <c r="F997" s="23">
        <f>IFERROR(__xludf.DUMMYFUNCTION("""COMPUTED_VALUE"""),65.0)</f>
        <v>65</v>
      </c>
      <c r="G997" s="13" t="str">
        <f t="shared" si="1"/>
        <v>August</v>
      </c>
    </row>
    <row r="998">
      <c r="A998" s="23" t="str">
        <f>IFERROR(__xludf.DUMMYFUNCTION("""COMPUTED_VALUE"""),"TO26405")</f>
        <v>TO26405</v>
      </c>
      <c r="B998" s="23" t="str">
        <f>IFERROR(__xludf.DUMMYFUNCTION("""COMPUTED_VALUE"""),"Tonk")</f>
        <v>Tonk</v>
      </c>
      <c r="C998" s="23" t="str">
        <f>IFERROR(__xludf.DUMMYFUNCTION("""COMPUTED_VALUE"""),"Rice Flour")</f>
        <v>Rice Flour</v>
      </c>
      <c r="D998" s="24">
        <f>IFERROR(__xludf.DUMMYFUNCTION("""COMPUTED_VALUE"""),45509.0)</f>
        <v>45509</v>
      </c>
      <c r="E998" s="23">
        <f>IFERROR(__xludf.DUMMYFUNCTION("""COMPUTED_VALUE"""),6.0)</f>
        <v>6</v>
      </c>
      <c r="F998" s="23">
        <f>IFERROR(__xludf.DUMMYFUNCTION("""COMPUTED_VALUE"""),78.0)</f>
        <v>78</v>
      </c>
      <c r="G998" s="13" t="str">
        <f t="shared" si="1"/>
        <v>August</v>
      </c>
    </row>
    <row r="999">
      <c r="A999" s="23" t="str">
        <f>IFERROR(__xludf.DUMMYFUNCTION("""COMPUTED_VALUE"""),"TO26505")</f>
        <v>TO26505</v>
      </c>
      <c r="B999" s="23" t="str">
        <f>IFERROR(__xludf.DUMMYFUNCTION("""COMPUTED_VALUE"""),"Tonk")</f>
        <v>Tonk</v>
      </c>
      <c r="C999" s="23" t="str">
        <f>IFERROR(__xludf.DUMMYFUNCTION("""COMPUTED_VALUE"""),"Rice Flour")</f>
        <v>Rice Flour</v>
      </c>
      <c r="D999" s="24">
        <f>IFERROR(__xludf.DUMMYFUNCTION("""COMPUTED_VALUE"""),45510.0)</f>
        <v>45510</v>
      </c>
      <c r="E999" s="23">
        <f>IFERROR(__xludf.DUMMYFUNCTION("""COMPUTED_VALUE"""),21.0)</f>
        <v>21</v>
      </c>
      <c r="F999" s="23">
        <f>IFERROR(__xludf.DUMMYFUNCTION("""COMPUTED_VALUE"""),78.0)</f>
        <v>78</v>
      </c>
      <c r="G999" s="13" t="str">
        <f t="shared" si="1"/>
        <v>August</v>
      </c>
    </row>
    <row r="1000">
      <c r="A1000" s="23" t="str">
        <f>IFERROR(__xludf.DUMMYFUNCTION("""COMPUTED_VALUE"""),"TO26605")</f>
        <v>TO26605</v>
      </c>
      <c r="B1000" s="23" t="str">
        <f>IFERROR(__xludf.DUMMYFUNCTION("""COMPUTED_VALUE"""),"Tonk")</f>
        <v>Tonk</v>
      </c>
      <c r="C1000" s="23" t="str">
        <f>IFERROR(__xludf.DUMMYFUNCTION("""COMPUTED_VALUE"""),"Besan")</f>
        <v>Besan</v>
      </c>
      <c r="D1000" s="24">
        <f>IFERROR(__xludf.DUMMYFUNCTION("""COMPUTED_VALUE"""),45510.0)</f>
        <v>45510</v>
      </c>
      <c r="E1000" s="23">
        <f>IFERROR(__xludf.DUMMYFUNCTION("""COMPUTED_VALUE"""),4.0)</f>
        <v>4</v>
      </c>
      <c r="F1000" s="23">
        <f>IFERROR(__xludf.DUMMYFUNCTION("""COMPUTED_VALUE"""),170.0)</f>
        <v>170</v>
      </c>
      <c r="G1000" s="13" t="str">
        <f t="shared" si="1"/>
        <v>August</v>
      </c>
    </row>
    <row r="1001">
      <c r="A1001" s="23" t="str">
        <f>IFERROR(__xludf.DUMMYFUNCTION("""COMPUTED_VALUE"""),"TO26705")</f>
        <v>TO26705</v>
      </c>
      <c r="B1001" s="23" t="str">
        <f>IFERROR(__xludf.DUMMYFUNCTION("""COMPUTED_VALUE"""),"Tonk")</f>
        <v>Tonk</v>
      </c>
      <c r="C1001" s="23" t="str">
        <f>IFERROR(__xludf.DUMMYFUNCTION("""COMPUTED_VALUE"""),"Ragi Flour")</f>
        <v>Ragi Flour</v>
      </c>
      <c r="D1001" s="24">
        <f>IFERROR(__xludf.DUMMYFUNCTION("""COMPUTED_VALUE"""),45510.0)</f>
        <v>45510</v>
      </c>
      <c r="E1001" s="23">
        <f>IFERROR(__xludf.DUMMYFUNCTION("""COMPUTED_VALUE"""),12.0)</f>
        <v>12</v>
      </c>
      <c r="F1001" s="23">
        <f>IFERROR(__xludf.DUMMYFUNCTION("""COMPUTED_VALUE"""),90.0)</f>
        <v>90</v>
      </c>
      <c r="G1001" s="13" t="str">
        <f t="shared" si="1"/>
        <v>August</v>
      </c>
    </row>
    <row r="1002">
      <c r="A1002" s="23" t="str">
        <f>IFERROR(__xludf.DUMMYFUNCTION("""COMPUTED_VALUE"""),"TO26805")</f>
        <v>TO26805</v>
      </c>
      <c r="B1002" s="23" t="str">
        <f>IFERROR(__xludf.DUMMYFUNCTION("""COMPUTED_VALUE"""),"Tonk")</f>
        <v>Tonk</v>
      </c>
      <c r="C1002" s="23" t="str">
        <f>IFERROR(__xludf.DUMMYFUNCTION("""COMPUTED_VALUE"""),"Jowar Flour")</f>
        <v>Jowar Flour</v>
      </c>
      <c r="D1002" s="24">
        <f>IFERROR(__xludf.DUMMYFUNCTION("""COMPUTED_VALUE"""),45510.0)</f>
        <v>45510</v>
      </c>
      <c r="E1002" s="23">
        <f>IFERROR(__xludf.DUMMYFUNCTION("""COMPUTED_VALUE"""),2.0)</f>
        <v>2</v>
      </c>
      <c r="F1002" s="23">
        <f>IFERROR(__xludf.DUMMYFUNCTION("""COMPUTED_VALUE"""),80.0)</f>
        <v>80</v>
      </c>
      <c r="G1002" s="13" t="str">
        <f t="shared" si="1"/>
        <v>August</v>
      </c>
    </row>
    <row r="1003">
      <c r="A1003" s="23" t="str">
        <f>IFERROR(__xludf.DUMMYFUNCTION("""COMPUTED_VALUE"""),"TO26905")</f>
        <v>TO26905</v>
      </c>
      <c r="B1003" s="23" t="str">
        <f>IFERROR(__xludf.DUMMYFUNCTION("""COMPUTED_VALUE"""),"Tonk")</f>
        <v>Tonk</v>
      </c>
      <c r="C1003" s="23" t="str">
        <f>IFERROR(__xludf.DUMMYFUNCTION("""COMPUTED_VALUE"""),"Corn Flour")</f>
        <v>Corn Flour</v>
      </c>
      <c r="D1003" s="24">
        <f>IFERROR(__xludf.DUMMYFUNCTION("""COMPUTED_VALUE"""),45511.0)</f>
        <v>45511</v>
      </c>
      <c r="E1003" s="23">
        <f>IFERROR(__xludf.DUMMYFUNCTION("""COMPUTED_VALUE"""),4.0)</f>
        <v>4</v>
      </c>
      <c r="F1003" s="23">
        <f>IFERROR(__xludf.DUMMYFUNCTION("""COMPUTED_VALUE"""),82.0)</f>
        <v>82</v>
      </c>
      <c r="G1003" s="13" t="str">
        <f t="shared" si="1"/>
        <v>August</v>
      </c>
    </row>
    <row r="1004">
      <c r="A1004" s="23" t="str">
        <f>IFERROR(__xludf.DUMMYFUNCTION("""COMPUTED_VALUE"""),"TO27005")</f>
        <v>TO27005</v>
      </c>
      <c r="B1004" s="23" t="str">
        <f>IFERROR(__xludf.DUMMYFUNCTION("""COMPUTED_VALUE"""),"Tonk")</f>
        <v>Tonk</v>
      </c>
      <c r="C1004" s="23" t="str">
        <f>IFERROR(__xludf.DUMMYFUNCTION("""COMPUTED_VALUE"""),"Ragi Flour")</f>
        <v>Ragi Flour</v>
      </c>
      <c r="D1004" s="24">
        <f>IFERROR(__xludf.DUMMYFUNCTION("""COMPUTED_VALUE"""),45511.0)</f>
        <v>45511</v>
      </c>
      <c r="E1004" s="23">
        <f>IFERROR(__xludf.DUMMYFUNCTION("""COMPUTED_VALUE"""),9.0)</f>
        <v>9</v>
      </c>
      <c r="F1004" s="23">
        <f>IFERROR(__xludf.DUMMYFUNCTION("""COMPUTED_VALUE"""),90.0)</f>
        <v>90</v>
      </c>
      <c r="G1004" s="13" t="str">
        <f t="shared" si="1"/>
        <v>August</v>
      </c>
    </row>
    <row r="1005">
      <c r="A1005" s="23" t="str">
        <f>IFERROR(__xludf.DUMMYFUNCTION("""COMPUTED_VALUE"""),"TO27105")</f>
        <v>TO27105</v>
      </c>
      <c r="B1005" s="23" t="str">
        <f>IFERROR(__xludf.DUMMYFUNCTION("""COMPUTED_VALUE"""),"Tonk")</f>
        <v>Tonk</v>
      </c>
      <c r="C1005" s="23" t="str">
        <f>IFERROR(__xludf.DUMMYFUNCTION("""COMPUTED_VALUE"""),"Wheat Flour")</f>
        <v>Wheat Flour</v>
      </c>
      <c r="D1005" s="24">
        <f>IFERROR(__xludf.DUMMYFUNCTION("""COMPUTED_VALUE"""),45511.0)</f>
        <v>45511</v>
      </c>
      <c r="E1005" s="23">
        <f>IFERROR(__xludf.DUMMYFUNCTION("""COMPUTED_VALUE"""),43.0)</f>
        <v>43</v>
      </c>
      <c r="F1005" s="23">
        <f>IFERROR(__xludf.DUMMYFUNCTION("""COMPUTED_VALUE"""),65.0)</f>
        <v>65</v>
      </c>
      <c r="G1005" s="13" t="str">
        <f t="shared" si="1"/>
        <v>August</v>
      </c>
    </row>
    <row r="1006">
      <c r="A1006" s="23" t="str">
        <f>IFERROR(__xludf.DUMMYFUNCTION("""COMPUTED_VALUE"""),"TO27205")</f>
        <v>TO27205</v>
      </c>
      <c r="B1006" s="23" t="str">
        <f>IFERROR(__xludf.DUMMYFUNCTION("""COMPUTED_VALUE"""),"Tonk")</f>
        <v>Tonk</v>
      </c>
      <c r="C1006" s="23" t="str">
        <f>IFERROR(__xludf.DUMMYFUNCTION("""COMPUTED_VALUE"""),"Besan")</f>
        <v>Besan</v>
      </c>
      <c r="D1006" s="24">
        <f>IFERROR(__xludf.DUMMYFUNCTION("""COMPUTED_VALUE"""),45512.0)</f>
        <v>45512</v>
      </c>
      <c r="E1006" s="23">
        <f>IFERROR(__xludf.DUMMYFUNCTION("""COMPUTED_VALUE"""),2.0)</f>
        <v>2</v>
      </c>
      <c r="F1006" s="23">
        <f>IFERROR(__xludf.DUMMYFUNCTION("""COMPUTED_VALUE"""),170.0)</f>
        <v>170</v>
      </c>
      <c r="G1006" s="13" t="str">
        <f t="shared" si="1"/>
        <v>August</v>
      </c>
    </row>
    <row r="1007">
      <c r="A1007" s="23" t="str">
        <f>IFERROR(__xludf.DUMMYFUNCTION("""COMPUTED_VALUE"""),"TO27305")</f>
        <v>TO27305</v>
      </c>
      <c r="B1007" s="23" t="str">
        <f>IFERROR(__xludf.DUMMYFUNCTION("""COMPUTED_VALUE"""),"Tonk")</f>
        <v>Tonk</v>
      </c>
      <c r="C1007" s="23" t="str">
        <f>IFERROR(__xludf.DUMMYFUNCTION("""COMPUTED_VALUE"""),"Wheat Flour")</f>
        <v>Wheat Flour</v>
      </c>
      <c r="D1007" s="24">
        <f>IFERROR(__xludf.DUMMYFUNCTION("""COMPUTED_VALUE"""),45512.0)</f>
        <v>45512</v>
      </c>
      <c r="E1007" s="23">
        <f>IFERROR(__xludf.DUMMYFUNCTION("""COMPUTED_VALUE"""),15.0)</f>
        <v>15</v>
      </c>
      <c r="F1007" s="23">
        <f>IFERROR(__xludf.DUMMYFUNCTION("""COMPUTED_VALUE"""),65.0)</f>
        <v>65</v>
      </c>
      <c r="G1007" s="13" t="str">
        <f t="shared" si="1"/>
        <v>August</v>
      </c>
    </row>
    <row r="1008">
      <c r="A1008" s="23" t="str">
        <f>IFERROR(__xludf.DUMMYFUNCTION("""COMPUTED_VALUE"""),"TO27405")</f>
        <v>TO27405</v>
      </c>
      <c r="B1008" s="23" t="str">
        <f>IFERROR(__xludf.DUMMYFUNCTION("""COMPUTED_VALUE"""),"Tonk")</f>
        <v>Tonk</v>
      </c>
      <c r="C1008" s="23" t="str">
        <f>IFERROR(__xludf.DUMMYFUNCTION("""COMPUTED_VALUE"""),"Rice Flour")</f>
        <v>Rice Flour</v>
      </c>
      <c r="D1008" s="24">
        <f>IFERROR(__xludf.DUMMYFUNCTION("""COMPUTED_VALUE"""),45512.0)</f>
        <v>45512</v>
      </c>
      <c r="E1008" s="23">
        <f>IFERROR(__xludf.DUMMYFUNCTION("""COMPUTED_VALUE"""),34.0)</f>
        <v>34</v>
      </c>
      <c r="F1008" s="23">
        <f>IFERROR(__xludf.DUMMYFUNCTION("""COMPUTED_VALUE"""),78.0)</f>
        <v>78</v>
      </c>
      <c r="G1008" s="13" t="str">
        <f t="shared" si="1"/>
        <v>August</v>
      </c>
    </row>
    <row r="1009">
      <c r="A1009" s="23" t="str">
        <f>IFERROR(__xludf.DUMMYFUNCTION("""COMPUTED_VALUE"""),"TO27505")</f>
        <v>TO27505</v>
      </c>
      <c r="B1009" s="23" t="str">
        <f>IFERROR(__xludf.DUMMYFUNCTION("""COMPUTED_VALUE"""),"Tonk")</f>
        <v>Tonk</v>
      </c>
      <c r="C1009" s="23" t="str">
        <f>IFERROR(__xludf.DUMMYFUNCTION("""COMPUTED_VALUE"""),"Ragi Flour")</f>
        <v>Ragi Flour</v>
      </c>
      <c r="D1009" s="24">
        <f>IFERROR(__xludf.DUMMYFUNCTION("""COMPUTED_VALUE"""),45512.0)</f>
        <v>45512</v>
      </c>
      <c r="E1009" s="23">
        <f>IFERROR(__xludf.DUMMYFUNCTION("""COMPUTED_VALUE"""),6.0)</f>
        <v>6</v>
      </c>
      <c r="F1009" s="23">
        <f>IFERROR(__xludf.DUMMYFUNCTION("""COMPUTED_VALUE"""),90.0)</f>
        <v>90</v>
      </c>
      <c r="G1009" s="13" t="str">
        <f t="shared" si="1"/>
        <v>August</v>
      </c>
    </row>
    <row r="1010">
      <c r="A1010" s="23" t="str">
        <f>IFERROR(__xludf.DUMMYFUNCTION("""COMPUTED_VALUE"""),"TO27605")</f>
        <v>TO27605</v>
      </c>
      <c r="B1010" s="23" t="str">
        <f>IFERROR(__xludf.DUMMYFUNCTION("""COMPUTED_VALUE"""),"Tonk")</f>
        <v>Tonk</v>
      </c>
      <c r="C1010" s="23" t="str">
        <f>IFERROR(__xludf.DUMMYFUNCTION("""COMPUTED_VALUE"""),"Jowar Flour")</f>
        <v>Jowar Flour</v>
      </c>
      <c r="D1010" s="24">
        <f>IFERROR(__xludf.DUMMYFUNCTION("""COMPUTED_VALUE"""),45512.0)</f>
        <v>45512</v>
      </c>
      <c r="E1010" s="23">
        <f>IFERROR(__xludf.DUMMYFUNCTION("""COMPUTED_VALUE"""),4.0)</f>
        <v>4</v>
      </c>
      <c r="F1010" s="23">
        <f>IFERROR(__xludf.DUMMYFUNCTION("""COMPUTED_VALUE"""),80.0)</f>
        <v>80</v>
      </c>
      <c r="G1010" s="13" t="str">
        <f t="shared" si="1"/>
        <v>August</v>
      </c>
    </row>
    <row r="1011">
      <c r="A1011" s="23" t="str">
        <f>IFERROR(__xludf.DUMMYFUNCTION("""COMPUTED_VALUE"""),"TO27705")</f>
        <v>TO27705</v>
      </c>
      <c r="B1011" s="23" t="str">
        <f>IFERROR(__xludf.DUMMYFUNCTION("""COMPUTED_VALUE"""),"Tonk")</f>
        <v>Tonk</v>
      </c>
      <c r="C1011" s="23" t="str">
        <f>IFERROR(__xludf.DUMMYFUNCTION("""COMPUTED_VALUE"""),"Rice Flour")</f>
        <v>Rice Flour</v>
      </c>
      <c r="D1011" s="24">
        <f>IFERROR(__xludf.DUMMYFUNCTION("""COMPUTED_VALUE"""),45513.0)</f>
        <v>45513</v>
      </c>
      <c r="E1011" s="23">
        <f>IFERROR(__xludf.DUMMYFUNCTION("""COMPUTED_VALUE"""),18.0)</f>
        <v>18</v>
      </c>
      <c r="F1011" s="23">
        <f>IFERROR(__xludf.DUMMYFUNCTION("""COMPUTED_VALUE"""),78.0)</f>
        <v>78</v>
      </c>
      <c r="G1011" s="13" t="str">
        <f t="shared" si="1"/>
        <v>August</v>
      </c>
    </row>
    <row r="1012">
      <c r="A1012" s="23" t="str">
        <f>IFERROR(__xludf.DUMMYFUNCTION("""COMPUTED_VALUE"""),"TO27805")</f>
        <v>TO27805</v>
      </c>
      <c r="B1012" s="23" t="str">
        <f>IFERROR(__xludf.DUMMYFUNCTION("""COMPUTED_VALUE"""),"Tonk")</f>
        <v>Tonk</v>
      </c>
      <c r="C1012" s="23" t="str">
        <f>IFERROR(__xludf.DUMMYFUNCTION("""COMPUTED_VALUE"""),"Wheat Flour")</f>
        <v>Wheat Flour</v>
      </c>
      <c r="D1012" s="24">
        <f>IFERROR(__xludf.DUMMYFUNCTION("""COMPUTED_VALUE"""),45513.0)</f>
        <v>45513</v>
      </c>
      <c r="E1012" s="23">
        <f>IFERROR(__xludf.DUMMYFUNCTION("""COMPUTED_VALUE"""),28.0)</f>
        <v>28</v>
      </c>
      <c r="F1012" s="23">
        <f>IFERROR(__xludf.DUMMYFUNCTION("""COMPUTED_VALUE"""),65.0)</f>
        <v>65</v>
      </c>
      <c r="G1012" s="13" t="str">
        <f t="shared" si="1"/>
        <v>August</v>
      </c>
    </row>
    <row r="1013">
      <c r="A1013" s="23" t="str">
        <f>IFERROR(__xludf.DUMMYFUNCTION("""COMPUTED_VALUE"""),"TO27905")</f>
        <v>TO27905</v>
      </c>
      <c r="B1013" s="23" t="str">
        <f>IFERROR(__xludf.DUMMYFUNCTION("""COMPUTED_VALUE"""),"Tonk")</f>
        <v>Tonk</v>
      </c>
      <c r="C1013" s="23" t="str">
        <f>IFERROR(__xludf.DUMMYFUNCTION("""COMPUTED_VALUE"""),"Besan")</f>
        <v>Besan</v>
      </c>
      <c r="D1013" s="24">
        <f>IFERROR(__xludf.DUMMYFUNCTION("""COMPUTED_VALUE"""),45513.0)</f>
        <v>45513</v>
      </c>
      <c r="E1013" s="23">
        <f>IFERROR(__xludf.DUMMYFUNCTION("""COMPUTED_VALUE"""),6.0)</f>
        <v>6</v>
      </c>
      <c r="F1013" s="23">
        <f>IFERROR(__xludf.DUMMYFUNCTION("""COMPUTED_VALUE"""),170.0)</f>
        <v>170</v>
      </c>
      <c r="G1013" s="13" t="str">
        <f t="shared" si="1"/>
        <v>August</v>
      </c>
    </row>
    <row r="1014">
      <c r="A1014" s="23" t="str">
        <f>IFERROR(__xludf.DUMMYFUNCTION("""COMPUTED_VALUE"""),"TO28005")</f>
        <v>TO28005</v>
      </c>
      <c r="B1014" s="23" t="str">
        <f>IFERROR(__xludf.DUMMYFUNCTION("""COMPUTED_VALUE"""),"Tonk")</f>
        <v>Tonk</v>
      </c>
      <c r="C1014" s="23" t="str">
        <f>IFERROR(__xludf.DUMMYFUNCTION("""COMPUTED_VALUE"""),"Jowar Flour")</f>
        <v>Jowar Flour</v>
      </c>
      <c r="D1014" s="24">
        <f>IFERROR(__xludf.DUMMYFUNCTION("""COMPUTED_VALUE"""),45513.0)</f>
        <v>45513</v>
      </c>
      <c r="E1014" s="23">
        <f>IFERROR(__xludf.DUMMYFUNCTION("""COMPUTED_VALUE"""),2.0)</f>
        <v>2</v>
      </c>
      <c r="F1014" s="23">
        <f>IFERROR(__xludf.DUMMYFUNCTION("""COMPUTED_VALUE"""),80.0)</f>
        <v>80</v>
      </c>
      <c r="G1014" s="13" t="str">
        <f t="shared" si="1"/>
        <v>August</v>
      </c>
    </row>
    <row r="1015">
      <c r="A1015" s="23" t="str">
        <f>IFERROR(__xludf.DUMMYFUNCTION("""COMPUTED_VALUE"""),"TO28105")</f>
        <v>TO28105</v>
      </c>
      <c r="B1015" s="23" t="str">
        <f>IFERROR(__xludf.DUMMYFUNCTION("""COMPUTED_VALUE"""),"Tonk")</f>
        <v>Tonk</v>
      </c>
      <c r="C1015" s="23" t="str">
        <f>IFERROR(__xludf.DUMMYFUNCTION("""COMPUTED_VALUE"""),"Corn Flour")</f>
        <v>Corn Flour</v>
      </c>
      <c r="D1015" s="24">
        <f>IFERROR(__xludf.DUMMYFUNCTION("""COMPUTED_VALUE"""),45513.0)</f>
        <v>45513</v>
      </c>
      <c r="E1015" s="23">
        <f>IFERROR(__xludf.DUMMYFUNCTION("""COMPUTED_VALUE"""),4.0)</f>
        <v>4</v>
      </c>
      <c r="F1015" s="23">
        <f>IFERROR(__xludf.DUMMYFUNCTION("""COMPUTED_VALUE"""),82.0)</f>
        <v>82</v>
      </c>
      <c r="G1015" s="13" t="str">
        <f t="shared" si="1"/>
        <v>August</v>
      </c>
    </row>
    <row r="1016">
      <c r="A1016" s="23" t="str">
        <f>IFERROR(__xludf.DUMMYFUNCTION("""COMPUTED_VALUE"""),"TO28205")</f>
        <v>TO28205</v>
      </c>
      <c r="B1016" s="23" t="str">
        <f>IFERROR(__xludf.DUMMYFUNCTION("""COMPUTED_VALUE"""),"Tonk")</f>
        <v>Tonk</v>
      </c>
      <c r="C1016" s="23" t="str">
        <f>IFERROR(__xludf.DUMMYFUNCTION("""COMPUTED_VALUE"""),"Rice Flour")</f>
        <v>Rice Flour</v>
      </c>
      <c r="D1016" s="24">
        <f>IFERROR(__xludf.DUMMYFUNCTION("""COMPUTED_VALUE"""),45514.0)</f>
        <v>45514</v>
      </c>
      <c r="E1016" s="23">
        <f>IFERROR(__xludf.DUMMYFUNCTION("""COMPUTED_VALUE"""),11.0)</f>
        <v>11</v>
      </c>
      <c r="F1016" s="23">
        <f>IFERROR(__xludf.DUMMYFUNCTION("""COMPUTED_VALUE"""),78.0)</f>
        <v>78</v>
      </c>
      <c r="G1016" s="13" t="str">
        <f t="shared" si="1"/>
        <v>August</v>
      </c>
    </row>
    <row r="1017">
      <c r="A1017" s="23" t="str">
        <f>IFERROR(__xludf.DUMMYFUNCTION("""COMPUTED_VALUE"""),"TO28305")</f>
        <v>TO28305</v>
      </c>
      <c r="B1017" s="23" t="str">
        <f>IFERROR(__xludf.DUMMYFUNCTION("""COMPUTED_VALUE"""),"Tonk")</f>
        <v>Tonk</v>
      </c>
      <c r="C1017" s="23" t="str">
        <f>IFERROR(__xludf.DUMMYFUNCTION("""COMPUTED_VALUE"""),"Besan")</f>
        <v>Besan</v>
      </c>
      <c r="D1017" s="24">
        <f>IFERROR(__xludf.DUMMYFUNCTION("""COMPUTED_VALUE"""),45514.0)</f>
        <v>45514</v>
      </c>
      <c r="E1017" s="23">
        <f>IFERROR(__xludf.DUMMYFUNCTION("""COMPUTED_VALUE"""),3.0)</f>
        <v>3</v>
      </c>
      <c r="F1017" s="23">
        <f>IFERROR(__xludf.DUMMYFUNCTION("""COMPUTED_VALUE"""),170.0)</f>
        <v>170</v>
      </c>
      <c r="G1017" s="13" t="str">
        <f t="shared" si="1"/>
        <v>August</v>
      </c>
    </row>
    <row r="1018">
      <c r="A1018" s="23" t="str">
        <f>IFERROR(__xludf.DUMMYFUNCTION("""COMPUTED_VALUE"""),"TO28405")</f>
        <v>TO28405</v>
      </c>
      <c r="B1018" s="23" t="str">
        <f>IFERROR(__xludf.DUMMYFUNCTION("""COMPUTED_VALUE"""),"Tonk")</f>
        <v>Tonk</v>
      </c>
      <c r="C1018" s="23" t="str">
        <f>IFERROR(__xludf.DUMMYFUNCTION("""COMPUTED_VALUE"""),"Jowar Flour")</f>
        <v>Jowar Flour</v>
      </c>
      <c r="D1018" s="24">
        <f>IFERROR(__xludf.DUMMYFUNCTION("""COMPUTED_VALUE"""),45514.0)</f>
        <v>45514</v>
      </c>
      <c r="E1018" s="23">
        <f>IFERROR(__xludf.DUMMYFUNCTION("""COMPUTED_VALUE"""),3.0)</f>
        <v>3</v>
      </c>
      <c r="F1018" s="23">
        <f>IFERROR(__xludf.DUMMYFUNCTION("""COMPUTED_VALUE"""),80.0)</f>
        <v>80</v>
      </c>
      <c r="G1018" s="13" t="str">
        <f t="shared" si="1"/>
        <v>August</v>
      </c>
    </row>
    <row r="1019">
      <c r="A1019" s="23" t="str">
        <f>IFERROR(__xludf.DUMMYFUNCTION("""COMPUTED_VALUE"""),"TO28505")</f>
        <v>TO28505</v>
      </c>
      <c r="B1019" s="23" t="str">
        <f>IFERROR(__xludf.DUMMYFUNCTION("""COMPUTED_VALUE"""),"Tonk")</f>
        <v>Tonk</v>
      </c>
      <c r="C1019" s="23" t="str">
        <f>IFERROR(__xludf.DUMMYFUNCTION("""COMPUTED_VALUE"""),"Corn Flour")</f>
        <v>Corn Flour</v>
      </c>
      <c r="D1019" s="24">
        <f>IFERROR(__xludf.DUMMYFUNCTION("""COMPUTED_VALUE"""),45515.0)</f>
        <v>45515</v>
      </c>
      <c r="E1019" s="23">
        <f>IFERROR(__xludf.DUMMYFUNCTION("""COMPUTED_VALUE"""),2.0)</f>
        <v>2</v>
      </c>
      <c r="F1019" s="23">
        <f>IFERROR(__xludf.DUMMYFUNCTION("""COMPUTED_VALUE"""),82.0)</f>
        <v>82</v>
      </c>
      <c r="G1019" s="13" t="str">
        <f t="shared" si="1"/>
        <v>August</v>
      </c>
    </row>
    <row r="1020">
      <c r="A1020" s="23" t="str">
        <f>IFERROR(__xludf.DUMMYFUNCTION("""COMPUTED_VALUE"""),"TO28605")</f>
        <v>TO28605</v>
      </c>
      <c r="B1020" s="23" t="str">
        <f>IFERROR(__xludf.DUMMYFUNCTION("""COMPUTED_VALUE"""),"Tonk")</f>
        <v>Tonk</v>
      </c>
      <c r="C1020" s="23" t="str">
        <f>IFERROR(__xludf.DUMMYFUNCTION("""COMPUTED_VALUE"""),"Wheat Flour")</f>
        <v>Wheat Flour</v>
      </c>
      <c r="D1020" s="24">
        <f>IFERROR(__xludf.DUMMYFUNCTION("""COMPUTED_VALUE"""),45515.0)</f>
        <v>45515</v>
      </c>
      <c r="E1020" s="23">
        <f>IFERROR(__xludf.DUMMYFUNCTION("""COMPUTED_VALUE"""),28.0)</f>
        <v>28</v>
      </c>
      <c r="F1020" s="23">
        <f>IFERROR(__xludf.DUMMYFUNCTION("""COMPUTED_VALUE"""),65.0)</f>
        <v>65</v>
      </c>
      <c r="G1020" s="13" t="str">
        <f t="shared" si="1"/>
        <v>August</v>
      </c>
    </row>
    <row r="1021">
      <c r="A1021" s="23" t="str">
        <f>IFERROR(__xludf.DUMMYFUNCTION("""COMPUTED_VALUE"""),"TO28705")</f>
        <v>TO28705</v>
      </c>
      <c r="B1021" s="23" t="str">
        <f>IFERROR(__xludf.DUMMYFUNCTION("""COMPUTED_VALUE"""),"Tonk")</f>
        <v>Tonk</v>
      </c>
      <c r="C1021" s="23" t="str">
        <f>IFERROR(__xludf.DUMMYFUNCTION("""COMPUTED_VALUE"""),"Rice Flour")</f>
        <v>Rice Flour</v>
      </c>
      <c r="D1021" s="24">
        <f>IFERROR(__xludf.DUMMYFUNCTION("""COMPUTED_VALUE"""),45515.0)</f>
        <v>45515</v>
      </c>
      <c r="E1021" s="23">
        <f>IFERROR(__xludf.DUMMYFUNCTION("""COMPUTED_VALUE"""),20.0)</f>
        <v>20</v>
      </c>
      <c r="F1021" s="23">
        <f>IFERROR(__xludf.DUMMYFUNCTION("""COMPUTED_VALUE"""),78.0)</f>
        <v>78</v>
      </c>
      <c r="G1021" s="13" t="str">
        <f t="shared" si="1"/>
        <v>August</v>
      </c>
    </row>
    <row r="1022">
      <c r="A1022" s="23" t="str">
        <f>IFERROR(__xludf.DUMMYFUNCTION("""COMPUTED_VALUE"""),"TO28805")</f>
        <v>TO28805</v>
      </c>
      <c r="B1022" s="23" t="str">
        <f>IFERROR(__xludf.DUMMYFUNCTION("""COMPUTED_VALUE"""),"Tonk")</f>
        <v>Tonk</v>
      </c>
      <c r="C1022" s="23" t="str">
        <f>IFERROR(__xludf.DUMMYFUNCTION("""COMPUTED_VALUE"""),"Wheat Flour")</f>
        <v>Wheat Flour</v>
      </c>
      <c r="D1022" s="24">
        <f>IFERROR(__xludf.DUMMYFUNCTION("""COMPUTED_VALUE"""),45516.0)</f>
        <v>45516</v>
      </c>
      <c r="E1022" s="23">
        <f>IFERROR(__xludf.DUMMYFUNCTION("""COMPUTED_VALUE"""),30.0)</f>
        <v>30</v>
      </c>
      <c r="F1022" s="23">
        <f>IFERROR(__xludf.DUMMYFUNCTION("""COMPUTED_VALUE"""),65.0)</f>
        <v>65</v>
      </c>
      <c r="G1022" s="13" t="str">
        <f t="shared" si="1"/>
        <v>August</v>
      </c>
    </row>
    <row r="1023">
      <c r="A1023" s="23" t="str">
        <f>IFERROR(__xludf.DUMMYFUNCTION("""COMPUTED_VALUE"""),"TO28905")</f>
        <v>TO28905</v>
      </c>
      <c r="B1023" s="23" t="str">
        <f>IFERROR(__xludf.DUMMYFUNCTION("""COMPUTED_VALUE"""),"Tonk")</f>
        <v>Tonk</v>
      </c>
      <c r="C1023" s="23" t="str">
        <f>IFERROR(__xludf.DUMMYFUNCTION("""COMPUTED_VALUE"""),"Ragi Flour")</f>
        <v>Ragi Flour</v>
      </c>
      <c r="D1023" s="24">
        <f>IFERROR(__xludf.DUMMYFUNCTION("""COMPUTED_VALUE"""),45516.0)</f>
        <v>45516</v>
      </c>
      <c r="E1023" s="23">
        <f>IFERROR(__xludf.DUMMYFUNCTION("""COMPUTED_VALUE"""),2.0)</f>
        <v>2</v>
      </c>
      <c r="F1023" s="23">
        <f>IFERROR(__xludf.DUMMYFUNCTION("""COMPUTED_VALUE"""),90.0)</f>
        <v>90</v>
      </c>
      <c r="G1023" s="13" t="str">
        <f t="shared" si="1"/>
        <v>August</v>
      </c>
    </row>
    <row r="1024">
      <c r="A1024" s="23" t="str">
        <f>IFERROR(__xludf.DUMMYFUNCTION("""COMPUTED_VALUE"""),"TO29005")</f>
        <v>TO29005</v>
      </c>
      <c r="B1024" s="23" t="str">
        <f>IFERROR(__xludf.DUMMYFUNCTION("""COMPUTED_VALUE"""),"Tonk")</f>
        <v>Tonk</v>
      </c>
      <c r="C1024" s="23" t="str">
        <f>IFERROR(__xludf.DUMMYFUNCTION("""COMPUTED_VALUE"""),"Besan")</f>
        <v>Besan</v>
      </c>
      <c r="D1024" s="24">
        <f>IFERROR(__xludf.DUMMYFUNCTION("""COMPUTED_VALUE"""),45516.0)</f>
        <v>45516</v>
      </c>
      <c r="E1024" s="23">
        <f>IFERROR(__xludf.DUMMYFUNCTION("""COMPUTED_VALUE"""),2.0)</f>
        <v>2</v>
      </c>
      <c r="F1024" s="23">
        <f>IFERROR(__xludf.DUMMYFUNCTION("""COMPUTED_VALUE"""),170.0)</f>
        <v>170</v>
      </c>
      <c r="G1024" s="13" t="str">
        <f t="shared" si="1"/>
        <v>August</v>
      </c>
    </row>
    <row r="1025">
      <c r="A1025" s="23" t="str">
        <f>IFERROR(__xludf.DUMMYFUNCTION("""COMPUTED_VALUE"""),"TO29105")</f>
        <v>TO29105</v>
      </c>
      <c r="B1025" s="23" t="str">
        <f>IFERROR(__xludf.DUMMYFUNCTION("""COMPUTED_VALUE"""),"Tonk")</f>
        <v>Tonk</v>
      </c>
      <c r="C1025" s="23" t="str">
        <f>IFERROR(__xludf.DUMMYFUNCTION("""COMPUTED_VALUE"""),"Rice Flour")</f>
        <v>Rice Flour</v>
      </c>
      <c r="D1025" s="24">
        <f>IFERROR(__xludf.DUMMYFUNCTION("""COMPUTED_VALUE"""),45516.0)</f>
        <v>45516</v>
      </c>
      <c r="E1025" s="23">
        <f>IFERROR(__xludf.DUMMYFUNCTION("""COMPUTED_VALUE"""),25.0)</f>
        <v>25</v>
      </c>
      <c r="F1025" s="23">
        <f>IFERROR(__xludf.DUMMYFUNCTION("""COMPUTED_VALUE"""),78.0)</f>
        <v>78</v>
      </c>
      <c r="G1025" s="13" t="str">
        <f t="shared" si="1"/>
        <v>August</v>
      </c>
    </row>
    <row r="1026">
      <c r="A1026" s="23" t="str">
        <f>IFERROR(__xludf.DUMMYFUNCTION("""COMPUTED_VALUE"""),"TO29205")</f>
        <v>TO29205</v>
      </c>
      <c r="B1026" s="23" t="str">
        <f>IFERROR(__xludf.DUMMYFUNCTION("""COMPUTED_VALUE"""),"Tonk")</f>
        <v>Tonk</v>
      </c>
      <c r="C1026" s="23" t="str">
        <f>IFERROR(__xludf.DUMMYFUNCTION("""COMPUTED_VALUE"""),"Wheat Flour")</f>
        <v>Wheat Flour</v>
      </c>
      <c r="D1026" s="24">
        <f>IFERROR(__xludf.DUMMYFUNCTION("""COMPUTED_VALUE"""),45516.0)</f>
        <v>45516</v>
      </c>
      <c r="E1026" s="23">
        <f>IFERROR(__xludf.DUMMYFUNCTION("""COMPUTED_VALUE"""),16.0)</f>
        <v>16</v>
      </c>
      <c r="F1026" s="23">
        <f>IFERROR(__xludf.DUMMYFUNCTION("""COMPUTED_VALUE"""),65.0)</f>
        <v>65</v>
      </c>
      <c r="G1026" s="13" t="str">
        <f t="shared" si="1"/>
        <v>August</v>
      </c>
    </row>
    <row r="1027">
      <c r="A1027" s="23" t="str">
        <f>IFERROR(__xludf.DUMMYFUNCTION("""COMPUTED_VALUE"""),"TO29305")</f>
        <v>TO29305</v>
      </c>
      <c r="B1027" s="23" t="str">
        <f>IFERROR(__xludf.DUMMYFUNCTION("""COMPUTED_VALUE"""),"Tonk")</f>
        <v>Tonk</v>
      </c>
      <c r="C1027" s="23" t="str">
        <f>IFERROR(__xludf.DUMMYFUNCTION("""COMPUTED_VALUE"""),"Jowar Flour")</f>
        <v>Jowar Flour</v>
      </c>
      <c r="D1027" s="24">
        <f>IFERROR(__xludf.DUMMYFUNCTION("""COMPUTED_VALUE"""),45516.0)</f>
        <v>45516</v>
      </c>
      <c r="E1027" s="23">
        <f>IFERROR(__xludf.DUMMYFUNCTION("""COMPUTED_VALUE"""),2.0)</f>
        <v>2</v>
      </c>
      <c r="F1027" s="23">
        <f>IFERROR(__xludf.DUMMYFUNCTION("""COMPUTED_VALUE"""),80.0)</f>
        <v>80</v>
      </c>
      <c r="G1027" s="13" t="str">
        <f t="shared" si="1"/>
        <v>August</v>
      </c>
    </row>
    <row r="1028">
      <c r="A1028" s="23" t="str">
        <f>IFERROR(__xludf.DUMMYFUNCTION("""COMPUTED_VALUE"""),"TO29405")</f>
        <v>TO29405</v>
      </c>
      <c r="B1028" s="23" t="str">
        <f>IFERROR(__xludf.DUMMYFUNCTION("""COMPUTED_VALUE"""),"Tonk")</f>
        <v>Tonk</v>
      </c>
      <c r="C1028" s="23" t="str">
        <f>IFERROR(__xludf.DUMMYFUNCTION("""COMPUTED_VALUE"""),"Besan")</f>
        <v>Besan</v>
      </c>
      <c r="D1028" s="24">
        <f>IFERROR(__xludf.DUMMYFUNCTION("""COMPUTED_VALUE"""),45517.0)</f>
        <v>45517</v>
      </c>
      <c r="E1028" s="23">
        <f>IFERROR(__xludf.DUMMYFUNCTION("""COMPUTED_VALUE"""),3.0)</f>
        <v>3</v>
      </c>
      <c r="F1028" s="23">
        <f>IFERROR(__xludf.DUMMYFUNCTION("""COMPUTED_VALUE"""),170.0)</f>
        <v>170</v>
      </c>
      <c r="G1028" s="13" t="str">
        <f t="shared" si="1"/>
        <v>August</v>
      </c>
    </row>
    <row r="1029">
      <c r="A1029" s="23" t="str">
        <f>IFERROR(__xludf.DUMMYFUNCTION("""COMPUTED_VALUE"""),"TO29505")</f>
        <v>TO29505</v>
      </c>
      <c r="B1029" s="23" t="str">
        <f>IFERROR(__xludf.DUMMYFUNCTION("""COMPUTED_VALUE"""),"Tonk")</f>
        <v>Tonk</v>
      </c>
      <c r="C1029" s="23" t="str">
        <f>IFERROR(__xludf.DUMMYFUNCTION("""COMPUTED_VALUE"""),"Corn Flour")</f>
        <v>Corn Flour</v>
      </c>
      <c r="D1029" s="24">
        <f>IFERROR(__xludf.DUMMYFUNCTION("""COMPUTED_VALUE"""),45517.0)</f>
        <v>45517</v>
      </c>
      <c r="E1029" s="23">
        <f>IFERROR(__xludf.DUMMYFUNCTION("""COMPUTED_VALUE"""),5.0)</f>
        <v>5</v>
      </c>
      <c r="F1029" s="23">
        <f>IFERROR(__xludf.DUMMYFUNCTION("""COMPUTED_VALUE"""),82.0)</f>
        <v>82</v>
      </c>
      <c r="G1029" s="13" t="str">
        <f t="shared" si="1"/>
        <v>August</v>
      </c>
    </row>
    <row r="1030">
      <c r="A1030" s="23" t="str">
        <f>IFERROR(__xludf.DUMMYFUNCTION("""COMPUTED_VALUE"""),"TO29605")</f>
        <v>TO29605</v>
      </c>
      <c r="B1030" s="23" t="str">
        <f>IFERROR(__xludf.DUMMYFUNCTION("""COMPUTED_VALUE"""),"Tonk")</f>
        <v>Tonk</v>
      </c>
      <c r="C1030" s="23" t="str">
        <f>IFERROR(__xludf.DUMMYFUNCTION("""COMPUTED_VALUE"""),"Rice Flour")</f>
        <v>Rice Flour</v>
      </c>
      <c r="D1030" s="24">
        <f>IFERROR(__xludf.DUMMYFUNCTION("""COMPUTED_VALUE"""),45518.0)</f>
        <v>45518</v>
      </c>
      <c r="E1030" s="23">
        <f>IFERROR(__xludf.DUMMYFUNCTION("""COMPUTED_VALUE"""),11.0)</f>
        <v>11</v>
      </c>
      <c r="F1030" s="23">
        <f>IFERROR(__xludf.DUMMYFUNCTION("""COMPUTED_VALUE"""),78.0)</f>
        <v>78</v>
      </c>
      <c r="G1030" s="13" t="str">
        <f t="shared" si="1"/>
        <v>August</v>
      </c>
    </row>
    <row r="1031">
      <c r="A1031" s="23" t="str">
        <f>IFERROR(__xludf.DUMMYFUNCTION("""COMPUTED_VALUE"""),"TO29705")</f>
        <v>TO29705</v>
      </c>
      <c r="B1031" s="23" t="str">
        <f>IFERROR(__xludf.DUMMYFUNCTION("""COMPUTED_VALUE"""),"Tonk")</f>
        <v>Tonk</v>
      </c>
      <c r="C1031" s="23" t="str">
        <f>IFERROR(__xludf.DUMMYFUNCTION("""COMPUTED_VALUE"""),"Ragi Flour")</f>
        <v>Ragi Flour</v>
      </c>
      <c r="D1031" s="24">
        <f>IFERROR(__xludf.DUMMYFUNCTION("""COMPUTED_VALUE"""),45518.0)</f>
        <v>45518</v>
      </c>
      <c r="E1031" s="23">
        <f>IFERROR(__xludf.DUMMYFUNCTION("""COMPUTED_VALUE"""),2.0)</f>
        <v>2</v>
      </c>
      <c r="F1031" s="23">
        <f>IFERROR(__xludf.DUMMYFUNCTION("""COMPUTED_VALUE"""),90.0)</f>
        <v>90</v>
      </c>
      <c r="G1031" s="13" t="str">
        <f t="shared" si="1"/>
        <v>August</v>
      </c>
    </row>
    <row r="1032">
      <c r="A1032" s="23" t="str">
        <f>IFERROR(__xludf.DUMMYFUNCTION("""COMPUTED_VALUE"""),"TO29805")</f>
        <v>TO29805</v>
      </c>
      <c r="B1032" s="23" t="str">
        <f>IFERROR(__xludf.DUMMYFUNCTION("""COMPUTED_VALUE"""),"Tonk")</f>
        <v>Tonk</v>
      </c>
      <c r="C1032" s="23" t="str">
        <f>IFERROR(__xludf.DUMMYFUNCTION("""COMPUTED_VALUE"""),"Jowar Flour")</f>
        <v>Jowar Flour</v>
      </c>
      <c r="D1032" s="24">
        <f>IFERROR(__xludf.DUMMYFUNCTION("""COMPUTED_VALUE"""),45519.0)</f>
        <v>45519</v>
      </c>
      <c r="E1032" s="23">
        <f>IFERROR(__xludf.DUMMYFUNCTION("""COMPUTED_VALUE"""),3.0)</f>
        <v>3</v>
      </c>
      <c r="F1032" s="23">
        <f>IFERROR(__xludf.DUMMYFUNCTION("""COMPUTED_VALUE"""),80.0)</f>
        <v>80</v>
      </c>
      <c r="G1032" s="13" t="str">
        <f t="shared" si="1"/>
        <v>August</v>
      </c>
    </row>
    <row r="1033">
      <c r="A1033" s="23" t="str">
        <f>IFERROR(__xludf.DUMMYFUNCTION("""COMPUTED_VALUE"""),"TO29905")</f>
        <v>TO29905</v>
      </c>
      <c r="B1033" s="23" t="str">
        <f>IFERROR(__xludf.DUMMYFUNCTION("""COMPUTED_VALUE"""),"Tonk")</f>
        <v>Tonk</v>
      </c>
      <c r="C1033" s="23" t="str">
        <f>IFERROR(__xludf.DUMMYFUNCTION("""COMPUTED_VALUE"""),"Corn Flour")</f>
        <v>Corn Flour</v>
      </c>
      <c r="D1033" s="24">
        <f>IFERROR(__xludf.DUMMYFUNCTION("""COMPUTED_VALUE"""),45519.0)</f>
        <v>45519</v>
      </c>
      <c r="E1033" s="23">
        <f>IFERROR(__xludf.DUMMYFUNCTION("""COMPUTED_VALUE"""),4.0)</f>
        <v>4</v>
      </c>
      <c r="F1033" s="23">
        <f>IFERROR(__xludf.DUMMYFUNCTION("""COMPUTED_VALUE"""),82.0)</f>
        <v>82</v>
      </c>
      <c r="G1033" s="13" t="str">
        <f t="shared" si="1"/>
        <v>August</v>
      </c>
    </row>
    <row r="1034">
      <c r="A1034" s="23" t="str">
        <f>IFERROR(__xludf.DUMMYFUNCTION("""COMPUTED_VALUE"""),"TO30005")</f>
        <v>TO30005</v>
      </c>
      <c r="B1034" s="23" t="str">
        <f>IFERROR(__xludf.DUMMYFUNCTION("""COMPUTED_VALUE"""),"Tonk")</f>
        <v>Tonk</v>
      </c>
      <c r="C1034" s="23" t="str">
        <f>IFERROR(__xludf.DUMMYFUNCTION("""COMPUTED_VALUE"""),"Wheat Flour")</f>
        <v>Wheat Flour</v>
      </c>
      <c r="D1034" s="24">
        <f>IFERROR(__xludf.DUMMYFUNCTION("""COMPUTED_VALUE"""),45519.0)</f>
        <v>45519</v>
      </c>
      <c r="E1034" s="23">
        <f>IFERROR(__xludf.DUMMYFUNCTION("""COMPUTED_VALUE"""),42.0)</f>
        <v>42</v>
      </c>
      <c r="F1034" s="23">
        <f>IFERROR(__xludf.DUMMYFUNCTION("""COMPUTED_VALUE"""),65.0)</f>
        <v>65</v>
      </c>
      <c r="G1034" s="13" t="str">
        <f t="shared" si="1"/>
        <v>August</v>
      </c>
    </row>
    <row r="1035">
      <c r="A1035" s="23" t="str">
        <f>IFERROR(__xludf.DUMMYFUNCTION("""COMPUTED_VALUE"""),"TO30105")</f>
        <v>TO30105</v>
      </c>
      <c r="B1035" s="23" t="str">
        <f>IFERROR(__xludf.DUMMYFUNCTION("""COMPUTED_VALUE"""),"Tonk")</f>
        <v>Tonk</v>
      </c>
      <c r="C1035" s="23" t="str">
        <f>IFERROR(__xludf.DUMMYFUNCTION("""COMPUTED_VALUE"""),"Rice Flour")</f>
        <v>Rice Flour</v>
      </c>
      <c r="D1035" s="24">
        <f>IFERROR(__xludf.DUMMYFUNCTION("""COMPUTED_VALUE"""),45519.0)</f>
        <v>45519</v>
      </c>
      <c r="E1035" s="23">
        <f>IFERROR(__xludf.DUMMYFUNCTION("""COMPUTED_VALUE"""),30.0)</f>
        <v>30</v>
      </c>
      <c r="F1035" s="23">
        <f>IFERROR(__xludf.DUMMYFUNCTION("""COMPUTED_VALUE"""),78.0)</f>
        <v>78</v>
      </c>
      <c r="G1035" s="13" t="str">
        <f t="shared" si="1"/>
        <v>August</v>
      </c>
    </row>
    <row r="1036">
      <c r="A1036" s="23" t="str">
        <f>IFERROR(__xludf.DUMMYFUNCTION("""COMPUTED_VALUE"""),"TO30205")</f>
        <v>TO30205</v>
      </c>
      <c r="B1036" s="23" t="str">
        <f>IFERROR(__xludf.DUMMYFUNCTION("""COMPUTED_VALUE"""),"Tonk")</f>
        <v>Tonk</v>
      </c>
      <c r="C1036" s="23" t="str">
        <f>IFERROR(__xludf.DUMMYFUNCTION("""COMPUTED_VALUE"""),"Besan")</f>
        <v>Besan</v>
      </c>
      <c r="D1036" s="24">
        <f>IFERROR(__xludf.DUMMYFUNCTION("""COMPUTED_VALUE"""),45519.0)</f>
        <v>45519</v>
      </c>
      <c r="E1036" s="23">
        <f>IFERROR(__xludf.DUMMYFUNCTION("""COMPUTED_VALUE"""),3.0)</f>
        <v>3</v>
      </c>
      <c r="F1036" s="23">
        <f>IFERROR(__xludf.DUMMYFUNCTION("""COMPUTED_VALUE"""),170.0)</f>
        <v>170</v>
      </c>
      <c r="G1036" s="13" t="str">
        <f t="shared" si="1"/>
        <v>August</v>
      </c>
    </row>
    <row r="1037">
      <c r="A1037" s="23" t="str">
        <f>IFERROR(__xludf.DUMMYFUNCTION("""COMPUTED_VALUE"""),"TO30305")</f>
        <v>TO30305</v>
      </c>
      <c r="B1037" s="23" t="str">
        <f>IFERROR(__xludf.DUMMYFUNCTION("""COMPUTED_VALUE"""),"Tonk")</f>
        <v>Tonk</v>
      </c>
      <c r="C1037" s="23" t="str">
        <f>IFERROR(__xludf.DUMMYFUNCTION("""COMPUTED_VALUE"""),"Corn Flour")</f>
        <v>Corn Flour</v>
      </c>
      <c r="D1037" s="24">
        <f>IFERROR(__xludf.DUMMYFUNCTION("""COMPUTED_VALUE"""),45520.0)</f>
        <v>45520</v>
      </c>
      <c r="E1037" s="23">
        <f>IFERROR(__xludf.DUMMYFUNCTION("""COMPUTED_VALUE"""),3.0)</f>
        <v>3</v>
      </c>
      <c r="F1037" s="23">
        <f>IFERROR(__xludf.DUMMYFUNCTION("""COMPUTED_VALUE"""),82.0)</f>
        <v>82</v>
      </c>
      <c r="G1037" s="13" t="str">
        <f t="shared" si="1"/>
        <v>August</v>
      </c>
    </row>
    <row r="1038">
      <c r="A1038" s="23" t="str">
        <f>IFERROR(__xludf.DUMMYFUNCTION("""COMPUTED_VALUE"""),"TO30405")</f>
        <v>TO30405</v>
      </c>
      <c r="B1038" s="23" t="str">
        <f>IFERROR(__xludf.DUMMYFUNCTION("""COMPUTED_VALUE"""),"Tonk")</f>
        <v>Tonk</v>
      </c>
      <c r="C1038" s="23" t="str">
        <f>IFERROR(__xludf.DUMMYFUNCTION("""COMPUTED_VALUE"""),"Wheat Flour")</f>
        <v>Wheat Flour</v>
      </c>
      <c r="D1038" s="24">
        <f>IFERROR(__xludf.DUMMYFUNCTION("""COMPUTED_VALUE"""),45520.0)</f>
        <v>45520</v>
      </c>
      <c r="E1038" s="23">
        <f>IFERROR(__xludf.DUMMYFUNCTION("""COMPUTED_VALUE"""),26.0)</f>
        <v>26</v>
      </c>
      <c r="F1038" s="23">
        <f>IFERROR(__xludf.DUMMYFUNCTION("""COMPUTED_VALUE"""),65.0)</f>
        <v>65</v>
      </c>
      <c r="G1038" s="13" t="str">
        <f t="shared" si="1"/>
        <v>August</v>
      </c>
    </row>
    <row r="1039">
      <c r="A1039" s="23" t="str">
        <f>IFERROR(__xludf.DUMMYFUNCTION("""COMPUTED_VALUE"""),"TO30505")</f>
        <v>TO30505</v>
      </c>
      <c r="B1039" s="23" t="str">
        <f>IFERROR(__xludf.DUMMYFUNCTION("""COMPUTED_VALUE"""),"Tonk")</f>
        <v>Tonk</v>
      </c>
      <c r="C1039" s="23" t="str">
        <f>IFERROR(__xludf.DUMMYFUNCTION("""COMPUTED_VALUE"""),"Rice Flour")</f>
        <v>Rice Flour</v>
      </c>
      <c r="D1039" s="24">
        <f>IFERROR(__xludf.DUMMYFUNCTION("""COMPUTED_VALUE"""),45520.0)</f>
        <v>45520</v>
      </c>
      <c r="E1039" s="23">
        <f>IFERROR(__xludf.DUMMYFUNCTION("""COMPUTED_VALUE"""),14.0)</f>
        <v>14</v>
      </c>
      <c r="F1039" s="23">
        <f>IFERROR(__xludf.DUMMYFUNCTION("""COMPUTED_VALUE"""),78.0)</f>
        <v>78</v>
      </c>
      <c r="G1039" s="13" t="str">
        <f t="shared" si="1"/>
        <v>August</v>
      </c>
    </row>
    <row r="1040">
      <c r="A1040" s="23" t="str">
        <f>IFERROR(__xludf.DUMMYFUNCTION("""COMPUTED_VALUE"""),"TO30605")</f>
        <v>TO30605</v>
      </c>
      <c r="B1040" s="23" t="str">
        <f>IFERROR(__xludf.DUMMYFUNCTION("""COMPUTED_VALUE"""),"Tonk")</f>
        <v>Tonk</v>
      </c>
      <c r="C1040" s="23" t="str">
        <f>IFERROR(__xludf.DUMMYFUNCTION("""COMPUTED_VALUE"""),"Besan")</f>
        <v>Besan</v>
      </c>
      <c r="D1040" s="24">
        <f>IFERROR(__xludf.DUMMYFUNCTION("""COMPUTED_VALUE"""),45521.0)</f>
        <v>45521</v>
      </c>
      <c r="E1040" s="23">
        <f>IFERROR(__xludf.DUMMYFUNCTION("""COMPUTED_VALUE"""),4.0)</f>
        <v>4</v>
      </c>
      <c r="F1040" s="23">
        <f>IFERROR(__xludf.DUMMYFUNCTION("""COMPUTED_VALUE"""),170.0)</f>
        <v>170</v>
      </c>
      <c r="G1040" s="13" t="str">
        <f t="shared" si="1"/>
        <v>August</v>
      </c>
    </row>
    <row r="1041">
      <c r="A1041" s="23" t="str">
        <f>IFERROR(__xludf.DUMMYFUNCTION("""COMPUTED_VALUE"""),"TO30705")</f>
        <v>TO30705</v>
      </c>
      <c r="B1041" s="23" t="str">
        <f>IFERROR(__xludf.DUMMYFUNCTION("""COMPUTED_VALUE"""),"Tonk")</f>
        <v>Tonk</v>
      </c>
      <c r="C1041" s="23" t="str">
        <f>IFERROR(__xludf.DUMMYFUNCTION("""COMPUTED_VALUE"""),"Ragi Flour")</f>
        <v>Ragi Flour</v>
      </c>
      <c r="D1041" s="24">
        <f>IFERROR(__xludf.DUMMYFUNCTION("""COMPUTED_VALUE"""),45521.0)</f>
        <v>45521</v>
      </c>
      <c r="E1041" s="23">
        <f>IFERROR(__xludf.DUMMYFUNCTION("""COMPUTED_VALUE"""),5.0)</f>
        <v>5</v>
      </c>
      <c r="F1041" s="23">
        <f>IFERROR(__xludf.DUMMYFUNCTION("""COMPUTED_VALUE"""),90.0)</f>
        <v>90</v>
      </c>
      <c r="G1041" s="13" t="str">
        <f t="shared" si="1"/>
        <v>August</v>
      </c>
    </row>
    <row r="1042">
      <c r="A1042" s="23" t="str">
        <f>IFERROR(__xludf.DUMMYFUNCTION("""COMPUTED_VALUE"""),"TO30805")</f>
        <v>TO30805</v>
      </c>
      <c r="B1042" s="23" t="str">
        <f>IFERROR(__xludf.DUMMYFUNCTION("""COMPUTED_VALUE"""),"Tonk")</f>
        <v>Tonk</v>
      </c>
      <c r="C1042" s="23" t="str">
        <f>IFERROR(__xludf.DUMMYFUNCTION("""COMPUTED_VALUE"""),"Wheat Flour")</f>
        <v>Wheat Flour</v>
      </c>
      <c r="D1042" s="24">
        <f>IFERROR(__xludf.DUMMYFUNCTION("""COMPUTED_VALUE"""),45521.0)</f>
        <v>45521</v>
      </c>
      <c r="E1042" s="23">
        <f>IFERROR(__xludf.DUMMYFUNCTION("""COMPUTED_VALUE"""),40.0)</f>
        <v>40</v>
      </c>
      <c r="F1042" s="23">
        <f>IFERROR(__xludf.DUMMYFUNCTION("""COMPUTED_VALUE"""),65.0)</f>
        <v>65</v>
      </c>
      <c r="G1042" s="13" t="str">
        <f t="shared" si="1"/>
        <v>August</v>
      </c>
    </row>
    <row r="1043">
      <c r="A1043" s="23" t="str">
        <f>IFERROR(__xludf.DUMMYFUNCTION("""COMPUTED_VALUE"""),"TO30905")</f>
        <v>TO30905</v>
      </c>
      <c r="B1043" s="23" t="str">
        <f>IFERROR(__xludf.DUMMYFUNCTION("""COMPUTED_VALUE"""),"Tonk")</f>
        <v>Tonk</v>
      </c>
      <c r="C1043" s="23" t="str">
        <f>IFERROR(__xludf.DUMMYFUNCTION("""COMPUTED_VALUE"""),"Rice Flour")</f>
        <v>Rice Flour</v>
      </c>
      <c r="D1043" s="24">
        <f>IFERROR(__xludf.DUMMYFUNCTION("""COMPUTED_VALUE"""),45522.0)</f>
        <v>45522</v>
      </c>
      <c r="E1043" s="23">
        <f>IFERROR(__xludf.DUMMYFUNCTION("""COMPUTED_VALUE"""),20.0)</f>
        <v>20</v>
      </c>
      <c r="F1043" s="23">
        <f>IFERROR(__xludf.DUMMYFUNCTION("""COMPUTED_VALUE"""),78.0)</f>
        <v>78</v>
      </c>
      <c r="G1043" s="13" t="str">
        <f t="shared" si="1"/>
        <v>August</v>
      </c>
    </row>
    <row r="1044">
      <c r="A1044" s="23" t="str">
        <f>IFERROR(__xludf.DUMMYFUNCTION("""COMPUTED_VALUE"""),"TO31005")</f>
        <v>TO31005</v>
      </c>
      <c r="B1044" s="23" t="str">
        <f>IFERROR(__xludf.DUMMYFUNCTION("""COMPUTED_VALUE"""),"Tonk")</f>
        <v>Tonk</v>
      </c>
      <c r="C1044" s="23" t="str">
        <f>IFERROR(__xludf.DUMMYFUNCTION("""COMPUTED_VALUE"""),"Besan")</f>
        <v>Besan</v>
      </c>
      <c r="D1044" s="24">
        <f>IFERROR(__xludf.DUMMYFUNCTION("""COMPUTED_VALUE"""),45522.0)</f>
        <v>45522</v>
      </c>
      <c r="E1044" s="23">
        <f>IFERROR(__xludf.DUMMYFUNCTION("""COMPUTED_VALUE"""),3.0)</f>
        <v>3</v>
      </c>
      <c r="F1044" s="23">
        <f>IFERROR(__xludf.DUMMYFUNCTION("""COMPUTED_VALUE"""),170.0)</f>
        <v>170</v>
      </c>
      <c r="G1044" s="13" t="str">
        <f t="shared" si="1"/>
        <v>August</v>
      </c>
    </row>
    <row r="1045">
      <c r="A1045" s="23" t="str">
        <f>IFERROR(__xludf.DUMMYFUNCTION("""COMPUTED_VALUE"""),"TO31105")</f>
        <v>TO31105</v>
      </c>
      <c r="B1045" s="23" t="str">
        <f>IFERROR(__xludf.DUMMYFUNCTION("""COMPUTED_VALUE"""),"Tonk")</f>
        <v>Tonk</v>
      </c>
      <c r="C1045" s="23" t="str">
        <f>IFERROR(__xludf.DUMMYFUNCTION("""COMPUTED_VALUE"""),"Jowar Flour")</f>
        <v>Jowar Flour</v>
      </c>
      <c r="D1045" s="24">
        <f>IFERROR(__xludf.DUMMYFUNCTION("""COMPUTED_VALUE"""),45522.0)</f>
        <v>45522</v>
      </c>
      <c r="E1045" s="23">
        <f>IFERROR(__xludf.DUMMYFUNCTION("""COMPUTED_VALUE"""),2.0)</f>
        <v>2</v>
      </c>
      <c r="F1045" s="23">
        <f>IFERROR(__xludf.DUMMYFUNCTION("""COMPUTED_VALUE"""),80.0)</f>
        <v>80</v>
      </c>
      <c r="G1045" s="13" t="str">
        <f t="shared" si="1"/>
        <v>August</v>
      </c>
    </row>
    <row r="1046">
      <c r="A1046" s="23" t="str">
        <f>IFERROR(__xludf.DUMMYFUNCTION("""COMPUTED_VALUE"""),"TO31205")</f>
        <v>TO31205</v>
      </c>
      <c r="B1046" s="23" t="str">
        <f>IFERROR(__xludf.DUMMYFUNCTION("""COMPUTED_VALUE"""),"Tonk")</f>
        <v>Tonk</v>
      </c>
      <c r="C1046" s="23" t="str">
        <f>IFERROR(__xludf.DUMMYFUNCTION("""COMPUTED_VALUE"""),"Besan")</f>
        <v>Besan</v>
      </c>
      <c r="D1046" s="24">
        <f>IFERROR(__xludf.DUMMYFUNCTION("""COMPUTED_VALUE"""),45523.0)</f>
        <v>45523</v>
      </c>
      <c r="E1046" s="23">
        <f>IFERROR(__xludf.DUMMYFUNCTION("""COMPUTED_VALUE"""),5.0)</f>
        <v>5</v>
      </c>
      <c r="F1046" s="23">
        <f>IFERROR(__xludf.DUMMYFUNCTION("""COMPUTED_VALUE"""),170.0)</f>
        <v>170</v>
      </c>
      <c r="G1046" s="13" t="str">
        <f t="shared" si="1"/>
        <v>August</v>
      </c>
    </row>
    <row r="1047">
      <c r="A1047" s="23" t="str">
        <f>IFERROR(__xludf.DUMMYFUNCTION("""COMPUTED_VALUE"""),"TO31305")</f>
        <v>TO31305</v>
      </c>
      <c r="B1047" s="23" t="str">
        <f>IFERROR(__xludf.DUMMYFUNCTION("""COMPUTED_VALUE"""),"Tonk")</f>
        <v>Tonk</v>
      </c>
      <c r="C1047" s="23" t="str">
        <f>IFERROR(__xludf.DUMMYFUNCTION("""COMPUTED_VALUE"""),"Ragi Flour")</f>
        <v>Ragi Flour</v>
      </c>
      <c r="D1047" s="24">
        <f>IFERROR(__xludf.DUMMYFUNCTION("""COMPUTED_VALUE"""),45523.0)</f>
        <v>45523</v>
      </c>
      <c r="E1047" s="23">
        <f>IFERROR(__xludf.DUMMYFUNCTION("""COMPUTED_VALUE"""),4.0)</f>
        <v>4</v>
      </c>
      <c r="F1047" s="23">
        <f>IFERROR(__xludf.DUMMYFUNCTION("""COMPUTED_VALUE"""),90.0)</f>
        <v>90</v>
      </c>
      <c r="G1047" s="13" t="str">
        <f t="shared" si="1"/>
        <v>August</v>
      </c>
    </row>
    <row r="1048">
      <c r="A1048" s="23" t="str">
        <f>IFERROR(__xludf.DUMMYFUNCTION("""COMPUTED_VALUE"""),"TO31405")</f>
        <v>TO31405</v>
      </c>
      <c r="B1048" s="23" t="str">
        <f>IFERROR(__xludf.DUMMYFUNCTION("""COMPUTED_VALUE"""),"Tonk")</f>
        <v>Tonk</v>
      </c>
      <c r="C1048" s="23" t="str">
        <f>IFERROR(__xludf.DUMMYFUNCTION("""COMPUTED_VALUE"""),"Wheat Flour")</f>
        <v>Wheat Flour</v>
      </c>
      <c r="D1048" s="24">
        <f>IFERROR(__xludf.DUMMYFUNCTION("""COMPUTED_VALUE"""),45523.0)</f>
        <v>45523</v>
      </c>
      <c r="E1048" s="23">
        <f>IFERROR(__xludf.DUMMYFUNCTION("""COMPUTED_VALUE"""),19.0)</f>
        <v>19</v>
      </c>
      <c r="F1048" s="23">
        <f>IFERROR(__xludf.DUMMYFUNCTION("""COMPUTED_VALUE"""),65.0)</f>
        <v>65</v>
      </c>
      <c r="G1048" s="13" t="str">
        <f t="shared" si="1"/>
        <v>August</v>
      </c>
    </row>
    <row r="1049">
      <c r="A1049" s="23" t="str">
        <f>IFERROR(__xludf.DUMMYFUNCTION("""COMPUTED_VALUE"""),"TO31505")</f>
        <v>TO31505</v>
      </c>
      <c r="B1049" s="23" t="str">
        <f>IFERROR(__xludf.DUMMYFUNCTION("""COMPUTED_VALUE"""),"Tonk")</f>
        <v>Tonk</v>
      </c>
      <c r="C1049" s="23" t="str">
        <f>IFERROR(__xludf.DUMMYFUNCTION("""COMPUTED_VALUE"""),"Rice Flour")</f>
        <v>Rice Flour</v>
      </c>
      <c r="D1049" s="24">
        <f>IFERROR(__xludf.DUMMYFUNCTION("""COMPUTED_VALUE"""),45524.0)</f>
        <v>45524</v>
      </c>
      <c r="E1049" s="23">
        <f>IFERROR(__xludf.DUMMYFUNCTION("""COMPUTED_VALUE"""),37.0)</f>
        <v>37</v>
      </c>
      <c r="F1049" s="23">
        <f>IFERROR(__xludf.DUMMYFUNCTION("""COMPUTED_VALUE"""),78.0)</f>
        <v>78</v>
      </c>
      <c r="G1049" s="13" t="str">
        <f t="shared" si="1"/>
        <v>August</v>
      </c>
    </row>
    <row r="1050">
      <c r="A1050" s="23" t="str">
        <f>IFERROR(__xludf.DUMMYFUNCTION("""COMPUTED_VALUE"""),"TO31605")</f>
        <v>TO31605</v>
      </c>
      <c r="B1050" s="23" t="str">
        <f>IFERROR(__xludf.DUMMYFUNCTION("""COMPUTED_VALUE"""),"Tonk")</f>
        <v>Tonk</v>
      </c>
      <c r="C1050" s="23" t="str">
        <f>IFERROR(__xludf.DUMMYFUNCTION("""COMPUTED_VALUE"""),"Wheat Flour")</f>
        <v>Wheat Flour</v>
      </c>
      <c r="D1050" s="24">
        <f>IFERROR(__xludf.DUMMYFUNCTION("""COMPUTED_VALUE"""),45526.0)</f>
        <v>45526</v>
      </c>
      <c r="E1050" s="23">
        <f>IFERROR(__xludf.DUMMYFUNCTION("""COMPUTED_VALUE"""),34.0)</f>
        <v>34</v>
      </c>
      <c r="F1050" s="23">
        <f>IFERROR(__xludf.DUMMYFUNCTION("""COMPUTED_VALUE"""),65.0)</f>
        <v>65</v>
      </c>
      <c r="G1050" s="13" t="str">
        <f t="shared" si="1"/>
        <v>August</v>
      </c>
    </row>
    <row r="1051">
      <c r="A1051" s="23" t="str">
        <f>IFERROR(__xludf.DUMMYFUNCTION("""COMPUTED_VALUE"""),"TO31705")</f>
        <v>TO31705</v>
      </c>
      <c r="B1051" s="23" t="str">
        <f>IFERROR(__xludf.DUMMYFUNCTION("""COMPUTED_VALUE"""),"Tonk")</f>
        <v>Tonk</v>
      </c>
      <c r="C1051" s="23" t="str">
        <f>IFERROR(__xludf.DUMMYFUNCTION("""COMPUTED_VALUE"""),"Rice Flour")</f>
        <v>Rice Flour</v>
      </c>
      <c r="D1051" s="24">
        <f>IFERROR(__xludf.DUMMYFUNCTION("""COMPUTED_VALUE"""),45526.0)</f>
        <v>45526</v>
      </c>
      <c r="E1051" s="23">
        <f>IFERROR(__xludf.DUMMYFUNCTION("""COMPUTED_VALUE"""),5.0)</f>
        <v>5</v>
      </c>
      <c r="F1051" s="23">
        <f>IFERROR(__xludf.DUMMYFUNCTION("""COMPUTED_VALUE"""),78.0)</f>
        <v>78</v>
      </c>
      <c r="G1051" s="13" t="str">
        <f t="shared" si="1"/>
        <v>August</v>
      </c>
    </row>
    <row r="1052">
      <c r="A1052" s="23" t="str">
        <f>IFERROR(__xludf.DUMMYFUNCTION("""COMPUTED_VALUE"""),"TO31805")</f>
        <v>TO31805</v>
      </c>
      <c r="B1052" s="23" t="str">
        <f>IFERROR(__xludf.DUMMYFUNCTION("""COMPUTED_VALUE"""),"Tonk")</f>
        <v>Tonk</v>
      </c>
      <c r="C1052" s="23" t="str">
        <f>IFERROR(__xludf.DUMMYFUNCTION("""COMPUTED_VALUE"""),"Ragi Flour")</f>
        <v>Ragi Flour</v>
      </c>
      <c r="D1052" s="24">
        <f>IFERROR(__xludf.DUMMYFUNCTION("""COMPUTED_VALUE"""),45526.0)</f>
        <v>45526</v>
      </c>
      <c r="E1052" s="23">
        <f>IFERROR(__xludf.DUMMYFUNCTION("""COMPUTED_VALUE"""),7.0)</f>
        <v>7</v>
      </c>
      <c r="F1052" s="23">
        <f>IFERROR(__xludf.DUMMYFUNCTION("""COMPUTED_VALUE"""),90.0)</f>
        <v>90</v>
      </c>
      <c r="G1052" s="13" t="str">
        <f t="shared" si="1"/>
        <v>August</v>
      </c>
    </row>
    <row r="1053">
      <c r="A1053" s="23" t="str">
        <f>IFERROR(__xludf.DUMMYFUNCTION("""COMPUTED_VALUE"""),"TO31905")</f>
        <v>TO31905</v>
      </c>
      <c r="B1053" s="23" t="str">
        <f>IFERROR(__xludf.DUMMYFUNCTION("""COMPUTED_VALUE"""),"Tonk")</f>
        <v>Tonk</v>
      </c>
      <c r="C1053" s="23" t="str">
        <f>IFERROR(__xludf.DUMMYFUNCTION("""COMPUTED_VALUE"""),"Besan")</f>
        <v>Besan</v>
      </c>
      <c r="D1053" s="24">
        <f>IFERROR(__xludf.DUMMYFUNCTION("""COMPUTED_VALUE"""),45527.0)</f>
        <v>45527</v>
      </c>
      <c r="E1053" s="23">
        <f>IFERROR(__xludf.DUMMYFUNCTION("""COMPUTED_VALUE"""),7.0)</f>
        <v>7</v>
      </c>
      <c r="F1053" s="23">
        <f>IFERROR(__xludf.DUMMYFUNCTION("""COMPUTED_VALUE"""),170.0)</f>
        <v>170</v>
      </c>
      <c r="G1053" s="13" t="str">
        <f t="shared" si="1"/>
        <v>August</v>
      </c>
    </row>
    <row r="1054">
      <c r="A1054" s="23" t="str">
        <f>IFERROR(__xludf.DUMMYFUNCTION("""COMPUTED_VALUE"""),"TO32005")</f>
        <v>TO32005</v>
      </c>
      <c r="B1054" s="23" t="str">
        <f>IFERROR(__xludf.DUMMYFUNCTION("""COMPUTED_VALUE"""),"Tonk")</f>
        <v>Tonk</v>
      </c>
      <c r="C1054" s="23" t="str">
        <f>IFERROR(__xludf.DUMMYFUNCTION("""COMPUTED_VALUE"""),"Rice Flour")</f>
        <v>Rice Flour</v>
      </c>
      <c r="D1054" s="24">
        <f>IFERROR(__xludf.DUMMYFUNCTION("""COMPUTED_VALUE"""),45527.0)</f>
        <v>45527</v>
      </c>
      <c r="E1054" s="23">
        <f>IFERROR(__xludf.DUMMYFUNCTION("""COMPUTED_VALUE"""),13.0)</f>
        <v>13</v>
      </c>
      <c r="F1054" s="23">
        <f>IFERROR(__xludf.DUMMYFUNCTION("""COMPUTED_VALUE"""),78.0)</f>
        <v>78</v>
      </c>
      <c r="G1054" s="13" t="str">
        <f t="shared" si="1"/>
        <v>August</v>
      </c>
    </row>
    <row r="1055">
      <c r="A1055" s="23" t="str">
        <f>IFERROR(__xludf.DUMMYFUNCTION("""COMPUTED_VALUE"""),"TO32105")</f>
        <v>TO32105</v>
      </c>
      <c r="B1055" s="23" t="str">
        <f>IFERROR(__xludf.DUMMYFUNCTION("""COMPUTED_VALUE"""),"Tonk")</f>
        <v>Tonk</v>
      </c>
      <c r="C1055" s="23" t="str">
        <f>IFERROR(__xludf.DUMMYFUNCTION("""COMPUTED_VALUE"""),"Ragi Flour")</f>
        <v>Ragi Flour</v>
      </c>
      <c r="D1055" s="24">
        <f>IFERROR(__xludf.DUMMYFUNCTION("""COMPUTED_VALUE"""),45527.0)</f>
        <v>45527</v>
      </c>
      <c r="E1055" s="23">
        <f>IFERROR(__xludf.DUMMYFUNCTION("""COMPUTED_VALUE"""),9.0)</f>
        <v>9</v>
      </c>
      <c r="F1055" s="23">
        <f>IFERROR(__xludf.DUMMYFUNCTION("""COMPUTED_VALUE"""),90.0)</f>
        <v>90</v>
      </c>
      <c r="G1055" s="13" t="str">
        <f t="shared" si="1"/>
        <v>August</v>
      </c>
    </row>
    <row r="1056">
      <c r="A1056" s="23" t="str">
        <f>IFERROR(__xludf.DUMMYFUNCTION("""COMPUTED_VALUE"""),"TO32205")</f>
        <v>TO32205</v>
      </c>
      <c r="B1056" s="23" t="str">
        <f>IFERROR(__xludf.DUMMYFUNCTION("""COMPUTED_VALUE"""),"Tonk")</f>
        <v>Tonk</v>
      </c>
      <c r="C1056" s="23" t="str">
        <f>IFERROR(__xludf.DUMMYFUNCTION("""COMPUTED_VALUE"""),"Jowar Flour")</f>
        <v>Jowar Flour</v>
      </c>
      <c r="D1056" s="24">
        <f>IFERROR(__xludf.DUMMYFUNCTION("""COMPUTED_VALUE"""),45527.0)</f>
        <v>45527</v>
      </c>
      <c r="E1056" s="23">
        <f>IFERROR(__xludf.DUMMYFUNCTION("""COMPUTED_VALUE"""),3.0)</f>
        <v>3</v>
      </c>
      <c r="F1056" s="23">
        <f>IFERROR(__xludf.DUMMYFUNCTION("""COMPUTED_VALUE"""),80.0)</f>
        <v>80</v>
      </c>
      <c r="G1056" s="13" t="str">
        <f t="shared" si="1"/>
        <v>August</v>
      </c>
    </row>
    <row r="1057">
      <c r="A1057" s="23" t="str">
        <f>IFERROR(__xludf.DUMMYFUNCTION("""COMPUTED_VALUE"""),"TO32305")</f>
        <v>TO32305</v>
      </c>
      <c r="B1057" s="23" t="str">
        <f>IFERROR(__xludf.DUMMYFUNCTION("""COMPUTED_VALUE"""),"Tonk")</f>
        <v>Tonk</v>
      </c>
      <c r="C1057" s="23" t="str">
        <f>IFERROR(__xludf.DUMMYFUNCTION("""COMPUTED_VALUE"""),"Wheat Flour")</f>
        <v>Wheat Flour</v>
      </c>
      <c r="D1057" s="24">
        <f>IFERROR(__xludf.DUMMYFUNCTION("""COMPUTED_VALUE"""),45527.0)</f>
        <v>45527</v>
      </c>
      <c r="E1057" s="23">
        <f>IFERROR(__xludf.DUMMYFUNCTION("""COMPUTED_VALUE"""),30.0)</f>
        <v>30</v>
      </c>
      <c r="F1057" s="23">
        <f>IFERROR(__xludf.DUMMYFUNCTION("""COMPUTED_VALUE"""),65.0)</f>
        <v>65</v>
      </c>
      <c r="G1057" s="13" t="str">
        <f t="shared" si="1"/>
        <v>August</v>
      </c>
    </row>
    <row r="1058">
      <c r="A1058" s="23" t="str">
        <f>IFERROR(__xludf.DUMMYFUNCTION("""COMPUTED_VALUE"""),"TO32405")</f>
        <v>TO32405</v>
      </c>
      <c r="B1058" s="23" t="str">
        <f>IFERROR(__xludf.DUMMYFUNCTION("""COMPUTED_VALUE"""),"Tonk")</f>
        <v>Tonk</v>
      </c>
      <c r="C1058" s="23" t="str">
        <f>IFERROR(__xludf.DUMMYFUNCTION("""COMPUTED_VALUE"""),"Rice Flour")</f>
        <v>Rice Flour</v>
      </c>
      <c r="D1058" s="24">
        <f>IFERROR(__xludf.DUMMYFUNCTION("""COMPUTED_VALUE"""),45528.0)</f>
        <v>45528</v>
      </c>
      <c r="E1058" s="23">
        <f>IFERROR(__xludf.DUMMYFUNCTION("""COMPUTED_VALUE"""),17.0)</f>
        <v>17</v>
      </c>
      <c r="F1058" s="23">
        <f>IFERROR(__xludf.DUMMYFUNCTION("""COMPUTED_VALUE"""),78.0)</f>
        <v>78</v>
      </c>
      <c r="G1058" s="13" t="str">
        <f t="shared" si="1"/>
        <v>August</v>
      </c>
    </row>
    <row r="1059">
      <c r="A1059" s="23" t="str">
        <f>IFERROR(__xludf.DUMMYFUNCTION("""COMPUTED_VALUE"""),"TO32505")</f>
        <v>TO32505</v>
      </c>
      <c r="B1059" s="23" t="str">
        <f>IFERROR(__xludf.DUMMYFUNCTION("""COMPUTED_VALUE"""),"Tonk")</f>
        <v>Tonk</v>
      </c>
      <c r="C1059" s="23" t="str">
        <f>IFERROR(__xludf.DUMMYFUNCTION("""COMPUTED_VALUE"""),"Besan")</f>
        <v>Besan</v>
      </c>
      <c r="D1059" s="24">
        <f>IFERROR(__xludf.DUMMYFUNCTION("""COMPUTED_VALUE"""),45528.0)</f>
        <v>45528</v>
      </c>
      <c r="E1059" s="23">
        <f>IFERROR(__xludf.DUMMYFUNCTION("""COMPUTED_VALUE"""),2.0)</f>
        <v>2</v>
      </c>
      <c r="F1059" s="23">
        <f>IFERROR(__xludf.DUMMYFUNCTION("""COMPUTED_VALUE"""),170.0)</f>
        <v>170</v>
      </c>
      <c r="G1059" s="13" t="str">
        <f t="shared" si="1"/>
        <v>August</v>
      </c>
    </row>
    <row r="1060">
      <c r="A1060" s="23" t="str">
        <f>IFERROR(__xludf.DUMMYFUNCTION("""COMPUTED_VALUE"""),"TO32605")</f>
        <v>TO32605</v>
      </c>
      <c r="B1060" s="23" t="str">
        <f>IFERROR(__xludf.DUMMYFUNCTION("""COMPUTED_VALUE"""),"Tonk")</f>
        <v>Tonk</v>
      </c>
      <c r="C1060" s="23" t="str">
        <f>IFERROR(__xludf.DUMMYFUNCTION("""COMPUTED_VALUE"""),"Corn Flour")</f>
        <v>Corn Flour</v>
      </c>
      <c r="D1060" s="24">
        <f>IFERROR(__xludf.DUMMYFUNCTION("""COMPUTED_VALUE"""),45529.0)</f>
        <v>45529</v>
      </c>
      <c r="E1060" s="23">
        <f>IFERROR(__xludf.DUMMYFUNCTION("""COMPUTED_VALUE"""),4.0)</f>
        <v>4</v>
      </c>
      <c r="F1060" s="23">
        <f>IFERROR(__xludf.DUMMYFUNCTION("""COMPUTED_VALUE"""),82.0)</f>
        <v>82</v>
      </c>
      <c r="G1060" s="13" t="str">
        <f t="shared" si="1"/>
        <v>August</v>
      </c>
    </row>
    <row r="1061">
      <c r="A1061" s="23" t="str">
        <f>IFERROR(__xludf.DUMMYFUNCTION("""COMPUTED_VALUE"""),"TO32705")</f>
        <v>TO32705</v>
      </c>
      <c r="B1061" s="23" t="str">
        <f>IFERROR(__xludf.DUMMYFUNCTION("""COMPUTED_VALUE"""),"Tonk")</f>
        <v>Tonk</v>
      </c>
      <c r="C1061" s="23" t="str">
        <f>IFERROR(__xludf.DUMMYFUNCTION("""COMPUTED_VALUE"""),"Besan")</f>
        <v>Besan</v>
      </c>
      <c r="D1061" s="24">
        <f>IFERROR(__xludf.DUMMYFUNCTION("""COMPUTED_VALUE"""),45529.0)</f>
        <v>45529</v>
      </c>
      <c r="E1061" s="23">
        <f>IFERROR(__xludf.DUMMYFUNCTION("""COMPUTED_VALUE"""),5.0)</f>
        <v>5</v>
      </c>
      <c r="F1061" s="23">
        <f>IFERROR(__xludf.DUMMYFUNCTION("""COMPUTED_VALUE"""),170.0)</f>
        <v>170</v>
      </c>
      <c r="G1061" s="13" t="str">
        <f t="shared" si="1"/>
        <v>August</v>
      </c>
    </row>
    <row r="1062">
      <c r="A1062" s="23" t="str">
        <f>IFERROR(__xludf.DUMMYFUNCTION("""COMPUTED_VALUE"""),"TO32805")</f>
        <v>TO32805</v>
      </c>
      <c r="B1062" s="23" t="str">
        <f>IFERROR(__xludf.DUMMYFUNCTION("""COMPUTED_VALUE"""),"Tonk")</f>
        <v>Tonk</v>
      </c>
      <c r="C1062" s="23" t="str">
        <f>IFERROR(__xludf.DUMMYFUNCTION("""COMPUTED_VALUE"""),"Wheat Flour")</f>
        <v>Wheat Flour</v>
      </c>
      <c r="D1062" s="24">
        <f>IFERROR(__xludf.DUMMYFUNCTION("""COMPUTED_VALUE"""),45529.0)</f>
        <v>45529</v>
      </c>
      <c r="E1062" s="23">
        <f>IFERROR(__xludf.DUMMYFUNCTION("""COMPUTED_VALUE"""),28.0)</f>
        <v>28</v>
      </c>
      <c r="F1062" s="23">
        <f>IFERROR(__xludf.DUMMYFUNCTION("""COMPUTED_VALUE"""),65.0)</f>
        <v>65</v>
      </c>
      <c r="G1062" s="13" t="str">
        <f t="shared" si="1"/>
        <v>August</v>
      </c>
    </row>
    <row r="1063">
      <c r="A1063" s="23" t="str">
        <f>IFERROR(__xludf.DUMMYFUNCTION("""COMPUTED_VALUE"""),"TO32905")</f>
        <v>TO32905</v>
      </c>
      <c r="B1063" s="23" t="str">
        <f>IFERROR(__xludf.DUMMYFUNCTION("""COMPUTED_VALUE"""),"Tonk")</f>
        <v>Tonk</v>
      </c>
      <c r="C1063" s="23" t="str">
        <f>IFERROR(__xludf.DUMMYFUNCTION("""COMPUTED_VALUE"""),"Corn Flour")</f>
        <v>Corn Flour</v>
      </c>
      <c r="D1063" s="24">
        <f>IFERROR(__xludf.DUMMYFUNCTION("""COMPUTED_VALUE"""),45530.0)</f>
        <v>45530</v>
      </c>
      <c r="E1063" s="23">
        <f>IFERROR(__xludf.DUMMYFUNCTION("""COMPUTED_VALUE"""),1.0)</f>
        <v>1</v>
      </c>
      <c r="F1063" s="23">
        <f>IFERROR(__xludf.DUMMYFUNCTION("""COMPUTED_VALUE"""),82.0)</f>
        <v>82</v>
      </c>
      <c r="G1063" s="13" t="str">
        <f t="shared" si="1"/>
        <v>August</v>
      </c>
    </row>
    <row r="1064">
      <c r="A1064" s="23" t="str">
        <f>IFERROR(__xludf.DUMMYFUNCTION("""COMPUTED_VALUE"""),"TO33005")</f>
        <v>TO33005</v>
      </c>
      <c r="B1064" s="23" t="str">
        <f>IFERROR(__xludf.DUMMYFUNCTION("""COMPUTED_VALUE"""),"Tonk")</f>
        <v>Tonk</v>
      </c>
      <c r="C1064" s="23" t="str">
        <f>IFERROR(__xludf.DUMMYFUNCTION("""COMPUTED_VALUE"""),"Rice Flour")</f>
        <v>Rice Flour</v>
      </c>
      <c r="D1064" s="24">
        <f>IFERROR(__xludf.DUMMYFUNCTION("""COMPUTED_VALUE"""),45531.0)</f>
        <v>45531</v>
      </c>
      <c r="E1064" s="23">
        <f>IFERROR(__xludf.DUMMYFUNCTION("""COMPUTED_VALUE"""),5.0)</f>
        <v>5</v>
      </c>
      <c r="F1064" s="23">
        <f>IFERROR(__xludf.DUMMYFUNCTION("""COMPUTED_VALUE"""),78.0)</f>
        <v>78</v>
      </c>
      <c r="G1064" s="13" t="str">
        <f t="shared" si="1"/>
        <v>August</v>
      </c>
    </row>
    <row r="1065">
      <c r="A1065" s="23" t="str">
        <f>IFERROR(__xludf.DUMMYFUNCTION("""COMPUTED_VALUE"""),"TO33105")</f>
        <v>TO33105</v>
      </c>
      <c r="B1065" s="23" t="str">
        <f>IFERROR(__xludf.DUMMYFUNCTION("""COMPUTED_VALUE"""),"Tonk")</f>
        <v>Tonk</v>
      </c>
      <c r="C1065" s="23" t="str">
        <f>IFERROR(__xludf.DUMMYFUNCTION("""COMPUTED_VALUE"""),"Besan")</f>
        <v>Besan</v>
      </c>
      <c r="D1065" s="24">
        <f>IFERROR(__xludf.DUMMYFUNCTION("""COMPUTED_VALUE"""),45532.0)</f>
        <v>45532</v>
      </c>
      <c r="E1065" s="23">
        <f>IFERROR(__xludf.DUMMYFUNCTION("""COMPUTED_VALUE"""),7.0)</f>
        <v>7</v>
      </c>
      <c r="F1065" s="23">
        <f>IFERROR(__xludf.DUMMYFUNCTION("""COMPUTED_VALUE"""),170.0)</f>
        <v>170</v>
      </c>
      <c r="G1065" s="13" t="str">
        <f t="shared" si="1"/>
        <v>August</v>
      </c>
    </row>
    <row r="1066">
      <c r="A1066" s="23" t="str">
        <f>IFERROR(__xludf.DUMMYFUNCTION("""COMPUTED_VALUE"""),"TO33205")</f>
        <v>TO33205</v>
      </c>
      <c r="B1066" s="23" t="str">
        <f>IFERROR(__xludf.DUMMYFUNCTION("""COMPUTED_VALUE"""),"Tonk")</f>
        <v>Tonk</v>
      </c>
      <c r="C1066" s="23" t="str">
        <f>IFERROR(__xludf.DUMMYFUNCTION("""COMPUTED_VALUE"""),"Corn Flour")</f>
        <v>Corn Flour</v>
      </c>
      <c r="D1066" s="24">
        <f>IFERROR(__xludf.DUMMYFUNCTION("""COMPUTED_VALUE"""),45532.0)</f>
        <v>45532</v>
      </c>
      <c r="E1066" s="23">
        <f>IFERROR(__xludf.DUMMYFUNCTION("""COMPUTED_VALUE"""),6.0)</f>
        <v>6</v>
      </c>
      <c r="F1066" s="23">
        <f>IFERROR(__xludf.DUMMYFUNCTION("""COMPUTED_VALUE"""),82.0)</f>
        <v>82</v>
      </c>
      <c r="G1066" s="13" t="str">
        <f t="shared" si="1"/>
        <v>August</v>
      </c>
    </row>
    <row r="1067">
      <c r="A1067" s="23" t="str">
        <f>IFERROR(__xludf.DUMMYFUNCTION("""COMPUTED_VALUE"""),"TO33305")</f>
        <v>TO33305</v>
      </c>
      <c r="B1067" s="23" t="str">
        <f>IFERROR(__xludf.DUMMYFUNCTION("""COMPUTED_VALUE"""),"Tonk")</f>
        <v>Tonk</v>
      </c>
      <c r="C1067" s="23" t="str">
        <f>IFERROR(__xludf.DUMMYFUNCTION("""COMPUTED_VALUE"""),"Jowar Flour")</f>
        <v>Jowar Flour</v>
      </c>
      <c r="D1067" s="24">
        <f>IFERROR(__xludf.DUMMYFUNCTION("""COMPUTED_VALUE"""),45533.0)</f>
        <v>45533</v>
      </c>
      <c r="E1067" s="23">
        <f>IFERROR(__xludf.DUMMYFUNCTION("""COMPUTED_VALUE"""),3.0)</f>
        <v>3</v>
      </c>
      <c r="F1067" s="23">
        <f>IFERROR(__xludf.DUMMYFUNCTION("""COMPUTED_VALUE"""),80.0)</f>
        <v>80</v>
      </c>
      <c r="G1067" s="13" t="str">
        <f t="shared" si="1"/>
        <v>August</v>
      </c>
    </row>
    <row r="1068">
      <c r="A1068" s="23" t="str">
        <f>IFERROR(__xludf.DUMMYFUNCTION("""COMPUTED_VALUE"""),"TO33405")</f>
        <v>TO33405</v>
      </c>
      <c r="B1068" s="23" t="str">
        <f>IFERROR(__xludf.DUMMYFUNCTION("""COMPUTED_VALUE"""),"Tonk")</f>
        <v>Tonk</v>
      </c>
      <c r="C1068" s="23" t="str">
        <f>IFERROR(__xludf.DUMMYFUNCTION("""COMPUTED_VALUE"""),"Rice Flour")</f>
        <v>Rice Flour</v>
      </c>
      <c r="D1068" s="24">
        <f>IFERROR(__xludf.DUMMYFUNCTION("""COMPUTED_VALUE"""),45533.0)</f>
        <v>45533</v>
      </c>
      <c r="E1068" s="23">
        <f>IFERROR(__xludf.DUMMYFUNCTION("""COMPUTED_VALUE"""),8.0)</f>
        <v>8</v>
      </c>
      <c r="F1068" s="23">
        <f>IFERROR(__xludf.DUMMYFUNCTION("""COMPUTED_VALUE"""),78.0)</f>
        <v>78</v>
      </c>
      <c r="G1068" s="13" t="str">
        <f t="shared" si="1"/>
        <v>August</v>
      </c>
    </row>
    <row r="1069">
      <c r="A1069" s="23" t="str">
        <f>IFERROR(__xludf.DUMMYFUNCTION("""COMPUTED_VALUE"""),"TO33505")</f>
        <v>TO33505</v>
      </c>
      <c r="B1069" s="23" t="str">
        <f>IFERROR(__xludf.DUMMYFUNCTION("""COMPUTED_VALUE"""),"Tonk")</f>
        <v>Tonk</v>
      </c>
      <c r="C1069" s="23" t="str">
        <f>IFERROR(__xludf.DUMMYFUNCTION("""COMPUTED_VALUE"""),"Besan")</f>
        <v>Besan</v>
      </c>
      <c r="D1069" s="24">
        <f>IFERROR(__xludf.DUMMYFUNCTION("""COMPUTED_VALUE"""),45533.0)</f>
        <v>45533</v>
      </c>
      <c r="E1069" s="23">
        <f>IFERROR(__xludf.DUMMYFUNCTION("""COMPUTED_VALUE"""),4.0)</f>
        <v>4</v>
      </c>
      <c r="F1069" s="23">
        <f>IFERROR(__xludf.DUMMYFUNCTION("""COMPUTED_VALUE"""),170.0)</f>
        <v>170</v>
      </c>
      <c r="G1069" s="13" t="str">
        <f t="shared" si="1"/>
        <v>August</v>
      </c>
    </row>
    <row r="1070">
      <c r="A1070" s="23" t="str">
        <f>IFERROR(__xludf.DUMMYFUNCTION("""COMPUTED_VALUE"""),"TO33605")</f>
        <v>TO33605</v>
      </c>
      <c r="B1070" s="23" t="str">
        <f>IFERROR(__xludf.DUMMYFUNCTION("""COMPUTED_VALUE"""),"Tonk")</f>
        <v>Tonk</v>
      </c>
      <c r="C1070" s="23" t="str">
        <f>IFERROR(__xludf.DUMMYFUNCTION("""COMPUTED_VALUE"""),"Ragi Flour")</f>
        <v>Ragi Flour</v>
      </c>
      <c r="D1070" s="24">
        <f>IFERROR(__xludf.DUMMYFUNCTION("""COMPUTED_VALUE"""),45533.0)</f>
        <v>45533</v>
      </c>
      <c r="E1070" s="23">
        <f>IFERROR(__xludf.DUMMYFUNCTION("""COMPUTED_VALUE"""),13.0)</f>
        <v>13</v>
      </c>
      <c r="F1070" s="23">
        <f>IFERROR(__xludf.DUMMYFUNCTION("""COMPUTED_VALUE"""),90.0)</f>
        <v>90</v>
      </c>
      <c r="G1070" s="13" t="str">
        <f t="shared" si="1"/>
        <v>August</v>
      </c>
    </row>
    <row r="1071">
      <c r="A1071" s="23" t="str">
        <f>IFERROR(__xludf.DUMMYFUNCTION("""COMPUTED_VALUE"""),"TO33705")</f>
        <v>TO33705</v>
      </c>
      <c r="B1071" s="23" t="str">
        <f>IFERROR(__xludf.DUMMYFUNCTION("""COMPUTED_VALUE"""),"Tonk")</f>
        <v>Tonk</v>
      </c>
      <c r="C1071" s="23" t="str">
        <f>IFERROR(__xludf.DUMMYFUNCTION("""COMPUTED_VALUE"""),"Rice Flour")</f>
        <v>Rice Flour</v>
      </c>
      <c r="D1071" s="24">
        <f>IFERROR(__xludf.DUMMYFUNCTION("""COMPUTED_VALUE"""),45534.0)</f>
        <v>45534</v>
      </c>
      <c r="E1071" s="23">
        <f>IFERROR(__xludf.DUMMYFUNCTION("""COMPUTED_VALUE"""),5.0)</f>
        <v>5</v>
      </c>
      <c r="F1071" s="23">
        <f>IFERROR(__xludf.DUMMYFUNCTION("""COMPUTED_VALUE"""),78.0)</f>
        <v>78</v>
      </c>
      <c r="G1071" s="13" t="str">
        <f t="shared" si="1"/>
        <v>August</v>
      </c>
    </row>
    <row r="1072">
      <c r="A1072" s="23" t="str">
        <f>IFERROR(__xludf.DUMMYFUNCTION("""COMPUTED_VALUE"""),"TO33805")</f>
        <v>TO33805</v>
      </c>
      <c r="B1072" s="23" t="str">
        <f>IFERROR(__xludf.DUMMYFUNCTION("""COMPUTED_VALUE"""),"Tonk")</f>
        <v>Tonk</v>
      </c>
      <c r="C1072" s="23" t="str">
        <f>IFERROR(__xludf.DUMMYFUNCTION("""COMPUTED_VALUE"""),"Besan")</f>
        <v>Besan</v>
      </c>
      <c r="D1072" s="24">
        <f>IFERROR(__xludf.DUMMYFUNCTION("""COMPUTED_VALUE"""),45534.0)</f>
        <v>45534</v>
      </c>
      <c r="E1072" s="23">
        <f>IFERROR(__xludf.DUMMYFUNCTION("""COMPUTED_VALUE"""),5.0)</f>
        <v>5</v>
      </c>
      <c r="F1072" s="23">
        <f>IFERROR(__xludf.DUMMYFUNCTION("""COMPUTED_VALUE"""),170.0)</f>
        <v>170</v>
      </c>
      <c r="G1072" s="13" t="str">
        <f t="shared" si="1"/>
        <v>August</v>
      </c>
    </row>
    <row r="1073">
      <c r="A1073" s="23" t="str">
        <f>IFERROR(__xludf.DUMMYFUNCTION("""COMPUTED_VALUE"""),"TO33905")</f>
        <v>TO33905</v>
      </c>
      <c r="B1073" s="23" t="str">
        <f>IFERROR(__xludf.DUMMYFUNCTION("""COMPUTED_VALUE"""),"Tonk")</f>
        <v>Tonk</v>
      </c>
      <c r="C1073" s="23" t="str">
        <f>IFERROR(__xludf.DUMMYFUNCTION("""COMPUTED_VALUE"""),"Ragi Flour")</f>
        <v>Ragi Flour</v>
      </c>
      <c r="D1073" s="24">
        <f>IFERROR(__xludf.DUMMYFUNCTION("""COMPUTED_VALUE"""),45534.0)</f>
        <v>45534</v>
      </c>
      <c r="E1073" s="23">
        <f>IFERROR(__xludf.DUMMYFUNCTION("""COMPUTED_VALUE"""),8.0)</f>
        <v>8</v>
      </c>
      <c r="F1073" s="23">
        <f>IFERROR(__xludf.DUMMYFUNCTION("""COMPUTED_VALUE"""),90.0)</f>
        <v>90</v>
      </c>
      <c r="G1073" s="13" t="str">
        <f t="shared" si="1"/>
        <v>August</v>
      </c>
    </row>
    <row r="1074">
      <c r="A1074" s="23" t="str">
        <f>IFERROR(__xludf.DUMMYFUNCTION("""COMPUTED_VALUE"""),"TO34005")</f>
        <v>TO34005</v>
      </c>
      <c r="B1074" s="23" t="str">
        <f>IFERROR(__xludf.DUMMYFUNCTION("""COMPUTED_VALUE"""),"Tonk")</f>
        <v>Tonk</v>
      </c>
      <c r="C1074" s="23" t="str">
        <f>IFERROR(__xludf.DUMMYFUNCTION("""COMPUTED_VALUE"""),"Besan")</f>
        <v>Besan</v>
      </c>
      <c r="D1074" s="24">
        <f>IFERROR(__xludf.DUMMYFUNCTION("""COMPUTED_VALUE"""),45535.0)</f>
        <v>45535</v>
      </c>
      <c r="E1074" s="23">
        <f>IFERROR(__xludf.DUMMYFUNCTION("""COMPUTED_VALUE"""),6.0)</f>
        <v>6</v>
      </c>
      <c r="F1074" s="23">
        <f>IFERROR(__xludf.DUMMYFUNCTION("""COMPUTED_VALUE"""),170.0)</f>
        <v>170</v>
      </c>
      <c r="G1074" s="13" t="str">
        <f t="shared" si="1"/>
        <v>August</v>
      </c>
    </row>
    <row r="1075">
      <c r="A1075" s="23" t="str">
        <f>IFERROR(__xludf.DUMMYFUNCTION("""COMPUTED_VALUE"""),"TO34105")</f>
        <v>TO34105</v>
      </c>
      <c r="B1075" s="23" t="str">
        <f>IFERROR(__xludf.DUMMYFUNCTION("""COMPUTED_VALUE"""),"Tonk")</f>
        <v>Tonk</v>
      </c>
      <c r="C1075" s="23" t="str">
        <f>IFERROR(__xludf.DUMMYFUNCTION("""COMPUTED_VALUE"""),"Ragi Flour")</f>
        <v>Ragi Flour</v>
      </c>
      <c r="D1075" s="24">
        <f>IFERROR(__xludf.DUMMYFUNCTION("""COMPUTED_VALUE"""),45535.0)</f>
        <v>45535</v>
      </c>
      <c r="E1075" s="23">
        <f>IFERROR(__xludf.DUMMYFUNCTION("""COMPUTED_VALUE"""),12.0)</f>
        <v>12</v>
      </c>
      <c r="F1075" s="23">
        <f>IFERROR(__xludf.DUMMYFUNCTION("""COMPUTED_VALUE"""),90.0)</f>
        <v>90</v>
      </c>
      <c r="G1075" s="13" t="str">
        <f t="shared" si="1"/>
        <v>August</v>
      </c>
    </row>
    <row r="1076">
      <c r="A1076" s="23" t="str">
        <f>IFERROR(__xludf.DUMMYFUNCTION("""COMPUTED_VALUE"""),"TO34205")</f>
        <v>TO34205</v>
      </c>
      <c r="B1076" s="23" t="str">
        <f>IFERROR(__xludf.DUMMYFUNCTION("""COMPUTED_VALUE"""),"Tonk")</f>
        <v>Tonk</v>
      </c>
      <c r="C1076" s="23" t="str">
        <f>IFERROR(__xludf.DUMMYFUNCTION("""COMPUTED_VALUE"""),"Rice Flour")</f>
        <v>Rice Flour</v>
      </c>
      <c r="D1076" s="24">
        <f>IFERROR(__xludf.DUMMYFUNCTION("""COMPUTED_VALUE"""),45535.0)</f>
        <v>45535</v>
      </c>
      <c r="E1076" s="23">
        <f>IFERROR(__xludf.DUMMYFUNCTION("""COMPUTED_VALUE"""),34.0)</f>
        <v>34</v>
      </c>
      <c r="F1076" s="23">
        <f>IFERROR(__xludf.DUMMYFUNCTION("""COMPUTED_VALUE"""),78.0)</f>
        <v>78</v>
      </c>
      <c r="G1076" s="13" t="str">
        <f t="shared" si="1"/>
        <v>August</v>
      </c>
    </row>
    <row r="1077">
      <c r="A1077" s="23" t="str">
        <f>IFERROR(__xludf.DUMMYFUNCTION("""COMPUTED_VALUE"""),"TO34305")</f>
        <v>TO34305</v>
      </c>
      <c r="B1077" s="23" t="str">
        <f>IFERROR(__xludf.DUMMYFUNCTION("""COMPUTED_VALUE"""),"Tonk")</f>
        <v>Tonk</v>
      </c>
      <c r="C1077" s="23" t="str">
        <f>IFERROR(__xludf.DUMMYFUNCTION("""COMPUTED_VALUE"""),"Jowar Flour")</f>
        <v>Jowar Flour</v>
      </c>
      <c r="D1077" s="24">
        <f>IFERROR(__xludf.DUMMYFUNCTION("""COMPUTED_VALUE"""),45535.0)</f>
        <v>45535</v>
      </c>
      <c r="E1077" s="23">
        <f>IFERROR(__xludf.DUMMYFUNCTION("""COMPUTED_VALUE"""),3.0)</f>
        <v>3</v>
      </c>
      <c r="F1077" s="23">
        <f>IFERROR(__xludf.DUMMYFUNCTION("""COMPUTED_VALUE"""),80.0)</f>
        <v>80</v>
      </c>
      <c r="G1077" s="13" t="str">
        <f t="shared" si="1"/>
        <v>August</v>
      </c>
    </row>
    <row r="1078">
      <c r="A1078" s="23" t="str">
        <f>IFERROR(__xludf.DUMMYFUNCTION("""COMPUTED_VALUE"""),"TO34405")</f>
        <v>TO34405</v>
      </c>
      <c r="B1078" s="23" t="str">
        <f>IFERROR(__xludf.DUMMYFUNCTION("""COMPUTED_VALUE"""),"Tonk")</f>
        <v>Tonk</v>
      </c>
      <c r="C1078" s="23" t="str">
        <f>IFERROR(__xludf.DUMMYFUNCTION("""COMPUTED_VALUE"""),"Corn Flour")</f>
        <v>Corn Flour</v>
      </c>
      <c r="D1078" s="24">
        <f>IFERROR(__xludf.DUMMYFUNCTION("""COMPUTED_VALUE"""),45535.0)</f>
        <v>45535</v>
      </c>
      <c r="E1078" s="23">
        <f>IFERROR(__xludf.DUMMYFUNCTION("""COMPUTED_VALUE"""),5.0)</f>
        <v>5</v>
      </c>
      <c r="F1078" s="23">
        <f>IFERROR(__xludf.DUMMYFUNCTION("""COMPUTED_VALUE"""),82.0)</f>
        <v>82</v>
      </c>
      <c r="G1078" s="13" t="str">
        <f t="shared" si="1"/>
        <v>August</v>
      </c>
    </row>
    <row r="1079">
      <c r="A1079" s="23" t="str">
        <f>IFERROR(__xludf.DUMMYFUNCTION("""COMPUTED_VALUE"""),"TO34505")</f>
        <v>TO34505</v>
      </c>
      <c r="B1079" s="23" t="str">
        <f>IFERROR(__xludf.DUMMYFUNCTION("""COMPUTED_VALUE"""),"Tonk")</f>
        <v>Tonk</v>
      </c>
      <c r="C1079" s="23" t="str">
        <f>IFERROR(__xludf.DUMMYFUNCTION("""COMPUTED_VALUE"""),"Wheat Flour")</f>
        <v>Wheat Flour</v>
      </c>
      <c r="D1079" s="24">
        <f>IFERROR(__xludf.DUMMYFUNCTION("""COMPUTED_VALUE"""),45535.0)</f>
        <v>45535</v>
      </c>
      <c r="E1079" s="23">
        <f>IFERROR(__xludf.DUMMYFUNCTION("""COMPUTED_VALUE"""),30.0)</f>
        <v>30</v>
      </c>
      <c r="F1079" s="23">
        <f>IFERROR(__xludf.DUMMYFUNCTION("""COMPUTED_VALUE"""),65.0)</f>
        <v>65</v>
      </c>
      <c r="G1079" s="13" t="str">
        <f t="shared" si="1"/>
        <v>August</v>
      </c>
    </row>
    <row r="1080">
      <c r="G1080" s="13" t="str">
        <f t="shared" si="1"/>
        <v/>
      </c>
    </row>
    <row r="1081">
      <c r="G1081" s="13" t="str">
        <f t="shared" si="1"/>
        <v/>
      </c>
    </row>
    <row r="1082">
      <c r="G1082" s="13" t="str">
        <f t="shared" si="1"/>
        <v/>
      </c>
    </row>
    <row r="1083">
      <c r="G1083" s="13" t="str">
        <f t="shared" si="1"/>
        <v/>
      </c>
    </row>
    <row r="1084">
      <c r="G1084" s="13" t="str">
        <f t="shared" si="1"/>
        <v/>
      </c>
    </row>
    <row r="1085">
      <c r="G1085" s="13" t="str">
        <f t="shared" si="1"/>
        <v/>
      </c>
    </row>
    <row r="1086">
      <c r="G1086" s="13" t="str">
        <f t="shared" si="1"/>
        <v/>
      </c>
    </row>
    <row r="1087">
      <c r="G1087" s="13" t="str">
        <f t="shared" si="1"/>
        <v/>
      </c>
    </row>
    <row r="1088">
      <c r="G1088" s="13" t="str">
        <f t="shared" si="1"/>
        <v/>
      </c>
    </row>
    <row r="1089">
      <c r="G1089" s="13" t="str">
        <f t="shared" si="1"/>
        <v/>
      </c>
    </row>
    <row r="1090">
      <c r="G1090" s="13" t="str">
        <f t="shared" si="1"/>
        <v/>
      </c>
    </row>
    <row r="1091">
      <c r="G1091" s="13" t="str">
        <f t="shared" si="1"/>
        <v/>
      </c>
    </row>
    <row r="1092">
      <c r="G1092" s="13" t="str">
        <f t="shared" si="1"/>
        <v/>
      </c>
    </row>
    <row r="1093">
      <c r="G1093" s="13" t="str">
        <f t="shared" si="1"/>
        <v/>
      </c>
    </row>
    <row r="1094">
      <c r="G1094" s="13" t="str">
        <f t="shared" si="1"/>
        <v/>
      </c>
    </row>
    <row r="1095">
      <c r="G1095" s="13" t="str">
        <f t="shared" si="1"/>
        <v/>
      </c>
    </row>
    <row r="1096">
      <c r="G1096" s="13" t="str">
        <f t="shared" si="1"/>
        <v/>
      </c>
    </row>
    <row r="1097">
      <c r="G1097" s="13" t="str">
        <f t="shared" si="1"/>
        <v/>
      </c>
    </row>
    <row r="1098">
      <c r="G1098" s="13" t="str">
        <f t="shared" si="1"/>
        <v/>
      </c>
    </row>
    <row r="1099">
      <c r="G1099" s="13" t="str">
        <f t="shared" si="1"/>
        <v/>
      </c>
    </row>
    <row r="1100">
      <c r="G1100" s="13" t="str">
        <f t="shared" si="1"/>
        <v/>
      </c>
    </row>
    <row r="1101">
      <c r="G1101" s="13" t="str">
        <f t="shared" si="1"/>
        <v/>
      </c>
    </row>
    <row r="1102">
      <c r="G1102" s="13" t="str">
        <f t="shared" si="1"/>
        <v/>
      </c>
    </row>
    <row r="1103">
      <c r="G1103" s="13" t="str">
        <f t="shared" si="1"/>
        <v/>
      </c>
    </row>
    <row r="1104">
      <c r="G1104" s="13" t="str">
        <f t="shared" si="1"/>
        <v/>
      </c>
    </row>
    <row r="1105">
      <c r="G1105" s="13" t="str">
        <f t="shared" si="1"/>
        <v/>
      </c>
    </row>
    <row r="1106">
      <c r="G1106" s="13" t="str">
        <f t="shared" si="1"/>
        <v/>
      </c>
    </row>
    <row r="1107">
      <c r="G1107" s="13" t="str">
        <f t="shared" si="1"/>
        <v/>
      </c>
    </row>
    <row r="1108">
      <c r="G1108" s="13" t="str">
        <f t="shared" si="1"/>
        <v/>
      </c>
    </row>
    <row r="1109">
      <c r="G1109" s="13" t="str">
        <f t="shared" si="1"/>
        <v/>
      </c>
    </row>
    <row r="1110">
      <c r="G1110" s="13" t="str">
        <f t="shared" si="1"/>
        <v/>
      </c>
    </row>
    <row r="1111">
      <c r="G1111" s="13" t="str">
        <f t="shared" si="1"/>
        <v/>
      </c>
    </row>
    <row r="1112">
      <c r="G1112" s="13" t="str">
        <f t="shared" si="1"/>
        <v/>
      </c>
    </row>
    <row r="1113">
      <c r="G1113" s="13" t="str">
        <f t="shared" si="1"/>
        <v/>
      </c>
    </row>
    <row r="1114">
      <c r="G1114" s="13" t="str">
        <f t="shared" si="1"/>
        <v/>
      </c>
    </row>
    <row r="1115">
      <c r="G1115" s="13" t="str">
        <f t="shared" si="1"/>
        <v/>
      </c>
    </row>
    <row r="1116">
      <c r="G1116" s="13" t="str">
        <f t="shared" si="1"/>
        <v/>
      </c>
    </row>
    <row r="1117">
      <c r="G1117" s="13" t="str">
        <f t="shared" si="1"/>
        <v/>
      </c>
    </row>
    <row r="1118">
      <c r="G1118" s="13" t="str">
        <f t="shared" si="1"/>
        <v/>
      </c>
    </row>
    <row r="1119">
      <c r="G1119" s="13" t="str">
        <f t="shared" si="1"/>
        <v/>
      </c>
    </row>
    <row r="1120">
      <c r="G1120" s="13" t="str">
        <f t="shared" si="1"/>
        <v/>
      </c>
    </row>
    <row r="1121">
      <c r="G1121" s="13" t="str">
        <f t="shared" si="1"/>
        <v/>
      </c>
    </row>
    <row r="1122">
      <c r="G1122" s="13" t="str">
        <f t="shared" si="1"/>
        <v/>
      </c>
    </row>
    <row r="1123">
      <c r="G1123" s="13" t="str">
        <f t="shared" si="1"/>
        <v/>
      </c>
    </row>
    <row r="1124">
      <c r="G1124" s="13" t="str">
        <f t="shared" si="1"/>
        <v/>
      </c>
    </row>
    <row r="1125">
      <c r="G1125" s="13" t="str">
        <f t="shared" si="1"/>
        <v/>
      </c>
    </row>
    <row r="1126">
      <c r="G1126" s="13" t="str">
        <f t="shared" si="1"/>
        <v/>
      </c>
    </row>
    <row r="1127">
      <c r="G1127" s="13" t="str">
        <f t="shared" si="1"/>
        <v/>
      </c>
    </row>
    <row r="1128">
      <c r="G1128" s="13" t="str">
        <f t="shared" si="1"/>
        <v/>
      </c>
    </row>
    <row r="1129">
      <c r="G1129" s="13" t="str">
        <f t="shared" si="1"/>
        <v/>
      </c>
    </row>
    <row r="1130">
      <c r="G1130" s="13" t="str">
        <f t="shared" si="1"/>
        <v/>
      </c>
    </row>
    <row r="1131">
      <c r="G1131" s="13" t="str">
        <f t="shared" si="1"/>
        <v/>
      </c>
    </row>
    <row r="1132">
      <c r="G1132" s="13" t="str">
        <f t="shared" si="1"/>
        <v/>
      </c>
    </row>
    <row r="1133">
      <c r="G1133" s="13" t="str">
        <f t="shared" si="1"/>
        <v/>
      </c>
    </row>
    <row r="1134">
      <c r="G1134" s="13" t="str">
        <f t="shared" si="1"/>
        <v/>
      </c>
    </row>
    <row r="1135">
      <c r="G1135" s="13" t="str">
        <f t="shared" si="1"/>
        <v/>
      </c>
    </row>
    <row r="1136">
      <c r="G1136" s="13" t="str">
        <f t="shared" si="1"/>
        <v/>
      </c>
    </row>
    <row r="1137">
      <c r="G1137" s="13" t="str">
        <f t="shared" si="1"/>
        <v/>
      </c>
    </row>
    <row r="1138">
      <c r="G1138" s="13" t="str">
        <f t="shared" si="1"/>
        <v/>
      </c>
    </row>
    <row r="1139">
      <c r="G1139" s="13" t="str">
        <f t="shared" si="1"/>
        <v/>
      </c>
    </row>
    <row r="1140">
      <c r="G1140" s="13" t="str">
        <f t="shared" si="1"/>
        <v/>
      </c>
    </row>
    <row r="1141">
      <c r="G1141" s="13" t="str">
        <f t="shared" si="1"/>
        <v/>
      </c>
    </row>
    <row r="1142">
      <c r="G1142" s="13" t="str">
        <f t="shared" si="1"/>
        <v/>
      </c>
    </row>
    <row r="1143">
      <c r="G1143" s="13" t="str">
        <f t="shared" si="1"/>
        <v/>
      </c>
    </row>
    <row r="1144">
      <c r="G1144" s="13" t="str">
        <f t="shared" si="1"/>
        <v/>
      </c>
    </row>
    <row r="1145">
      <c r="G1145" s="13" t="str">
        <f t="shared" si="1"/>
        <v/>
      </c>
    </row>
    <row r="1146">
      <c r="G1146" s="13" t="str">
        <f t="shared" si="1"/>
        <v/>
      </c>
    </row>
    <row r="1147">
      <c r="G1147" s="13" t="str">
        <f t="shared" si="1"/>
        <v/>
      </c>
    </row>
    <row r="1148">
      <c r="G1148" s="13" t="str">
        <f t="shared" si="1"/>
        <v/>
      </c>
    </row>
    <row r="1149">
      <c r="G1149" s="13" t="str">
        <f t="shared" si="1"/>
        <v/>
      </c>
    </row>
    <row r="1150">
      <c r="G1150" s="13" t="str">
        <f t="shared" si="1"/>
        <v/>
      </c>
    </row>
    <row r="1151">
      <c r="G1151" s="13" t="str">
        <f t="shared" si="1"/>
        <v/>
      </c>
    </row>
    <row r="1152">
      <c r="G1152" s="13" t="str">
        <f t="shared" si="1"/>
        <v/>
      </c>
    </row>
    <row r="1153">
      <c r="G1153" s="13" t="str">
        <f t="shared" si="1"/>
        <v/>
      </c>
    </row>
    <row r="1154">
      <c r="G1154" s="13" t="str">
        <f t="shared" si="1"/>
        <v/>
      </c>
    </row>
    <row r="1155">
      <c r="G1155" s="13" t="str">
        <f t="shared" si="1"/>
        <v/>
      </c>
    </row>
    <row r="1156">
      <c r="G1156" s="13" t="str">
        <f t="shared" si="1"/>
        <v/>
      </c>
    </row>
    <row r="1157">
      <c r="G1157" s="13" t="str">
        <f t="shared" si="1"/>
        <v/>
      </c>
    </row>
    <row r="1158">
      <c r="G1158" s="13" t="str">
        <f t="shared" si="1"/>
        <v/>
      </c>
    </row>
    <row r="1159">
      <c r="G1159" s="13" t="str">
        <f t="shared" si="1"/>
        <v/>
      </c>
    </row>
    <row r="1160">
      <c r="G1160" s="13" t="str">
        <f t="shared" si="1"/>
        <v/>
      </c>
    </row>
    <row r="1161">
      <c r="G1161" s="13" t="str">
        <f t="shared" si="1"/>
        <v/>
      </c>
    </row>
    <row r="1162">
      <c r="G1162" s="13" t="str">
        <f t="shared" si="1"/>
        <v/>
      </c>
    </row>
    <row r="1163">
      <c r="G1163" s="13" t="str">
        <f t="shared" si="1"/>
        <v/>
      </c>
    </row>
    <row r="1164">
      <c r="G1164" s="13" t="str">
        <f t="shared" si="1"/>
        <v/>
      </c>
    </row>
    <row r="1165">
      <c r="G1165" s="13" t="str">
        <f t="shared" si="1"/>
        <v/>
      </c>
    </row>
    <row r="1166">
      <c r="G1166" s="13" t="str">
        <f t="shared" si="1"/>
        <v/>
      </c>
    </row>
    <row r="1167">
      <c r="G1167" s="13" t="str">
        <f t="shared" si="1"/>
        <v/>
      </c>
    </row>
    <row r="1168">
      <c r="G1168" s="13" t="str">
        <f t="shared" si="1"/>
        <v/>
      </c>
    </row>
    <row r="1169">
      <c r="G1169" s="13" t="str">
        <f t="shared" si="1"/>
        <v/>
      </c>
    </row>
    <row r="1170">
      <c r="G1170" s="13" t="str">
        <f t="shared" si="1"/>
        <v/>
      </c>
    </row>
    <row r="1171">
      <c r="G1171" s="13" t="str">
        <f t="shared" si="1"/>
        <v/>
      </c>
    </row>
    <row r="1172">
      <c r="G1172" s="13" t="str">
        <f t="shared" si="1"/>
        <v/>
      </c>
    </row>
    <row r="1173">
      <c r="G1173" s="13" t="str">
        <f t="shared" si="1"/>
        <v/>
      </c>
    </row>
    <row r="1174">
      <c r="G1174" s="13" t="str">
        <f t="shared" si="1"/>
        <v/>
      </c>
    </row>
    <row r="1175">
      <c r="G1175" s="13" t="str">
        <f t="shared" si="1"/>
        <v/>
      </c>
    </row>
    <row r="1176">
      <c r="G1176" s="13" t="str">
        <f t="shared" si="1"/>
        <v/>
      </c>
    </row>
    <row r="1177">
      <c r="G1177" s="13" t="str">
        <f t="shared" si="1"/>
        <v/>
      </c>
    </row>
    <row r="1178">
      <c r="G1178" s="13" t="str">
        <f t="shared" si="1"/>
        <v/>
      </c>
    </row>
    <row r="1179">
      <c r="G1179" s="13" t="str">
        <f t="shared" si="1"/>
        <v/>
      </c>
    </row>
    <row r="1180">
      <c r="G1180" s="13" t="str">
        <f t="shared" si="1"/>
        <v/>
      </c>
    </row>
    <row r="1181">
      <c r="G1181" s="13" t="str">
        <f t="shared" si="1"/>
        <v/>
      </c>
    </row>
    <row r="1182">
      <c r="G1182" s="13" t="str">
        <f t="shared" si="1"/>
        <v/>
      </c>
    </row>
    <row r="1183">
      <c r="G1183" s="13" t="str">
        <f t="shared" si="1"/>
        <v/>
      </c>
    </row>
    <row r="1184">
      <c r="G1184" s="13" t="str">
        <f t="shared" si="1"/>
        <v/>
      </c>
    </row>
    <row r="1185">
      <c r="G1185" s="13" t="str">
        <f t="shared" si="1"/>
        <v/>
      </c>
    </row>
    <row r="1186">
      <c r="G1186" s="13" t="str">
        <f t="shared" si="1"/>
        <v/>
      </c>
    </row>
    <row r="1187">
      <c r="G1187" s="13" t="str">
        <f t="shared" si="1"/>
        <v/>
      </c>
    </row>
    <row r="1188">
      <c r="G1188" s="13" t="str">
        <f t="shared" si="1"/>
        <v/>
      </c>
    </row>
    <row r="1189">
      <c r="G1189" s="13" t="str">
        <f t="shared" si="1"/>
        <v/>
      </c>
    </row>
    <row r="1190">
      <c r="G1190" s="13" t="str">
        <f t="shared" si="1"/>
        <v/>
      </c>
    </row>
    <row r="1191">
      <c r="G1191" s="13" t="str">
        <f t="shared" si="1"/>
        <v/>
      </c>
    </row>
    <row r="1192">
      <c r="G1192" s="13" t="str">
        <f t="shared" si="1"/>
        <v/>
      </c>
    </row>
    <row r="1193">
      <c r="G1193" s="13" t="str">
        <f t="shared" si="1"/>
        <v/>
      </c>
    </row>
    <row r="1194">
      <c r="G1194" s="13" t="str">
        <f t="shared" si="1"/>
        <v/>
      </c>
    </row>
    <row r="1195">
      <c r="G1195" s="13" t="str">
        <f t="shared" si="1"/>
        <v/>
      </c>
    </row>
    <row r="1196">
      <c r="G1196" s="13" t="str">
        <f t="shared" si="1"/>
        <v/>
      </c>
    </row>
    <row r="1197">
      <c r="G1197" s="13" t="str">
        <f t="shared" si="1"/>
        <v/>
      </c>
    </row>
    <row r="1198">
      <c r="G1198" s="13" t="str">
        <f t="shared" si="1"/>
        <v/>
      </c>
    </row>
    <row r="1199">
      <c r="G1199" s="13" t="str">
        <f t="shared" si="1"/>
        <v/>
      </c>
    </row>
    <row r="1200">
      <c r="G1200" s="13" t="str">
        <f t="shared" si="1"/>
        <v/>
      </c>
    </row>
    <row r="1201">
      <c r="G1201" s="13" t="str">
        <f t="shared" si="1"/>
        <v/>
      </c>
    </row>
    <row r="1202">
      <c r="G1202" s="13" t="str">
        <f t="shared" si="1"/>
        <v/>
      </c>
    </row>
    <row r="1203">
      <c r="G1203" s="13" t="str">
        <f t="shared" si="1"/>
        <v/>
      </c>
    </row>
    <row r="1204">
      <c r="G1204" s="13" t="str">
        <f t="shared" si="1"/>
        <v/>
      </c>
    </row>
    <row r="1205">
      <c r="G1205" s="13" t="str">
        <f t="shared" si="1"/>
        <v/>
      </c>
    </row>
    <row r="1206">
      <c r="G1206" s="13" t="str">
        <f t="shared" si="1"/>
        <v/>
      </c>
    </row>
    <row r="1207">
      <c r="G1207" s="13" t="str">
        <f t="shared" si="1"/>
        <v/>
      </c>
    </row>
    <row r="1208">
      <c r="G1208" s="13" t="str">
        <f t="shared" si="1"/>
        <v/>
      </c>
    </row>
    <row r="1209">
      <c r="G1209" s="13" t="str">
        <f t="shared" si="1"/>
        <v/>
      </c>
    </row>
    <row r="1210">
      <c r="G1210" s="13" t="str">
        <f t="shared" si="1"/>
        <v/>
      </c>
    </row>
    <row r="1211">
      <c r="G1211" s="13" t="str">
        <f t="shared" si="1"/>
        <v/>
      </c>
    </row>
    <row r="1212">
      <c r="G1212" s="13" t="str">
        <f t="shared" si="1"/>
        <v/>
      </c>
    </row>
    <row r="1213">
      <c r="G1213" s="13" t="str">
        <f t="shared" si="1"/>
        <v/>
      </c>
    </row>
    <row r="1214">
      <c r="G1214" s="13" t="str">
        <f t="shared" si="1"/>
        <v/>
      </c>
    </row>
    <row r="1215">
      <c r="G1215" s="13" t="str">
        <f t="shared" si="1"/>
        <v/>
      </c>
    </row>
    <row r="1216">
      <c r="G1216" s="13" t="str">
        <f t="shared" si="1"/>
        <v/>
      </c>
    </row>
    <row r="1217">
      <c r="G1217" s="13" t="str">
        <f t="shared" si="1"/>
        <v/>
      </c>
    </row>
    <row r="1218">
      <c r="G1218" s="13" t="str">
        <f t="shared" si="1"/>
        <v/>
      </c>
    </row>
    <row r="1219">
      <c r="G1219" s="13" t="str">
        <f t="shared" si="1"/>
        <v/>
      </c>
    </row>
    <row r="1220">
      <c r="G1220" s="13" t="str">
        <f t="shared" si="1"/>
        <v/>
      </c>
    </row>
    <row r="1221">
      <c r="G1221" s="13" t="str">
        <f t="shared" si="1"/>
        <v/>
      </c>
    </row>
    <row r="1222">
      <c r="G1222" s="13" t="str">
        <f t="shared" si="1"/>
        <v/>
      </c>
    </row>
    <row r="1223">
      <c r="G1223" s="13" t="str">
        <f t="shared" si="1"/>
        <v/>
      </c>
    </row>
    <row r="1224">
      <c r="G1224" s="13" t="str">
        <f t="shared" si="1"/>
        <v/>
      </c>
    </row>
    <row r="1225">
      <c r="G1225" s="13" t="str">
        <f t="shared" si="1"/>
        <v/>
      </c>
    </row>
    <row r="1226">
      <c r="G1226" s="13" t="str">
        <f t="shared" si="1"/>
        <v/>
      </c>
    </row>
    <row r="1227">
      <c r="G1227" s="13" t="str">
        <f t="shared" si="1"/>
        <v/>
      </c>
    </row>
    <row r="1228">
      <c r="G1228" s="13" t="str">
        <f t="shared" si="1"/>
        <v/>
      </c>
    </row>
    <row r="1229">
      <c r="G1229" s="13" t="str">
        <f t="shared" si="1"/>
        <v/>
      </c>
    </row>
    <row r="1230">
      <c r="G1230" s="13" t="str">
        <f t="shared" si="1"/>
        <v/>
      </c>
    </row>
    <row r="1231">
      <c r="G1231" s="13" t="str">
        <f t="shared" si="1"/>
        <v/>
      </c>
    </row>
    <row r="1232">
      <c r="G1232" s="13" t="str">
        <f t="shared" si="1"/>
        <v/>
      </c>
    </row>
    <row r="1233">
      <c r="G1233" s="13" t="str">
        <f t="shared" si="1"/>
        <v/>
      </c>
    </row>
    <row r="1234">
      <c r="G1234" s="13" t="str">
        <f t="shared" si="1"/>
        <v/>
      </c>
    </row>
    <row r="1235">
      <c r="G1235" s="13" t="str">
        <f t="shared" si="1"/>
        <v/>
      </c>
    </row>
    <row r="1236">
      <c r="G1236" s="13" t="str">
        <f t="shared" si="1"/>
        <v/>
      </c>
    </row>
    <row r="1237">
      <c r="G1237" s="13" t="str">
        <f t="shared" si="1"/>
        <v/>
      </c>
    </row>
    <row r="1238">
      <c r="G1238" s="13" t="str">
        <f t="shared" si="1"/>
        <v/>
      </c>
    </row>
    <row r="1239">
      <c r="G1239" s="13" t="str">
        <f t="shared" si="1"/>
        <v/>
      </c>
    </row>
    <row r="1240">
      <c r="G1240" s="13" t="str">
        <f t="shared" si="1"/>
        <v/>
      </c>
    </row>
    <row r="1241">
      <c r="G1241" s="13" t="str">
        <f t="shared" si="1"/>
        <v/>
      </c>
    </row>
    <row r="1242">
      <c r="G1242" s="13" t="str">
        <f t="shared" si="1"/>
        <v/>
      </c>
    </row>
    <row r="1243">
      <c r="G1243" s="13" t="str">
        <f t="shared" si="1"/>
        <v/>
      </c>
    </row>
    <row r="1244">
      <c r="G1244" s="13" t="str">
        <f t="shared" si="1"/>
        <v/>
      </c>
    </row>
    <row r="1245">
      <c r="G1245" s="13" t="str">
        <f t="shared" si="1"/>
        <v/>
      </c>
    </row>
    <row r="1246">
      <c r="G1246" s="13" t="str">
        <f t="shared" si="1"/>
        <v/>
      </c>
    </row>
    <row r="1247">
      <c r="G1247" s="13" t="str">
        <f t="shared" si="1"/>
        <v/>
      </c>
    </row>
    <row r="1248">
      <c r="G1248" s="13" t="str">
        <f t="shared" si="1"/>
        <v/>
      </c>
    </row>
    <row r="1249">
      <c r="G1249" s="13" t="str">
        <f t="shared" si="1"/>
        <v/>
      </c>
    </row>
    <row r="1250">
      <c r="G1250" s="13" t="str">
        <f t="shared" si="1"/>
        <v/>
      </c>
    </row>
    <row r="1251">
      <c r="G1251" s="13" t="str">
        <f t="shared" si="1"/>
        <v/>
      </c>
    </row>
    <row r="1252">
      <c r="G1252" s="13" t="str">
        <f t="shared" si="1"/>
        <v/>
      </c>
    </row>
    <row r="1253">
      <c r="G1253" s="13" t="str">
        <f t="shared" si="1"/>
        <v/>
      </c>
    </row>
    <row r="1254">
      <c r="G1254" s="13" t="str">
        <f t="shared" si="1"/>
        <v/>
      </c>
    </row>
    <row r="1255">
      <c r="G1255" s="13" t="str">
        <f t="shared" si="1"/>
        <v/>
      </c>
    </row>
    <row r="1256">
      <c r="G1256" s="13" t="str">
        <f t="shared" si="1"/>
        <v/>
      </c>
    </row>
    <row r="1257">
      <c r="G1257" s="13" t="str">
        <f t="shared" si="1"/>
        <v/>
      </c>
    </row>
    <row r="1258">
      <c r="G1258" s="13" t="str">
        <f t="shared" si="1"/>
        <v/>
      </c>
    </row>
    <row r="1259">
      <c r="G1259" s="13" t="str">
        <f t="shared" si="1"/>
        <v/>
      </c>
    </row>
    <row r="1260">
      <c r="G1260" s="13" t="str">
        <f t="shared" si="1"/>
        <v/>
      </c>
    </row>
    <row r="1261">
      <c r="G1261" s="13" t="str">
        <f t="shared" si="1"/>
        <v/>
      </c>
    </row>
    <row r="1262">
      <c r="G1262" s="13" t="str">
        <f t="shared" si="1"/>
        <v/>
      </c>
    </row>
    <row r="1263">
      <c r="G1263" s="13" t="str">
        <f t="shared" si="1"/>
        <v/>
      </c>
    </row>
    <row r="1264">
      <c r="G1264" s="13" t="str">
        <f t="shared" si="1"/>
        <v/>
      </c>
    </row>
    <row r="1265">
      <c r="G1265" s="13" t="str">
        <f t="shared" si="1"/>
        <v/>
      </c>
    </row>
    <row r="1266">
      <c r="G1266" s="13" t="str">
        <f t="shared" si="1"/>
        <v/>
      </c>
    </row>
    <row r="1267">
      <c r="G1267" s="13" t="str">
        <f t="shared" si="1"/>
        <v/>
      </c>
    </row>
    <row r="1268">
      <c r="G1268" s="13" t="str">
        <f t="shared" si="1"/>
        <v/>
      </c>
    </row>
    <row r="1269">
      <c r="G1269" s="13" t="str">
        <f t="shared" si="1"/>
        <v/>
      </c>
    </row>
    <row r="1270">
      <c r="G1270" s="13" t="str">
        <f t="shared" si="1"/>
        <v/>
      </c>
    </row>
    <row r="1271">
      <c r="G1271" s="13" t="str">
        <f t="shared" si="1"/>
        <v/>
      </c>
    </row>
    <row r="1272">
      <c r="G1272" s="13" t="str">
        <f t="shared" si="1"/>
        <v/>
      </c>
    </row>
    <row r="1273">
      <c r="G1273" s="13" t="str">
        <f t="shared" si="1"/>
        <v/>
      </c>
    </row>
    <row r="1274">
      <c r="G1274" s="13" t="str">
        <f t="shared" si="1"/>
        <v/>
      </c>
    </row>
    <row r="1275">
      <c r="G1275" s="13" t="str">
        <f t="shared" si="1"/>
        <v/>
      </c>
    </row>
    <row r="1276">
      <c r="G1276" s="13" t="str">
        <f t="shared" si="1"/>
        <v/>
      </c>
    </row>
    <row r="1277">
      <c r="G1277" s="13" t="str">
        <f t="shared" si="1"/>
        <v/>
      </c>
    </row>
    <row r="1278">
      <c r="G1278" s="13" t="str">
        <f t="shared" si="1"/>
        <v/>
      </c>
    </row>
    <row r="1279">
      <c r="G1279" s="13" t="str">
        <f t="shared" si="1"/>
        <v/>
      </c>
    </row>
    <row r="1280">
      <c r="G1280" s="13" t="str">
        <f t="shared" si="1"/>
        <v/>
      </c>
    </row>
    <row r="1281">
      <c r="G1281" s="13" t="str">
        <f t="shared" si="1"/>
        <v/>
      </c>
    </row>
    <row r="1282">
      <c r="G1282" s="13" t="str">
        <f t="shared" si="1"/>
        <v/>
      </c>
    </row>
    <row r="1283">
      <c r="G1283" s="13" t="str">
        <f t="shared" si="1"/>
        <v/>
      </c>
    </row>
    <row r="1284">
      <c r="G1284" s="13" t="str">
        <f t="shared" si="1"/>
        <v/>
      </c>
    </row>
    <row r="1285">
      <c r="G1285" s="13" t="str">
        <f t="shared" si="1"/>
        <v/>
      </c>
    </row>
    <row r="1286">
      <c r="G1286" s="13" t="str">
        <f t="shared" si="1"/>
        <v/>
      </c>
    </row>
    <row r="1287">
      <c r="G1287" s="13" t="str">
        <f t="shared" si="1"/>
        <v/>
      </c>
    </row>
    <row r="1288">
      <c r="G1288" s="13" t="str">
        <f t="shared" si="1"/>
        <v/>
      </c>
    </row>
    <row r="1289">
      <c r="G1289" s="13" t="str">
        <f t="shared" si="1"/>
        <v/>
      </c>
    </row>
    <row r="1290">
      <c r="G1290" s="13" t="str">
        <f t="shared" si="1"/>
        <v/>
      </c>
    </row>
    <row r="1291">
      <c r="G1291" s="13" t="str">
        <f t="shared" si="1"/>
        <v/>
      </c>
    </row>
    <row r="1292">
      <c r="G1292" s="13" t="str">
        <f t="shared" si="1"/>
        <v/>
      </c>
    </row>
    <row r="1293">
      <c r="G1293" s="13" t="str">
        <f t="shared" si="1"/>
        <v/>
      </c>
    </row>
    <row r="1294">
      <c r="G1294" s="13" t="str">
        <f t="shared" si="1"/>
        <v/>
      </c>
    </row>
    <row r="1295">
      <c r="G1295" s="13" t="str">
        <f t="shared" si="1"/>
        <v/>
      </c>
    </row>
    <row r="1296">
      <c r="G1296" s="13" t="str">
        <f t="shared" si="1"/>
        <v/>
      </c>
    </row>
    <row r="1297">
      <c r="G1297" s="13" t="str">
        <f t="shared" si="1"/>
        <v/>
      </c>
    </row>
    <row r="1298">
      <c r="G1298" s="13" t="str">
        <f t="shared" si="1"/>
        <v/>
      </c>
    </row>
    <row r="1299">
      <c r="G1299" s="13" t="str">
        <f t="shared" si="1"/>
        <v/>
      </c>
    </row>
    <row r="1300">
      <c r="G1300" s="13" t="str">
        <f t="shared" si="1"/>
        <v/>
      </c>
    </row>
    <row r="1301">
      <c r="G1301" s="13" t="str">
        <f t="shared" si="1"/>
        <v/>
      </c>
    </row>
    <row r="1302">
      <c r="G1302" s="13" t="str">
        <f t="shared" si="1"/>
        <v/>
      </c>
    </row>
    <row r="1303">
      <c r="G1303" s="13" t="str">
        <f t="shared" si="1"/>
        <v/>
      </c>
    </row>
    <row r="1304">
      <c r="G1304" s="13" t="str">
        <f t="shared" si="1"/>
        <v/>
      </c>
    </row>
    <row r="1305">
      <c r="G1305" s="13" t="str">
        <f t="shared" si="1"/>
        <v/>
      </c>
    </row>
    <row r="1306">
      <c r="G1306" s="13" t="str">
        <f t="shared" si="1"/>
        <v/>
      </c>
    </row>
    <row r="1307">
      <c r="G1307" s="13" t="str">
        <f t="shared" si="1"/>
        <v/>
      </c>
    </row>
    <row r="1308">
      <c r="G1308" s="13" t="str">
        <f t="shared" si="1"/>
        <v/>
      </c>
    </row>
    <row r="1309">
      <c r="G1309" s="13" t="str">
        <f t="shared" si="1"/>
        <v/>
      </c>
    </row>
    <row r="1310">
      <c r="G1310" s="13" t="str">
        <f t="shared" si="1"/>
        <v/>
      </c>
    </row>
    <row r="1311">
      <c r="G1311" s="13" t="str">
        <f t="shared" si="1"/>
        <v/>
      </c>
    </row>
    <row r="1312">
      <c r="G1312" s="13" t="str">
        <f t="shared" si="1"/>
        <v/>
      </c>
    </row>
    <row r="1313">
      <c r="G1313" s="13" t="str">
        <f t="shared" si="1"/>
        <v/>
      </c>
    </row>
    <row r="1314">
      <c r="G1314" s="13" t="str">
        <f t="shared" si="1"/>
        <v/>
      </c>
    </row>
    <row r="1315">
      <c r="G1315" s="13" t="str">
        <f t="shared" si="1"/>
        <v/>
      </c>
    </row>
    <row r="1316">
      <c r="G1316" s="13" t="str">
        <f t="shared" si="1"/>
        <v/>
      </c>
    </row>
    <row r="1317">
      <c r="G1317" s="13" t="str">
        <f t="shared" si="1"/>
        <v/>
      </c>
    </row>
    <row r="1318">
      <c r="G1318" s="13" t="str">
        <f t="shared" si="1"/>
        <v/>
      </c>
    </row>
    <row r="1319">
      <c r="G1319" s="13" t="str">
        <f t="shared" si="1"/>
        <v/>
      </c>
    </row>
    <row r="1320">
      <c r="G1320" s="13" t="str">
        <f t="shared" si="1"/>
        <v/>
      </c>
    </row>
    <row r="1321">
      <c r="G1321" s="13" t="str">
        <f t="shared" si="1"/>
        <v/>
      </c>
    </row>
    <row r="1322">
      <c r="G1322" s="13" t="str">
        <f t="shared" si="1"/>
        <v/>
      </c>
    </row>
    <row r="1323">
      <c r="G1323" s="13" t="str">
        <f t="shared" si="1"/>
        <v/>
      </c>
    </row>
    <row r="1324">
      <c r="G1324" s="13" t="str">
        <f t="shared" si="1"/>
        <v/>
      </c>
    </row>
    <row r="1325">
      <c r="G1325" s="13" t="str">
        <f t="shared" si="1"/>
        <v/>
      </c>
    </row>
    <row r="1326">
      <c r="G1326" s="13" t="str">
        <f t="shared" si="1"/>
        <v/>
      </c>
    </row>
    <row r="1327">
      <c r="G1327" s="13" t="str">
        <f t="shared" si="1"/>
        <v/>
      </c>
    </row>
    <row r="1328">
      <c r="G1328" s="13" t="str">
        <f t="shared" si="1"/>
        <v/>
      </c>
    </row>
    <row r="1329">
      <c r="G1329" s="13" t="str">
        <f t="shared" si="1"/>
        <v/>
      </c>
    </row>
    <row r="1330">
      <c r="G1330" s="13" t="str">
        <f t="shared" si="1"/>
        <v/>
      </c>
    </row>
    <row r="1331">
      <c r="G1331" s="13" t="str">
        <f t="shared" si="1"/>
        <v/>
      </c>
    </row>
    <row r="1332">
      <c r="G1332" s="13" t="str">
        <f t="shared" si="1"/>
        <v/>
      </c>
    </row>
    <row r="1333">
      <c r="G1333" s="13" t="str">
        <f t="shared" si="1"/>
        <v/>
      </c>
    </row>
    <row r="1334">
      <c r="G1334" s="13" t="str">
        <f t="shared" si="1"/>
        <v/>
      </c>
    </row>
    <row r="1335">
      <c r="G1335" s="13" t="str">
        <f t="shared" si="1"/>
        <v/>
      </c>
    </row>
    <row r="1336">
      <c r="G1336" s="13" t="str">
        <f t="shared" si="1"/>
        <v/>
      </c>
    </row>
    <row r="1337">
      <c r="G1337" s="13" t="str">
        <f t="shared" si="1"/>
        <v/>
      </c>
    </row>
    <row r="1338">
      <c r="G1338" s="13" t="str">
        <f t="shared" si="1"/>
        <v/>
      </c>
    </row>
    <row r="1339">
      <c r="G1339" s="13" t="str">
        <f t="shared" si="1"/>
        <v/>
      </c>
    </row>
    <row r="1340">
      <c r="G1340" s="13" t="str">
        <f t="shared" si="1"/>
        <v/>
      </c>
    </row>
    <row r="1341">
      <c r="G1341" s="13" t="str">
        <f t="shared" si="1"/>
        <v/>
      </c>
    </row>
    <row r="1342">
      <c r="G1342" s="13" t="str">
        <f t="shared" si="1"/>
        <v/>
      </c>
    </row>
    <row r="1343">
      <c r="G1343" s="13" t="str">
        <f t="shared" si="1"/>
        <v/>
      </c>
    </row>
    <row r="1344">
      <c r="G1344" s="13" t="str">
        <f t="shared" si="1"/>
        <v/>
      </c>
    </row>
    <row r="1345">
      <c r="G1345" s="13" t="str">
        <f t="shared" si="1"/>
        <v/>
      </c>
    </row>
    <row r="1346">
      <c r="G1346" s="13" t="str">
        <f t="shared" si="1"/>
        <v/>
      </c>
    </row>
    <row r="1347">
      <c r="G1347" s="13" t="str">
        <f t="shared" si="1"/>
        <v/>
      </c>
    </row>
    <row r="1348">
      <c r="G1348" s="13" t="str">
        <f t="shared" si="1"/>
        <v/>
      </c>
    </row>
    <row r="1349">
      <c r="G1349" s="13" t="str">
        <f t="shared" si="1"/>
        <v/>
      </c>
    </row>
    <row r="1350">
      <c r="G1350" s="13" t="str">
        <f t="shared" si="1"/>
        <v/>
      </c>
    </row>
    <row r="1351">
      <c r="G1351" s="13" t="str">
        <f t="shared" si="1"/>
        <v/>
      </c>
    </row>
    <row r="1352">
      <c r="G1352" s="13" t="str">
        <f t="shared" si="1"/>
        <v/>
      </c>
    </row>
    <row r="1353">
      <c r="G1353" s="13" t="str">
        <f t="shared" si="1"/>
        <v/>
      </c>
    </row>
    <row r="1354">
      <c r="G1354" s="13" t="str">
        <f t="shared" si="1"/>
        <v/>
      </c>
    </row>
    <row r="1355">
      <c r="G1355" s="13" t="str">
        <f t="shared" si="1"/>
        <v/>
      </c>
    </row>
    <row r="1356">
      <c r="G1356" s="13" t="str">
        <f t="shared" si="1"/>
        <v/>
      </c>
    </row>
    <row r="1357">
      <c r="G1357" s="13" t="str">
        <f t="shared" si="1"/>
        <v/>
      </c>
    </row>
    <row r="1358">
      <c r="G1358" s="13" t="str">
        <f t="shared" si="1"/>
        <v/>
      </c>
    </row>
    <row r="1359">
      <c r="G1359" s="13" t="str">
        <f t="shared" si="1"/>
        <v/>
      </c>
    </row>
    <row r="1360">
      <c r="G1360" s="13" t="str">
        <f t="shared" si="1"/>
        <v/>
      </c>
    </row>
    <row r="1361">
      <c r="G1361" s="13" t="str">
        <f t="shared" si="1"/>
        <v/>
      </c>
    </row>
    <row r="1362">
      <c r="G1362" s="13" t="str">
        <f t="shared" si="1"/>
        <v/>
      </c>
    </row>
    <row r="1363">
      <c r="G1363" s="13" t="str">
        <f t="shared" si="1"/>
        <v/>
      </c>
    </row>
    <row r="1364">
      <c r="G1364" s="13" t="str">
        <f t="shared" si="1"/>
        <v/>
      </c>
    </row>
    <row r="1365">
      <c r="G1365" s="13" t="str">
        <f t="shared" si="1"/>
        <v/>
      </c>
    </row>
    <row r="1366">
      <c r="G1366" s="13" t="str">
        <f t="shared" si="1"/>
        <v/>
      </c>
    </row>
    <row r="1367">
      <c r="G1367" s="13" t="str">
        <f t="shared" si="1"/>
        <v/>
      </c>
    </row>
    <row r="1368">
      <c r="G1368" s="13" t="str">
        <f t="shared" si="1"/>
        <v/>
      </c>
    </row>
    <row r="1369">
      <c r="G1369" s="13" t="str">
        <f t="shared" si="1"/>
        <v/>
      </c>
    </row>
    <row r="1370">
      <c r="G1370" s="13" t="str">
        <f t="shared" si="1"/>
        <v/>
      </c>
    </row>
    <row r="1371">
      <c r="G1371" s="13" t="str">
        <f t="shared" si="1"/>
        <v/>
      </c>
    </row>
    <row r="1372">
      <c r="G1372" s="13" t="str">
        <f t="shared" si="1"/>
        <v/>
      </c>
    </row>
    <row r="1373">
      <c r="G1373" s="13" t="str">
        <f t="shared" si="1"/>
        <v/>
      </c>
    </row>
    <row r="1374">
      <c r="G1374" s="13" t="str">
        <f t="shared" si="1"/>
        <v/>
      </c>
    </row>
    <row r="1375">
      <c r="G1375" s="13" t="str">
        <f t="shared" si="1"/>
        <v/>
      </c>
    </row>
    <row r="1376">
      <c r="G1376" s="13" t="str">
        <f t="shared" si="1"/>
        <v/>
      </c>
    </row>
    <row r="1377">
      <c r="G1377" s="13" t="str">
        <f t="shared" si="1"/>
        <v/>
      </c>
    </row>
    <row r="1378">
      <c r="G1378" s="13" t="str">
        <f t="shared" si="1"/>
        <v/>
      </c>
    </row>
    <row r="1379">
      <c r="G1379" s="13" t="str">
        <f t="shared" si="1"/>
        <v/>
      </c>
    </row>
    <row r="1380">
      <c r="G1380" s="13" t="str">
        <f t="shared" si="1"/>
        <v/>
      </c>
    </row>
    <row r="1381">
      <c r="G1381" s="13" t="str">
        <f t="shared" si="1"/>
        <v/>
      </c>
    </row>
    <row r="1382">
      <c r="G1382" s="13" t="str">
        <f t="shared" si="1"/>
        <v/>
      </c>
    </row>
    <row r="1383">
      <c r="G1383" s="13" t="str">
        <f t="shared" si="1"/>
        <v/>
      </c>
    </row>
    <row r="1384">
      <c r="G1384" s="13" t="str">
        <f t="shared" si="1"/>
        <v/>
      </c>
    </row>
    <row r="1385">
      <c r="G1385" s="13" t="str">
        <f t="shared" si="1"/>
        <v/>
      </c>
    </row>
    <row r="1386">
      <c r="G1386" s="13" t="str">
        <f t="shared" si="1"/>
        <v/>
      </c>
    </row>
    <row r="1387">
      <c r="G1387" s="13" t="str">
        <f t="shared" si="1"/>
        <v/>
      </c>
    </row>
    <row r="1388">
      <c r="G1388" s="13" t="str">
        <f t="shared" si="1"/>
        <v/>
      </c>
    </row>
    <row r="1389">
      <c r="G1389" s="13" t="str">
        <f t="shared" si="1"/>
        <v/>
      </c>
    </row>
    <row r="1390">
      <c r="G1390" s="13" t="str">
        <f t="shared" si="1"/>
        <v/>
      </c>
    </row>
    <row r="1391">
      <c r="G1391" s="13" t="str">
        <f t="shared" si="1"/>
        <v/>
      </c>
    </row>
    <row r="1392">
      <c r="G1392" s="13" t="str">
        <f t="shared" si="1"/>
        <v/>
      </c>
    </row>
    <row r="1393">
      <c r="G1393" s="13" t="str">
        <f t="shared" si="1"/>
        <v/>
      </c>
    </row>
    <row r="1394">
      <c r="G1394" s="13" t="str">
        <f t="shared" si="1"/>
        <v/>
      </c>
    </row>
    <row r="1395">
      <c r="G1395" s="13" t="str">
        <f t="shared" si="1"/>
        <v/>
      </c>
    </row>
    <row r="1396">
      <c r="G1396" s="13" t="str">
        <f t="shared" si="1"/>
        <v/>
      </c>
    </row>
    <row r="1397">
      <c r="G1397" s="13" t="str">
        <f t="shared" si="1"/>
        <v/>
      </c>
    </row>
    <row r="1398">
      <c r="G1398" s="13" t="str">
        <f t="shared" si="1"/>
        <v/>
      </c>
    </row>
    <row r="1399">
      <c r="G1399" s="13" t="str">
        <f t="shared" si="1"/>
        <v/>
      </c>
    </row>
    <row r="1400">
      <c r="G1400" s="13" t="str">
        <f t="shared" si="1"/>
        <v/>
      </c>
    </row>
    <row r="1401">
      <c r="G1401" s="13" t="str">
        <f t="shared" si="1"/>
        <v/>
      </c>
    </row>
    <row r="1402">
      <c r="G1402" s="13" t="str">
        <f t="shared" si="1"/>
        <v/>
      </c>
    </row>
    <row r="1403">
      <c r="G1403" s="13" t="str">
        <f t="shared" si="1"/>
        <v/>
      </c>
    </row>
    <row r="1404">
      <c r="G1404" s="13" t="str">
        <f t="shared" si="1"/>
        <v/>
      </c>
    </row>
    <row r="1405">
      <c r="G1405" s="13" t="str">
        <f t="shared" si="1"/>
        <v/>
      </c>
    </row>
    <row r="1406">
      <c r="G1406" s="13" t="str">
        <f t="shared" si="1"/>
        <v/>
      </c>
    </row>
    <row r="1407">
      <c r="G1407" s="13" t="str">
        <f t="shared" si="1"/>
        <v/>
      </c>
    </row>
    <row r="1408">
      <c r="G1408" s="13" t="str">
        <f t="shared" si="1"/>
        <v/>
      </c>
    </row>
    <row r="1409">
      <c r="G1409" s="13" t="str">
        <f t="shared" si="1"/>
        <v/>
      </c>
    </row>
    <row r="1410">
      <c r="G1410" s="13" t="str">
        <f t="shared" si="1"/>
        <v/>
      </c>
    </row>
    <row r="1411">
      <c r="G1411" s="13" t="str">
        <f t="shared" si="1"/>
        <v/>
      </c>
    </row>
    <row r="1412">
      <c r="G1412" s="13" t="str">
        <f t="shared" si="1"/>
        <v/>
      </c>
    </row>
    <row r="1413">
      <c r="G1413" s="13" t="str">
        <f t="shared" si="1"/>
        <v/>
      </c>
    </row>
    <row r="1414">
      <c r="G1414" s="13" t="str">
        <f t="shared" si="1"/>
        <v/>
      </c>
    </row>
    <row r="1415">
      <c r="G1415" s="13" t="str">
        <f t="shared" si="1"/>
        <v/>
      </c>
    </row>
    <row r="1416">
      <c r="G1416" s="13" t="str">
        <f t="shared" si="1"/>
        <v/>
      </c>
    </row>
    <row r="1417">
      <c r="G1417" s="13" t="str">
        <f t="shared" si="1"/>
        <v/>
      </c>
    </row>
    <row r="1418">
      <c r="G1418" s="13" t="str">
        <f t="shared" si="1"/>
        <v/>
      </c>
    </row>
    <row r="1419">
      <c r="G1419" s="13" t="str">
        <f t="shared" si="1"/>
        <v/>
      </c>
    </row>
    <row r="1420">
      <c r="G1420" s="13" t="str">
        <f t="shared" si="1"/>
        <v/>
      </c>
    </row>
    <row r="1421">
      <c r="G1421" s="13" t="str">
        <f t="shared" si="1"/>
        <v/>
      </c>
    </row>
    <row r="1422">
      <c r="G1422" s="13" t="str">
        <f t="shared" si="1"/>
        <v/>
      </c>
    </row>
    <row r="1423">
      <c r="G1423" s="13" t="str">
        <f t="shared" si="1"/>
        <v/>
      </c>
    </row>
    <row r="1424">
      <c r="G1424" s="13" t="str">
        <f t="shared" si="1"/>
        <v/>
      </c>
    </row>
    <row r="1425">
      <c r="G1425" s="13" t="str">
        <f t="shared" si="1"/>
        <v/>
      </c>
    </row>
    <row r="1426">
      <c r="G1426" s="13" t="str">
        <f t="shared" si="1"/>
        <v/>
      </c>
    </row>
    <row r="1427">
      <c r="G1427" s="13" t="str">
        <f t="shared" si="1"/>
        <v/>
      </c>
    </row>
    <row r="1428">
      <c r="G1428" s="13" t="str">
        <f t="shared" si="1"/>
        <v/>
      </c>
    </row>
    <row r="1429">
      <c r="G1429" s="13" t="str">
        <f t="shared" si="1"/>
        <v/>
      </c>
    </row>
    <row r="1430">
      <c r="G1430" s="13" t="str">
        <f t="shared" si="1"/>
        <v/>
      </c>
    </row>
    <row r="1431">
      <c r="G1431" s="13" t="str">
        <f t="shared" si="1"/>
        <v/>
      </c>
    </row>
    <row r="1432">
      <c r="G1432" s="13" t="str">
        <f t="shared" si="1"/>
        <v/>
      </c>
    </row>
    <row r="1433">
      <c r="G1433" s="13" t="str">
        <f t="shared" si="1"/>
        <v/>
      </c>
    </row>
    <row r="1434">
      <c r="G1434" s="13" t="str">
        <f t="shared" si="1"/>
        <v/>
      </c>
    </row>
    <row r="1435">
      <c r="G1435" s="13" t="str">
        <f t="shared" si="1"/>
        <v/>
      </c>
    </row>
    <row r="1436">
      <c r="G1436" s="13" t="str">
        <f t="shared" si="1"/>
        <v/>
      </c>
    </row>
    <row r="1437">
      <c r="G1437" s="13" t="str">
        <f t="shared" si="1"/>
        <v/>
      </c>
    </row>
    <row r="1438">
      <c r="G1438" s="13" t="str">
        <f t="shared" si="1"/>
        <v/>
      </c>
    </row>
    <row r="1439">
      <c r="G1439" s="13" t="str">
        <f t="shared" si="1"/>
        <v/>
      </c>
    </row>
    <row r="1440">
      <c r="G1440" s="13" t="str">
        <f t="shared" si="1"/>
        <v/>
      </c>
    </row>
    <row r="1441">
      <c r="G1441" s="13" t="str">
        <f t="shared" si="1"/>
        <v/>
      </c>
    </row>
    <row r="1442">
      <c r="G1442" s="13" t="str">
        <f t="shared" si="1"/>
        <v/>
      </c>
    </row>
    <row r="1443">
      <c r="G1443" s="13" t="str">
        <f t="shared" si="1"/>
        <v/>
      </c>
    </row>
    <row r="1444">
      <c r="G1444" s="13" t="str">
        <f t="shared" si="1"/>
        <v/>
      </c>
    </row>
    <row r="1445">
      <c r="G1445" s="13" t="str">
        <f t="shared" si="1"/>
        <v/>
      </c>
    </row>
    <row r="1446">
      <c r="G1446" s="13" t="str">
        <f t="shared" si="1"/>
        <v/>
      </c>
    </row>
    <row r="1447">
      <c r="G1447" s="13" t="str">
        <f t="shared" si="1"/>
        <v/>
      </c>
    </row>
    <row r="1448">
      <c r="G1448" s="13" t="str">
        <f t="shared" si="1"/>
        <v/>
      </c>
    </row>
    <row r="1449">
      <c r="G1449" s="13" t="str">
        <f t="shared" si="1"/>
        <v/>
      </c>
    </row>
    <row r="1450">
      <c r="G1450" s="13" t="str">
        <f t="shared" si="1"/>
        <v/>
      </c>
    </row>
    <row r="1451">
      <c r="G1451" s="13" t="str">
        <f t="shared" si="1"/>
        <v/>
      </c>
    </row>
    <row r="1452">
      <c r="G1452" s="13" t="str">
        <f t="shared" si="1"/>
        <v/>
      </c>
    </row>
    <row r="1453">
      <c r="G1453" s="13" t="str">
        <f t="shared" si="1"/>
        <v/>
      </c>
    </row>
    <row r="1454">
      <c r="G1454" s="13" t="str">
        <f t="shared" si="1"/>
        <v/>
      </c>
    </row>
    <row r="1455">
      <c r="G1455" s="13" t="str">
        <f t="shared" si="1"/>
        <v/>
      </c>
    </row>
    <row r="1456">
      <c r="G1456" s="13" t="str">
        <f t="shared" si="1"/>
        <v/>
      </c>
    </row>
    <row r="1457">
      <c r="G1457" s="13" t="str">
        <f t="shared" si="1"/>
        <v/>
      </c>
    </row>
    <row r="1458">
      <c r="G1458" s="13" t="str">
        <f t="shared" si="1"/>
        <v/>
      </c>
    </row>
    <row r="1459">
      <c r="G1459" s="13" t="str">
        <f t="shared" si="1"/>
        <v/>
      </c>
    </row>
    <row r="1460">
      <c r="G1460" s="13" t="str">
        <f t="shared" si="1"/>
        <v/>
      </c>
    </row>
    <row r="1461">
      <c r="G1461" s="13" t="str">
        <f t="shared" si="1"/>
        <v/>
      </c>
    </row>
    <row r="1462">
      <c r="G1462" s="13" t="str">
        <f t="shared" si="1"/>
        <v/>
      </c>
    </row>
    <row r="1463">
      <c r="G1463" s="13" t="str">
        <f t="shared" si="1"/>
        <v/>
      </c>
    </row>
    <row r="1464">
      <c r="G1464" s="13" t="str">
        <f t="shared" si="1"/>
        <v/>
      </c>
    </row>
    <row r="1465">
      <c r="G1465" s="13" t="str">
        <f t="shared" si="1"/>
        <v/>
      </c>
    </row>
    <row r="1466">
      <c r="G1466" s="13" t="str">
        <f t="shared" si="1"/>
        <v/>
      </c>
    </row>
    <row r="1467">
      <c r="G1467" s="13" t="str">
        <f t="shared" si="1"/>
        <v/>
      </c>
    </row>
    <row r="1468">
      <c r="G1468" s="13" t="str">
        <f t="shared" si="1"/>
        <v/>
      </c>
    </row>
    <row r="1469">
      <c r="G1469" s="13" t="str">
        <f t="shared" si="1"/>
        <v/>
      </c>
    </row>
    <row r="1470">
      <c r="G1470" s="13" t="str">
        <f t="shared" si="1"/>
        <v/>
      </c>
    </row>
    <row r="1471">
      <c r="G1471" s="13" t="str">
        <f t="shared" si="1"/>
        <v/>
      </c>
    </row>
    <row r="1472">
      <c r="G1472" s="13" t="str">
        <f t="shared" si="1"/>
        <v/>
      </c>
    </row>
    <row r="1473">
      <c r="G1473" s="13" t="str">
        <f t="shared" si="1"/>
        <v/>
      </c>
    </row>
    <row r="1474">
      <c r="G1474" s="13" t="str">
        <f t="shared" si="1"/>
        <v/>
      </c>
    </row>
    <row r="1475">
      <c r="G1475" s="13" t="str">
        <f t="shared" si="1"/>
        <v/>
      </c>
    </row>
    <row r="1476">
      <c r="G1476" s="13" t="str">
        <f t="shared" si="1"/>
        <v/>
      </c>
    </row>
    <row r="1477">
      <c r="G1477" s="13" t="str">
        <f t="shared" si="1"/>
        <v/>
      </c>
    </row>
    <row r="1478">
      <c r="G1478" s="13" t="str">
        <f t="shared" si="1"/>
        <v/>
      </c>
    </row>
    <row r="1479">
      <c r="G1479" s="13" t="str">
        <f t="shared" si="1"/>
        <v/>
      </c>
    </row>
    <row r="1480">
      <c r="G1480" s="13" t="str">
        <f t="shared" si="1"/>
        <v/>
      </c>
    </row>
    <row r="1481">
      <c r="G1481" s="13" t="str">
        <f t="shared" si="1"/>
        <v/>
      </c>
    </row>
    <row r="1482">
      <c r="G1482" s="13" t="str">
        <f t="shared" si="1"/>
        <v/>
      </c>
    </row>
    <row r="1483">
      <c r="G1483" s="13" t="str">
        <f t="shared" si="1"/>
        <v/>
      </c>
    </row>
    <row r="1484">
      <c r="G1484" s="13" t="str">
        <f t="shared" si="1"/>
        <v/>
      </c>
    </row>
    <row r="1485">
      <c r="G1485" s="13" t="str">
        <f t="shared" si="1"/>
        <v/>
      </c>
    </row>
    <row r="1486">
      <c r="G1486" s="13" t="str">
        <f t="shared" si="1"/>
        <v/>
      </c>
    </row>
    <row r="1487">
      <c r="G1487" s="13" t="str">
        <f t="shared" si="1"/>
        <v/>
      </c>
    </row>
    <row r="1488">
      <c r="G1488" s="13" t="str">
        <f t="shared" si="1"/>
        <v/>
      </c>
    </row>
    <row r="1489">
      <c r="G1489" s="13" t="str">
        <f t="shared" si="1"/>
        <v/>
      </c>
    </row>
    <row r="1490">
      <c r="G1490" s="13" t="str">
        <f t="shared" si="1"/>
        <v/>
      </c>
    </row>
    <row r="1491">
      <c r="G1491" s="13" t="str">
        <f t="shared" si="1"/>
        <v/>
      </c>
    </row>
    <row r="1492">
      <c r="G1492" s="13" t="str">
        <f t="shared" si="1"/>
        <v/>
      </c>
    </row>
    <row r="1493">
      <c r="G1493" s="13" t="str">
        <f t="shared" si="1"/>
        <v/>
      </c>
    </row>
    <row r="1494">
      <c r="G1494" s="13" t="str">
        <f t="shared" si="1"/>
        <v/>
      </c>
    </row>
    <row r="1495">
      <c r="G1495" s="13" t="str">
        <f t="shared" si="1"/>
        <v/>
      </c>
    </row>
    <row r="1496">
      <c r="G1496" s="13" t="str">
        <f t="shared" si="1"/>
        <v/>
      </c>
    </row>
    <row r="1497">
      <c r="G1497" s="13" t="str">
        <f t="shared" si="1"/>
        <v/>
      </c>
    </row>
    <row r="1498">
      <c r="G1498" s="13" t="str">
        <f t="shared" si="1"/>
        <v/>
      </c>
    </row>
    <row r="1499">
      <c r="G1499" s="13" t="str">
        <f t="shared" si="1"/>
        <v/>
      </c>
    </row>
    <row r="1500">
      <c r="G1500" s="13" t="str">
        <f t="shared" si="1"/>
        <v/>
      </c>
    </row>
    <row r="1501">
      <c r="G1501" s="13" t="str">
        <f t="shared" si="1"/>
        <v/>
      </c>
    </row>
    <row r="1502">
      <c r="G1502" s="13" t="str">
        <f t="shared" si="1"/>
        <v/>
      </c>
    </row>
    <row r="1503">
      <c r="G1503" s="13" t="str">
        <f t="shared" si="1"/>
        <v/>
      </c>
    </row>
    <row r="1504">
      <c r="G1504" s="13" t="str">
        <f t="shared" si="1"/>
        <v/>
      </c>
    </row>
    <row r="1505">
      <c r="G1505" s="13" t="str">
        <f t="shared" si="1"/>
        <v/>
      </c>
    </row>
    <row r="1506">
      <c r="G1506" s="13" t="str">
        <f t="shared" si="1"/>
        <v/>
      </c>
    </row>
    <row r="1507">
      <c r="G1507" s="13" t="str">
        <f t="shared" si="1"/>
        <v/>
      </c>
    </row>
    <row r="1508">
      <c r="G1508" s="13" t="str">
        <f t="shared" si="1"/>
        <v/>
      </c>
    </row>
    <row r="1509">
      <c r="G1509" s="13" t="str">
        <f t="shared" si="1"/>
        <v/>
      </c>
    </row>
    <row r="1510">
      <c r="G1510" s="13" t="str">
        <f t="shared" si="1"/>
        <v/>
      </c>
    </row>
    <row r="1511">
      <c r="G1511" s="13" t="str">
        <f t="shared" si="1"/>
        <v/>
      </c>
    </row>
    <row r="1512">
      <c r="G1512" s="13" t="str">
        <f t="shared" si="1"/>
        <v/>
      </c>
    </row>
    <row r="1513">
      <c r="G1513" s="13" t="str">
        <f t="shared" si="1"/>
        <v/>
      </c>
    </row>
    <row r="1514">
      <c r="G1514" s="13" t="str">
        <f t="shared" si="1"/>
        <v/>
      </c>
    </row>
    <row r="1515">
      <c r="G1515" s="13" t="str">
        <f t="shared" si="1"/>
        <v/>
      </c>
    </row>
    <row r="1516">
      <c r="G1516" s="13" t="str">
        <f t="shared" si="1"/>
        <v/>
      </c>
    </row>
    <row r="1517">
      <c r="G1517" s="13" t="str">
        <f t="shared" si="1"/>
        <v/>
      </c>
    </row>
    <row r="1518">
      <c r="G1518" s="13" t="str">
        <f t="shared" si="1"/>
        <v/>
      </c>
    </row>
    <row r="1519">
      <c r="G1519" s="13" t="str">
        <f t="shared" si="1"/>
        <v/>
      </c>
    </row>
    <row r="1520">
      <c r="G1520" s="13" t="str">
        <f t="shared" si="1"/>
        <v/>
      </c>
    </row>
    <row r="1521">
      <c r="G1521" s="13" t="str">
        <f t="shared" si="1"/>
        <v/>
      </c>
    </row>
    <row r="1522">
      <c r="G1522" s="13" t="str">
        <f t="shared" si="1"/>
        <v/>
      </c>
    </row>
    <row r="1523">
      <c r="G1523" s="13" t="str">
        <f t="shared" si="1"/>
        <v/>
      </c>
    </row>
    <row r="1524">
      <c r="G1524" s="13" t="str">
        <f t="shared" si="1"/>
        <v/>
      </c>
    </row>
    <row r="1525">
      <c r="G1525" s="13" t="str">
        <f t="shared" si="1"/>
        <v/>
      </c>
    </row>
    <row r="1526">
      <c r="G1526" s="13" t="str">
        <f t="shared" si="1"/>
        <v/>
      </c>
    </row>
    <row r="1527">
      <c r="G1527" s="13" t="str">
        <f t="shared" si="1"/>
        <v/>
      </c>
    </row>
    <row r="1528">
      <c r="G1528" s="13" t="str">
        <f t="shared" si="1"/>
        <v/>
      </c>
    </row>
    <row r="1529">
      <c r="G1529" s="13" t="str">
        <f t="shared" si="1"/>
        <v/>
      </c>
    </row>
    <row r="1530">
      <c r="G1530" s="13" t="str">
        <f t="shared" si="1"/>
        <v/>
      </c>
    </row>
    <row r="1531">
      <c r="G1531" s="13" t="str">
        <f t="shared" si="1"/>
        <v/>
      </c>
    </row>
    <row r="1532">
      <c r="G1532" s="13" t="str">
        <f t="shared" si="1"/>
        <v/>
      </c>
    </row>
    <row r="1533">
      <c r="G1533" s="13" t="str">
        <f t="shared" si="1"/>
        <v/>
      </c>
    </row>
    <row r="1534">
      <c r="G1534" s="13" t="str">
        <f t="shared" si="1"/>
        <v/>
      </c>
    </row>
    <row r="1535">
      <c r="G1535" s="13" t="str">
        <f t="shared" si="1"/>
        <v/>
      </c>
    </row>
    <row r="1536">
      <c r="G1536" s="13" t="str">
        <f t="shared" si="1"/>
        <v/>
      </c>
    </row>
    <row r="1537">
      <c r="G1537" s="13" t="str">
        <f t="shared" si="1"/>
        <v/>
      </c>
    </row>
    <row r="1538">
      <c r="G1538" s="13" t="str">
        <f t="shared" si="1"/>
        <v/>
      </c>
    </row>
    <row r="1539">
      <c r="G1539" s="13" t="str">
        <f t="shared" si="1"/>
        <v/>
      </c>
    </row>
    <row r="1540">
      <c r="G1540" s="13" t="str">
        <f t="shared" si="1"/>
        <v/>
      </c>
    </row>
    <row r="1541">
      <c r="G1541" s="13" t="str">
        <f t="shared" si="1"/>
        <v/>
      </c>
    </row>
    <row r="1542">
      <c r="G1542" s="13" t="str">
        <f t="shared" si="1"/>
        <v/>
      </c>
    </row>
    <row r="1543">
      <c r="G1543" s="13" t="str">
        <f t="shared" si="1"/>
        <v/>
      </c>
    </row>
    <row r="1544">
      <c r="G1544" s="13" t="str">
        <f t="shared" si="1"/>
        <v/>
      </c>
    </row>
    <row r="1545">
      <c r="G1545" s="13" t="str">
        <f t="shared" si="1"/>
        <v/>
      </c>
    </row>
    <row r="1546">
      <c r="G1546" s="13" t="str">
        <f t="shared" si="1"/>
        <v/>
      </c>
    </row>
    <row r="1547">
      <c r="G1547" s="13" t="str">
        <f t="shared" si="1"/>
        <v/>
      </c>
    </row>
    <row r="1548">
      <c r="G1548" s="13" t="str">
        <f t="shared" si="1"/>
        <v/>
      </c>
    </row>
    <row r="1549">
      <c r="G1549" s="13" t="str">
        <f t="shared" si="1"/>
        <v/>
      </c>
    </row>
    <row r="1550">
      <c r="G1550" s="13" t="str">
        <f t="shared" si="1"/>
        <v/>
      </c>
    </row>
    <row r="1551">
      <c r="G1551" s="13" t="str">
        <f t="shared" si="1"/>
        <v/>
      </c>
    </row>
    <row r="1552">
      <c r="G1552" s="13" t="str">
        <f t="shared" si="1"/>
        <v/>
      </c>
    </row>
    <row r="1553">
      <c r="G1553" s="13" t="str">
        <f t="shared" si="1"/>
        <v/>
      </c>
    </row>
    <row r="1554">
      <c r="G1554" s="13" t="str">
        <f t="shared" si="1"/>
        <v/>
      </c>
    </row>
    <row r="1555">
      <c r="G1555" s="13" t="str">
        <f t="shared" si="1"/>
        <v/>
      </c>
    </row>
    <row r="1556">
      <c r="G1556" s="13" t="str">
        <f t="shared" si="1"/>
        <v/>
      </c>
    </row>
    <row r="1557">
      <c r="G1557" s="13" t="str">
        <f t="shared" si="1"/>
        <v/>
      </c>
    </row>
    <row r="1558">
      <c r="G1558" s="13" t="str">
        <f t="shared" si="1"/>
        <v/>
      </c>
    </row>
    <row r="1559">
      <c r="G1559" s="13" t="str">
        <f t="shared" si="1"/>
        <v/>
      </c>
    </row>
    <row r="1560">
      <c r="G1560" s="13" t="str">
        <f t="shared" si="1"/>
        <v/>
      </c>
    </row>
    <row r="1561">
      <c r="G1561" s="13" t="str">
        <f t="shared" si="1"/>
        <v/>
      </c>
    </row>
    <row r="1562">
      <c r="G1562" s="13" t="str">
        <f t="shared" si="1"/>
        <v/>
      </c>
    </row>
    <row r="1563">
      <c r="G1563" s="13" t="str">
        <f t="shared" si="1"/>
        <v/>
      </c>
    </row>
    <row r="1564">
      <c r="G1564" s="13" t="str">
        <f t="shared" si="1"/>
        <v/>
      </c>
    </row>
    <row r="1565">
      <c r="G1565" s="13" t="str">
        <f t="shared" si="1"/>
        <v/>
      </c>
    </row>
    <row r="1566">
      <c r="G1566" s="13" t="str">
        <f t="shared" si="1"/>
        <v/>
      </c>
    </row>
    <row r="1567">
      <c r="G1567" s="13" t="str">
        <f t="shared" si="1"/>
        <v/>
      </c>
    </row>
    <row r="1568">
      <c r="G1568" s="13" t="str">
        <f t="shared" si="1"/>
        <v/>
      </c>
    </row>
    <row r="1569">
      <c r="G1569" s="13" t="str">
        <f t="shared" si="1"/>
        <v/>
      </c>
    </row>
    <row r="1570">
      <c r="G1570" s="13" t="str">
        <f t="shared" si="1"/>
        <v/>
      </c>
    </row>
    <row r="1571">
      <c r="G1571" s="13" t="str">
        <f t="shared" si="1"/>
        <v/>
      </c>
    </row>
    <row r="1572">
      <c r="G1572" s="13" t="str">
        <f t="shared" si="1"/>
        <v/>
      </c>
    </row>
    <row r="1573">
      <c r="G1573" s="13" t="str">
        <f t="shared" si="1"/>
        <v/>
      </c>
    </row>
    <row r="1574">
      <c r="G1574" s="13" t="str">
        <f t="shared" si="1"/>
        <v/>
      </c>
    </row>
    <row r="1575">
      <c r="G1575" s="13" t="str">
        <f t="shared" si="1"/>
        <v/>
      </c>
    </row>
    <row r="1576">
      <c r="G1576" s="13" t="str">
        <f t="shared" si="1"/>
        <v/>
      </c>
    </row>
    <row r="1577">
      <c r="G1577" s="13" t="str">
        <f t="shared" si="1"/>
        <v/>
      </c>
    </row>
    <row r="1578">
      <c r="G1578" s="13" t="str">
        <f t="shared" si="1"/>
        <v/>
      </c>
    </row>
    <row r="1579">
      <c r="G1579" s="13" t="str">
        <f t="shared" si="1"/>
        <v/>
      </c>
    </row>
    <row r="1580">
      <c r="G1580" s="13" t="str">
        <f t="shared" si="1"/>
        <v/>
      </c>
    </row>
    <row r="1581">
      <c r="G1581" s="13" t="str">
        <f t="shared" si="1"/>
        <v/>
      </c>
    </row>
    <row r="1582">
      <c r="G1582" s="13" t="str">
        <f t="shared" si="1"/>
        <v/>
      </c>
    </row>
    <row r="1583">
      <c r="G1583" s="13" t="str">
        <f t="shared" si="1"/>
        <v/>
      </c>
    </row>
    <row r="1584">
      <c r="G1584" s="13" t="str">
        <f t="shared" si="1"/>
        <v/>
      </c>
    </row>
    <row r="1585">
      <c r="G1585" s="13" t="str">
        <f t="shared" si="1"/>
        <v/>
      </c>
    </row>
    <row r="1586">
      <c r="G1586" s="13" t="str">
        <f t="shared" si="1"/>
        <v/>
      </c>
    </row>
    <row r="1587">
      <c r="G1587" s="13" t="str">
        <f t="shared" si="1"/>
        <v/>
      </c>
    </row>
    <row r="1588">
      <c r="G1588" s="13" t="str">
        <f t="shared" si="1"/>
        <v/>
      </c>
    </row>
    <row r="1589">
      <c r="G1589" s="13" t="str">
        <f t="shared" si="1"/>
        <v/>
      </c>
    </row>
    <row r="1590">
      <c r="G1590" s="13" t="str">
        <f t="shared" si="1"/>
        <v/>
      </c>
    </row>
    <row r="1591">
      <c r="G1591" s="13" t="str">
        <f t="shared" si="1"/>
        <v/>
      </c>
    </row>
    <row r="1592">
      <c r="G1592" s="13" t="str">
        <f t="shared" si="1"/>
        <v/>
      </c>
    </row>
    <row r="1593">
      <c r="G1593" s="13" t="str">
        <f t="shared" si="1"/>
        <v/>
      </c>
    </row>
    <row r="1594">
      <c r="G1594" s="13" t="str">
        <f t="shared" si="1"/>
        <v/>
      </c>
    </row>
    <row r="1595">
      <c r="G1595" s="13" t="str">
        <f t="shared" si="1"/>
        <v/>
      </c>
    </row>
    <row r="1596">
      <c r="G1596" s="13" t="str">
        <f t="shared" si="1"/>
        <v/>
      </c>
    </row>
    <row r="1597">
      <c r="G1597" s="13" t="str">
        <f t="shared" si="1"/>
        <v/>
      </c>
    </row>
    <row r="1598">
      <c r="G1598" s="13" t="str">
        <f t="shared" si="1"/>
        <v/>
      </c>
    </row>
    <row r="1599">
      <c r="G1599" s="13" t="str">
        <f t="shared" si="1"/>
        <v/>
      </c>
    </row>
    <row r="1600">
      <c r="G1600" s="13" t="str">
        <f t="shared" si="1"/>
        <v/>
      </c>
    </row>
    <row r="1601">
      <c r="G1601" s="13" t="str">
        <f t="shared" si="1"/>
        <v/>
      </c>
    </row>
    <row r="1602">
      <c r="G1602" s="13" t="str">
        <f t="shared" si="1"/>
        <v/>
      </c>
    </row>
    <row r="1603">
      <c r="G1603" s="13" t="str">
        <f t="shared" si="1"/>
        <v/>
      </c>
    </row>
    <row r="1604">
      <c r="G1604" s="13" t="str">
        <f t="shared" si="1"/>
        <v/>
      </c>
    </row>
    <row r="1605">
      <c r="G1605" s="13" t="str">
        <f t="shared" si="1"/>
        <v/>
      </c>
    </row>
    <row r="1606">
      <c r="G1606" s="13" t="str">
        <f t="shared" si="1"/>
        <v/>
      </c>
    </row>
    <row r="1607">
      <c r="G1607" s="13" t="str">
        <f t="shared" si="1"/>
        <v/>
      </c>
    </row>
    <row r="1608">
      <c r="G1608" s="13" t="str">
        <f t="shared" si="1"/>
        <v/>
      </c>
    </row>
    <row r="1609">
      <c r="G1609" s="13" t="str">
        <f t="shared" si="1"/>
        <v/>
      </c>
    </row>
    <row r="1610">
      <c r="G1610" s="13" t="str">
        <f t="shared" si="1"/>
        <v/>
      </c>
    </row>
    <row r="1611">
      <c r="G1611" s="13" t="str">
        <f t="shared" si="1"/>
        <v/>
      </c>
    </row>
    <row r="1612">
      <c r="G1612" s="13" t="str">
        <f t="shared" si="1"/>
        <v/>
      </c>
    </row>
    <row r="1613">
      <c r="G1613" s="13" t="str">
        <f t="shared" si="1"/>
        <v/>
      </c>
    </row>
    <row r="1614">
      <c r="G1614" s="13" t="str">
        <f t="shared" si="1"/>
        <v/>
      </c>
    </row>
    <row r="1615">
      <c r="G1615" s="13" t="str">
        <f t="shared" si="1"/>
        <v/>
      </c>
    </row>
    <row r="1616">
      <c r="G1616" s="13" t="str">
        <f t="shared" si="1"/>
        <v/>
      </c>
    </row>
    <row r="1617">
      <c r="G1617" s="13" t="str">
        <f t="shared" si="1"/>
        <v/>
      </c>
    </row>
    <row r="1618">
      <c r="G1618" s="13" t="str">
        <f t="shared" si="1"/>
        <v/>
      </c>
    </row>
    <row r="1619">
      <c r="G1619" s="13" t="str">
        <f t="shared" si="1"/>
        <v/>
      </c>
    </row>
    <row r="1620">
      <c r="G1620" s="13" t="str">
        <f t="shared" si="1"/>
        <v/>
      </c>
    </row>
    <row r="1621">
      <c r="G1621" s="13" t="str">
        <f t="shared" si="1"/>
        <v/>
      </c>
    </row>
    <row r="1622">
      <c r="G1622" s="13" t="str">
        <f t="shared" si="1"/>
        <v/>
      </c>
    </row>
    <row r="1623">
      <c r="G1623" s="13" t="str">
        <f t="shared" si="1"/>
        <v/>
      </c>
    </row>
    <row r="1624">
      <c r="G1624" s="13" t="str">
        <f t="shared" si="1"/>
        <v/>
      </c>
    </row>
    <row r="1625">
      <c r="G1625" s="13" t="str">
        <f t="shared" si="1"/>
        <v/>
      </c>
    </row>
    <row r="1626">
      <c r="G1626" s="13" t="str">
        <f t="shared" si="1"/>
        <v/>
      </c>
    </row>
    <row r="1627">
      <c r="G1627" s="13" t="str">
        <f t="shared" si="1"/>
        <v/>
      </c>
    </row>
    <row r="1628">
      <c r="G1628" s="13" t="str">
        <f t="shared" si="1"/>
        <v/>
      </c>
    </row>
    <row r="1629">
      <c r="G1629" s="13" t="str">
        <f t="shared" si="1"/>
        <v/>
      </c>
    </row>
    <row r="1630">
      <c r="G1630" s="13" t="str">
        <f t="shared" si="1"/>
        <v/>
      </c>
    </row>
    <row r="1631">
      <c r="G1631" s="13" t="str">
        <f t="shared" si="1"/>
        <v/>
      </c>
    </row>
    <row r="1632">
      <c r="G1632" s="13" t="str">
        <f t="shared" si="1"/>
        <v/>
      </c>
    </row>
    <row r="1633">
      <c r="G1633" s="13" t="str">
        <f t="shared" si="1"/>
        <v/>
      </c>
    </row>
    <row r="1634">
      <c r="G1634" s="13" t="str">
        <f t="shared" si="1"/>
        <v/>
      </c>
    </row>
    <row r="1635">
      <c r="G1635" s="13" t="str">
        <f t="shared" si="1"/>
        <v/>
      </c>
    </row>
    <row r="1636">
      <c r="G1636" s="13" t="str">
        <f t="shared" si="1"/>
        <v/>
      </c>
    </row>
    <row r="1637">
      <c r="G1637" s="13" t="str">
        <f t="shared" si="1"/>
        <v/>
      </c>
    </row>
    <row r="1638">
      <c r="G1638" s="13" t="str">
        <f t="shared" si="1"/>
        <v/>
      </c>
    </row>
    <row r="1639">
      <c r="G1639" s="13" t="str">
        <f t="shared" si="1"/>
        <v/>
      </c>
    </row>
    <row r="1640">
      <c r="G1640" s="13" t="str">
        <f t="shared" si="1"/>
        <v/>
      </c>
    </row>
    <row r="1641">
      <c r="G1641" s="13" t="str">
        <f t="shared" si="1"/>
        <v/>
      </c>
    </row>
    <row r="1642">
      <c r="G1642" s="13" t="str">
        <f t="shared" si="1"/>
        <v/>
      </c>
    </row>
    <row r="1643">
      <c r="G1643" s="13" t="str">
        <f t="shared" si="1"/>
        <v/>
      </c>
    </row>
    <row r="1644">
      <c r="G1644" s="13" t="str">
        <f t="shared" si="1"/>
        <v/>
      </c>
    </row>
    <row r="1645">
      <c r="G1645" s="13" t="str">
        <f t="shared" si="1"/>
        <v/>
      </c>
    </row>
    <row r="1646">
      <c r="G1646" s="13" t="str">
        <f t="shared" si="1"/>
        <v/>
      </c>
    </row>
    <row r="1647">
      <c r="G1647" s="13" t="str">
        <f t="shared" si="1"/>
        <v/>
      </c>
    </row>
    <row r="1648">
      <c r="G1648" s="13" t="str">
        <f t="shared" si="1"/>
        <v/>
      </c>
    </row>
    <row r="1649">
      <c r="G1649" s="13" t="str">
        <f t="shared" si="1"/>
        <v/>
      </c>
    </row>
    <row r="1650">
      <c r="G1650" s="13" t="str">
        <f t="shared" si="1"/>
        <v/>
      </c>
    </row>
    <row r="1651">
      <c r="G1651" s="13" t="str">
        <f t="shared" si="1"/>
        <v/>
      </c>
    </row>
    <row r="1652">
      <c r="G1652" s="13" t="str">
        <f t="shared" si="1"/>
        <v/>
      </c>
    </row>
    <row r="1653">
      <c r="G1653" s="13" t="str">
        <f t="shared" si="1"/>
        <v/>
      </c>
    </row>
    <row r="1654">
      <c r="G1654" s="13" t="str">
        <f t="shared" si="1"/>
        <v/>
      </c>
    </row>
    <row r="1655">
      <c r="G1655" s="13" t="str">
        <f t="shared" si="1"/>
        <v/>
      </c>
    </row>
    <row r="1656">
      <c r="G1656" s="13" t="str">
        <f t="shared" si="1"/>
        <v/>
      </c>
    </row>
    <row r="1657">
      <c r="G1657" s="13" t="str">
        <f t="shared" si="1"/>
        <v/>
      </c>
    </row>
    <row r="1658">
      <c r="G1658" s="13" t="str">
        <f t="shared" si="1"/>
        <v/>
      </c>
    </row>
    <row r="1659">
      <c r="G1659" s="13" t="str">
        <f t="shared" si="1"/>
        <v/>
      </c>
    </row>
    <row r="1660">
      <c r="G1660" s="13" t="str">
        <f t="shared" si="1"/>
        <v/>
      </c>
    </row>
    <row r="1661">
      <c r="G1661" s="13" t="str">
        <f t="shared" si="1"/>
        <v/>
      </c>
    </row>
    <row r="1662">
      <c r="G1662" s="13" t="str">
        <f t="shared" si="1"/>
        <v/>
      </c>
    </row>
    <row r="1663">
      <c r="G1663" s="13" t="str">
        <f t="shared" si="1"/>
        <v/>
      </c>
    </row>
    <row r="1664">
      <c r="G1664" s="13" t="str">
        <f t="shared" si="1"/>
        <v/>
      </c>
    </row>
    <row r="1665">
      <c r="G1665" s="13" t="str">
        <f t="shared" si="1"/>
        <v/>
      </c>
    </row>
    <row r="1666">
      <c r="G1666" s="13" t="str">
        <f t="shared" si="1"/>
        <v/>
      </c>
    </row>
    <row r="1667">
      <c r="G1667" s="13" t="str">
        <f t="shared" si="1"/>
        <v/>
      </c>
    </row>
    <row r="1668">
      <c r="G1668" s="13" t="str">
        <f t="shared" si="1"/>
        <v/>
      </c>
    </row>
    <row r="1669">
      <c r="G1669" s="13" t="str">
        <f t="shared" si="1"/>
        <v/>
      </c>
    </row>
    <row r="1670">
      <c r="G1670" s="13" t="str">
        <f t="shared" si="1"/>
        <v/>
      </c>
    </row>
    <row r="1671">
      <c r="G1671" s="13" t="str">
        <f t="shared" si="1"/>
        <v/>
      </c>
    </row>
    <row r="1672">
      <c r="G1672" s="13" t="str">
        <f t="shared" si="1"/>
        <v/>
      </c>
    </row>
    <row r="1673">
      <c r="G1673" s="13" t="str">
        <f t="shared" si="1"/>
        <v/>
      </c>
    </row>
    <row r="1674">
      <c r="G1674" s="13" t="str">
        <f t="shared" si="1"/>
        <v/>
      </c>
    </row>
    <row r="1675">
      <c r="G1675" s="13" t="str">
        <f t="shared" si="1"/>
        <v/>
      </c>
    </row>
    <row r="1676">
      <c r="G1676" s="13" t="str">
        <f t="shared" si="1"/>
        <v/>
      </c>
    </row>
    <row r="1677">
      <c r="G1677" s="13" t="str">
        <f t="shared" si="1"/>
        <v/>
      </c>
    </row>
    <row r="1678">
      <c r="G1678" s="13" t="str">
        <f t="shared" si="1"/>
        <v/>
      </c>
    </row>
    <row r="1679">
      <c r="G1679" s="13" t="str">
        <f t="shared" si="1"/>
        <v/>
      </c>
    </row>
    <row r="1680">
      <c r="G1680" s="13" t="str">
        <f t="shared" si="1"/>
        <v/>
      </c>
    </row>
    <row r="1681">
      <c r="G1681" s="13" t="str">
        <f t="shared" si="1"/>
        <v/>
      </c>
    </row>
    <row r="1682">
      <c r="G1682" s="13" t="str">
        <f t="shared" si="1"/>
        <v/>
      </c>
    </row>
    <row r="1683">
      <c r="G1683" s="13" t="str">
        <f t="shared" si="1"/>
        <v/>
      </c>
    </row>
    <row r="1684">
      <c r="G1684" s="13" t="str">
        <f t="shared" si="1"/>
        <v/>
      </c>
    </row>
    <row r="1685">
      <c r="G1685" s="13" t="str">
        <f t="shared" si="1"/>
        <v/>
      </c>
    </row>
    <row r="1686">
      <c r="G1686" s="13" t="str">
        <f t="shared" si="1"/>
        <v/>
      </c>
    </row>
    <row r="1687">
      <c r="G1687" s="13" t="str">
        <f t="shared" si="1"/>
        <v/>
      </c>
    </row>
    <row r="1688">
      <c r="G1688" s="13" t="str">
        <f t="shared" si="1"/>
        <v/>
      </c>
    </row>
    <row r="1689">
      <c r="G1689" s="13" t="str">
        <f t="shared" si="1"/>
        <v/>
      </c>
    </row>
    <row r="1690">
      <c r="G1690" s="13" t="str">
        <f t="shared" si="1"/>
        <v/>
      </c>
    </row>
    <row r="1691">
      <c r="G1691" s="13" t="str">
        <f t="shared" si="1"/>
        <v/>
      </c>
    </row>
    <row r="1692">
      <c r="G1692" s="13" t="str">
        <f t="shared" si="1"/>
        <v/>
      </c>
    </row>
    <row r="1693">
      <c r="G1693" s="13" t="str">
        <f t="shared" si="1"/>
        <v/>
      </c>
    </row>
    <row r="1694">
      <c r="G1694" s="13" t="str">
        <f t="shared" si="1"/>
        <v/>
      </c>
    </row>
    <row r="1695">
      <c r="G1695" s="13" t="str">
        <f t="shared" si="1"/>
        <v/>
      </c>
    </row>
    <row r="1696">
      <c r="G1696" s="13" t="str">
        <f t="shared" si="1"/>
        <v/>
      </c>
    </row>
    <row r="1697">
      <c r="G1697" s="13" t="str">
        <f t="shared" si="1"/>
        <v/>
      </c>
    </row>
    <row r="1698">
      <c r="G1698" s="13" t="str">
        <f t="shared" si="1"/>
        <v/>
      </c>
    </row>
    <row r="1699">
      <c r="G1699" s="13" t="str">
        <f t="shared" si="1"/>
        <v/>
      </c>
    </row>
    <row r="1700">
      <c r="G1700" s="13" t="str">
        <f t="shared" si="1"/>
        <v/>
      </c>
    </row>
    <row r="1701">
      <c r="G1701" s="13" t="str">
        <f t="shared" si="1"/>
        <v/>
      </c>
    </row>
    <row r="1702">
      <c r="G1702" s="13" t="str">
        <f t="shared" si="1"/>
        <v/>
      </c>
    </row>
    <row r="1703">
      <c r="G1703" s="13" t="str">
        <f t="shared" si="1"/>
        <v/>
      </c>
    </row>
    <row r="1704">
      <c r="G1704" s="13" t="str">
        <f t="shared" si="1"/>
        <v/>
      </c>
    </row>
    <row r="1705">
      <c r="G1705" s="13" t="str">
        <f t="shared" si="1"/>
        <v/>
      </c>
    </row>
    <row r="1706">
      <c r="G1706" s="13" t="str">
        <f t="shared" si="1"/>
        <v/>
      </c>
    </row>
    <row r="1707">
      <c r="G1707" s="13" t="str">
        <f t="shared" si="1"/>
        <v/>
      </c>
    </row>
    <row r="1708">
      <c r="G1708" s="13" t="str">
        <f t="shared" si="1"/>
        <v/>
      </c>
    </row>
    <row r="1709">
      <c r="G1709" s="13" t="str">
        <f t="shared" si="1"/>
        <v/>
      </c>
    </row>
    <row r="1710">
      <c r="G1710" s="13" t="str">
        <f t="shared" si="1"/>
        <v/>
      </c>
    </row>
    <row r="1711">
      <c r="G1711" s="13" t="str">
        <f t="shared" si="1"/>
        <v/>
      </c>
    </row>
    <row r="1712">
      <c r="G1712" s="13" t="str">
        <f t="shared" si="1"/>
        <v/>
      </c>
    </row>
    <row r="1713">
      <c r="G1713" s="13" t="str">
        <f t="shared" si="1"/>
        <v/>
      </c>
    </row>
    <row r="1714">
      <c r="G1714" s="13" t="str">
        <f t="shared" si="1"/>
        <v/>
      </c>
    </row>
    <row r="1715">
      <c r="G1715" s="13" t="str">
        <f t="shared" si="1"/>
        <v/>
      </c>
    </row>
    <row r="1716">
      <c r="G1716" s="13" t="str">
        <f t="shared" si="1"/>
        <v/>
      </c>
    </row>
    <row r="1717">
      <c r="G1717" s="13" t="str">
        <f t="shared" si="1"/>
        <v/>
      </c>
    </row>
    <row r="1718">
      <c r="G1718" s="13" t="str">
        <f t="shared" si="1"/>
        <v/>
      </c>
    </row>
    <row r="1719">
      <c r="G1719" s="13" t="str">
        <f t="shared" si="1"/>
        <v/>
      </c>
    </row>
    <row r="1720">
      <c r="G1720" s="13" t="str">
        <f t="shared" si="1"/>
        <v/>
      </c>
    </row>
    <row r="1721">
      <c r="G1721" s="13" t="str">
        <f t="shared" si="1"/>
        <v/>
      </c>
    </row>
    <row r="1722">
      <c r="G1722" s="13" t="str">
        <f t="shared" si="1"/>
        <v/>
      </c>
    </row>
    <row r="1723">
      <c r="G1723" s="13" t="str">
        <f t="shared" si="1"/>
        <v/>
      </c>
    </row>
    <row r="1724">
      <c r="G1724" s="13" t="str">
        <f t="shared" si="1"/>
        <v/>
      </c>
    </row>
    <row r="1725">
      <c r="G1725" s="13" t="str">
        <f t="shared" si="1"/>
        <v/>
      </c>
    </row>
    <row r="1726">
      <c r="G1726" s="13" t="str">
        <f t="shared" si="1"/>
        <v/>
      </c>
    </row>
    <row r="1727">
      <c r="G1727" s="13" t="str">
        <f t="shared" si="1"/>
        <v/>
      </c>
    </row>
    <row r="1728">
      <c r="G1728" s="13" t="str">
        <f t="shared" si="1"/>
        <v/>
      </c>
    </row>
    <row r="1729">
      <c r="G1729" s="13" t="str">
        <f t="shared" si="1"/>
        <v/>
      </c>
    </row>
    <row r="1730">
      <c r="G1730" s="13" t="str">
        <f t="shared" si="1"/>
        <v/>
      </c>
    </row>
    <row r="1731">
      <c r="G1731" s="13" t="str">
        <f t="shared" si="1"/>
        <v/>
      </c>
    </row>
    <row r="1732">
      <c r="G1732" s="13" t="str">
        <f t="shared" si="1"/>
        <v/>
      </c>
    </row>
    <row r="1733">
      <c r="G1733" s="13" t="str">
        <f t="shared" si="1"/>
        <v/>
      </c>
    </row>
    <row r="1734">
      <c r="G1734" s="13" t="str">
        <f t="shared" si="1"/>
        <v/>
      </c>
    </row>
    <row r="1735">
      <c r="G1735" s="13" t="str">
        <f t="shared" si="1"/>
        <v/>
      </c>
    </row>
    <row r="1736">
      <c r="G1736" s="13" t="str">
        <f t="shared" si="1"/>
        <v/>
      </c>
    </row>
    <row r="1737">
      <c r="G1737" s="13" t="str">
        <f t="shared" si="1"/>
        <v/>
      </c>
    </row>
    <row r="1738">
      <c r="G1738" s="13" t="str">
        <f t="shared" si="1"/>
        <v/>
      </c>
    </row>
    <row r="1739">
      <c r="G1739" s="13" t="str">
        <f t="shared" si="1"/>
        <v/>
      </c>
    </row>
    <row r="1740">
      <c r="G1740" s="13" t="str">
        <f t="shared" si="1"/>
        <v/>
      </c>
    </row>
    <row r="1741">
      <c r="G1741" s="13" t="str">
        <f t="shared" si="1"/>
        <v/>
      </c>
    </row>
    <row r="1742">
      <c r="G1742" s="13" t="str">
        <f t="shared" si="1"/>
        <v/>
      </c>
    </row>
    <row r="1743">
      <c r="G1743" s="13" t="str">
        <f t="shared" si="1"/>
        <v/>
      </c>
    </row>
    <row r="1744">
      <c r="G1744" s="13" t="str">
        <f t="shared" si="1"/>
        <v/>
      </c>
    </row>
    <row r="1745">
      <c r="G1745" s="13" t="str">
        <f t="shared" si="1"/>
        <v/>
      </c>
    </row>
    <row r="1746">
      <c r="G1746" s="13" t="str">
        <f t="shared" si="1"/>
        <v/>
      </c>
    </row>
    <row r="1747">
      <c r="G1747" s="13" t="str">
        <f t="shared" si="1"/>
        <v/>
      </c>
    </row>
    <row r="1748">
      <c r="G1748" s="13" t="str">
        <f t="shared" si="1"/>
        <v/>
      </c>
    </row>
    <row r="1749">
      <c r="G1749" s="13" t="str">
        <f t="shared" si="1"/>
        <v/>
      </c>
    </row>
    <row r="1750">
      <c r="G1750" s="13" t="str">
        <f t="shared" si="1"/>
        <v/>
      </c>
    </row>
    <row r="1751">
      <c r="G1751" s="13" t="str">
        <f t="shared" si="1"/>
        <v/>
      </c>
    </row>
    <row r="1752">
      <c r="G1752" s="13" t="str">
        <f t="shared" si="1"/>
        <v/>
      </c>
    </row>
    <row r="1753">
      <c r="G1753" s="13" t="str">
        <f t="shared" si="1"/>
        <v/>
      </c>
    </row>
    <row r="1754">
      <c r="G1754" s="13" t="str">
        <f t="shared" si="1"/>
        <v/>
      </c>
    </row>
    <row r="1755">
      <c r="G1755" s="13" t="str">
        <f t="shared" si="1"/>
        <v/>
      </c>
    </row>
    <row r="1756">
      <c r="G1756" s="13" t="str">
        <f t="shared" si="1"/>
        <v/>
      </c>
    </row>
    <row r="1757">
      <c r="G1757" s="13" t="str">
        <f t="shared" si="1"/>
        <v/>
      </c>
    </row>
    <row r="1758">
      <c r="G1758" s="13" t="str">
        <f t="shared" si="1"/>
        <v/>
      </c>
    </row>
    <row r="1759">
      <c r="G1759" s="13" t="str">
        <f t="shared" si="1"/>
        <v/>
      </c>
    </row>
    <row r="1760">
      <c r="G1760" s="13" t="str">
        <f t="shared" si="1"/>
        <v/>
      </c>
    </row>
    <row r="1761">
      <c r="G1761" s="13" t="str">
        <f t="shared" si="1"/>
        <v/>
      </c>
    </row>
    <row r="1762">
      <c r="G1762" s="13" t="str">
        <f t="shared" si="1"/>
        <v/>
      </c>
    </row>
    <row r="1763">
      <c r="G1763" s="13" t="str">
        <f t="shared" si="1"/>
        <v/>
      </c>
    </row>
    <row r="1764">
      <c r="G1764" s="13" t="str">
        <f t="shared" si="1"/>
        <v/>
      </c>
    </row>
    <row r="1765">
      <c r="G1765" s="13" t="str">
        <f t="shared" si="1"/>
        <v/>
      </c>
    </row>
    <row r="1766">
      <c r="G1766" s="13" t="str">
        <f t="shared" si="1"/>
        <v/>
      </c>
    </row>
    <row r="1767">
      <c r="G1767" s="13" t="str">
        <f t="shared" si="1"/>
        <v/>
      </c>
    </row>
    <row r="1768">
      <c r="G1768" s="13" t="str">
        <f t="shared" si="1"/>
        <v/>
      </c>
    </row>
    <row r="1769">
      <c r="G1769" s="13" t="str">
        <f t="shared" si="1"/>
        <v/>
      </c>
    </row>
    <row r="1770">
      <c r="G1770" s="13" t="str">
        <f t="shared" si="1"/>
        <v/>
      </c>
    </row>
    <row r="1771">
      <c r="G1771" s="13" t="str">
        <f t="shared" si="1"/>
        <v/>
      </c>
    </row>
    <row r="1772">
      <c r="G1772" s="13" t="str">
        <f t="shared" si="1"/>
        <v/>
      </c>
    </row>
    <row r="1773">
      <c r="G1773" s="13" t="str">
        <f t="shared" si="1"/>
        <v/>
      </c>
    </row>
    <row r="1774">
      <c r="G1774" s="13" t="str">
        <f t="shared" si="1"/>
        <v/>
      </c>
    </row>
    <row r="1775">
      <c r="G1775" s="13" t="str">
        <f t="shared" si="1"/>
        <v/>
      </c>
    </row>
    <row r="1776">
      <c r="G1776" s="13" t="str">
        <f t="shared" si="1"/>
        <v/>
      </c>
    </row>
    <row r="1777">
      <c r="G1777" s="13" t="str">
        <f t="shared" si="1"/>
        <v/>
      </c>
    </row>
    <row r="1778">
      <c r="G1778" s="13" t="str">
        <f t="shared" si="1"/>
        <v/>
      </c>
    </row>
    <row r="1779">
      <c r="G1779" s="13" t="str">
        <f t="shared" si="1"/>
        <v/>
      </c>
    </row>
    <row r="1780">
      <c r="G1780" s="13" t="str">
        <f t="shared" si="1"/>
        <v/>
      </c>
    </row>
    <row r="1781">
      <c r="G1781" s="13" t="str">
        <f t="shared" si="1"/>
        <v/>
      </c>
    </row>
    <row r="1782">
      <c r="G1782" s="13" t="str">
        <f t="shared" si="1"/>
        <v/>
      </c>
    </row>
    <row r="1783">
      <c r="G1783" s="13" t="str">
        <f t="shared" si="1"/>
        <v/>
      </c>
    </row>
    <row r="1784">
      <c r="G1784" s="13" t="str">
        <f t="shared" si="1"/>
        <v/>
      </c>
    </row>
    <row r="1785">
      <c r="G1785" s="13" t="str">
        <f t="shared" si="1"/>
        <v/>
      </c>
    </row>
    <row r="1786">
      <c r="G1786" s="13" t="str">
        <f t="shared" si="1"/>
        <v/>
      </c>
    </row>
    <row r="1787">
      <c r="G1787" s="13" t="str">
        <f t="shared" si="1"/>
        <v/>
      </c>
    </row>
    <row r="1788">
      <c r="G1788" s="13" t="str">
        <f t="shared" si="1"/>
        <v/>
      </c>
    </row>
    <row r="1789">
      <c r="G1789" s="13" t="str">
        <f t="shared" si="1"/>
        <v/>
      </c>
    </row>
    <row r="1790">
      <c r="G1790" s="13" t="str">
        <f t="shared" si="1"/>
        <v/>
      </c>
    </row>
    <row r="1791">
      <c r="G1791" s="13" t="str">
        <f t="shared" si="1"/>
        <v/>
      </c>
    </row>
    <row r="1792">
      <c r="G1792" s="13" t="str">
        <f t="shared" si="1"/>
        <v/>
      </c>
    </row>
    <row r="1793">
      <c r="G1793" s="13" t="str">
        <f t="shared" si="1"/>
        <v/>
      </c>
    </row>
    <row r="1794">
      <c r="G1794" s="13" t="str">
        <f t="shared" si="1"/>
        <v/>
      </c>
    </row>
    <row r="1795">
      <c r="G1795" s="13" t="str">
        <f t="shared" si="1"/>
        <v/>
      </c>
    </row>
    <row r="1796">
      <c r="G1796" s="13" t="str">
        <f t="shared" si="1"/>
        <v/>
      </c>
    </row>
    <row r="1797">
      <c r="G1797" s="13" t="str">
        <f t="shared" si="1"/>
        <v/>
      </c>
    </row>
    <row r="1798">
      <c r="G1798" s="13" t="str">
        <f t="shared" si="1"/>
        <v/>
      </c>
    </row>
    <row r="1799">
      <c r="G1799" s="13" t="str">
        <f t="shared" si="1"/>
        <v/>
      </c>
    </row>
    <row r="1800">
      <c r="G1800" s="13" t="str">
        <f t="shared" si="1"/>
        <v/>
      </c>
    </row>
    <row r="1801">
      <c r="G1801" s="13" t="str">
        <f t="shared" si="1"/>
        <v/>
      </c>
    </row>
    <row r="1802">
      <c r="G1802" s="13" t="str">
        <f t="shared" si="1"/>
        <v/>
      </c>
    </row>
    <row r="1803">
      <c r="G1803" s="13" t="str">
        <f t="shared" si="1"/>
        <v/>
      </c>
    </row>
    <row r="1804">
      <c r="G1804" s="13" t="str">
        <f t="shared" si="1"/>
        <v/>
      </c>
    </row>
    <row r="1805">
      <c r="G1805" s="13" t="str">
        <f t="shared" si="1"/>
        <v/>
      </c>
    </row>
    <row r="1806">
      <c r="G1806" s="13" t="str">
        <f t="shared" si="1"/>
        <v/>
      </c>
    </row>
    <row r="1807">
      <c r="G1807" s="13" t="str">
        <f t="shared" si="1"/>
        <v/>
      </c>
    </row>
    <row r="1808">
      <c r="G1808" s="13" t="str">
        <f t="shared" si="1"/>
        <v/>
      </c>
    </row>
    <row r="1809">
      <c r="G1809" s="13" t="str">
        <f t="shared" si="1"/>
        <v/>
      </c>
    </row>
    <row r="1810">
      <c r="G1810" s="13" t="str">
        <f t="shared" si="1"/>
        <v/>
      </c>
    </row>
    <row r="1811">
      <c r="G1811" s="13" t="str">
        <f t="shared" si="1"/>
        <v/>
      </c>
    </row>
    <row r="1812">
      <c r="G1812" s="13" t="str">
        <f t="shared" si="1"/>
        <v/>
      </c>
    </row>
    <row r="1813">
      <c r="G1813" s="13" t="str">
        <f t="shared" si="1"/>
        <v/>
      </c>
    </row>
    <row r="1814">
      <c r="G1814" s="13" t="str">
        <f t="shared" si="1"/>
        <v/>
      </c>
    </row>
    <row r="1815">
      <c r="G1815" s="13" t="str">
        <f t="shared" si="1"/>
        <v/>
      </c>
    </row>
    <row r="1816">
      <c r="G1816" s="13" t="str">
        <f t="shared" si="1"/>
        <v/>
      </c>
    </row>
    <row r="1817">
      <c r="G1817" s="13" t="str">
        <f t="shared" si="1"/>
        <v/>
      </c>
    </row>
    <row r="1818">
      <c r="G1818" s="13" t="str">
        <f t="shared" si="1"/>
        <v/>
      </c>
    </row>
    <row r="1819">
      <c r="G1819" s="13" t="str">
        <f t="shared" si="1"/>
        <v/>
      </c>
    </row>
    <row r="1820">
      <c r="G1820" s="13" t="str">
        <f t="shared" si="1"/>
        <v/>
      </c>
    </row>
    <row r="1821">
      <c r="G1821" s="13" t="str">
        <f t="shared" si="1"/>
        <v/>
      </c>
    </row>
    <row r="1822">
      <c r="G1822" s="13" t="str">
        <f t="shared" si="1"/>
        <v/>
      </c>
    </row>
    <row r="1823">
      <c r="G1823" s="13" t="str">
        <f t="shared" si="1"/>
        <v/>
      </c>
    </row>
    <row r="1824">
      <c r="G1824" s="13" t="str">
        <f t="shared" si="1"/>
        <v/>
      </c>
    </row>
    <row r="1825">
      <c r="G1825" s="13" t="str">
        <f t="shared" si="1"/>
        <v/>
      </c>
    </row>
    <row r="1826">
      <c r="G1826" s="13" t="str">
        <f t="shared" si="1"/>
        <v/>
      </c>
    </row>
    <row r="1827">
      <c r="G1827" s="13" t="str">
        <f t="shared" si="1"/>
        <v/>
      </c>
    </row>
    <row r="1828">
      <c r="G1828" s="13" t="str">
        <f t="shared" si="1"/>
        <v/>
      </c>
    </row>
    <row r="1829">
      <c r="G1829" s="13" t="str">
        <f t="shared" si="1"/>
        <v/>
      </c>
    </row>
    <row r="1830">
      <c r="G1830" s="13" t="str">
        <f t="shared" si="1"/>
        <v/>
      </c>
    </row>
    <row r="1831">
      <c r="G1831" s="13" t="str">
        <f t="shared" si="1"/>
        <v/>
      </c>
    </row>
    <row r="1832">
      <c r="G1832" s="13" t="str">
        <f t="shared" si="1"/>
        <v/>
      </c>
    </row>
    <row r="1833">
      <c r="G1833" s="13" t="str">
        <f t="shared" si="1"/>
        <v/>
      </c>
    </row>
    <row r="1834">
      <c r="G1834" s="13" t="str">
        <f t="shared" si="1"/>
        <v/>
      </c>
    </row>
    <row r="1835">
      <c r="G1835" s="13" t="str">
        <f t="shared" si="1"/>
        <v/>
      </c>
    </row>
    <row r="1836">
      <c r="G1836" s="13" t="str">
        <f t="shared" si="1"/>
        <v/>
      </c>
    </row>
    <row r="1837">
      <c r="G1837" s="13" t="str">
        <f t="shared" si="1"/>
        <v/>
      </c>
    </row>
    <row r="1838">
      <c r="G1838" s="13" t="str">
        <f t="shared" si="1"/>
        <v/>
      </c>
    </row>
    <row r="1839">
      <c r="G1839" s="13" t="str">
        <f t="shared" si="1"/>
        <v/>
      </c>
    </row>
    <row r="1840">
      <c r="G1840" s="13" t="str">
        <f t="shared" si="1"/>
        <v/>
      </c>
    </row>
    <row r="1841">
      <c r="G1841" s="13" t="str">
        <f t="shared" si="1"/>
        <v/>
      </c>
    </row>
    <row r="1842">
      <c r="G1842" s="13" t="str">
        <f t="shared" si="1"/>
        <v/>
      </c>
    </row>
    <row r="1843">
      <c r="G1843" s="13" t="str">
        <f t="shared" si="1"/>
        <v/>
      </c>
    </row>
    <row r="1844">
      <c r="G1844" s="13" t="str">
        <f t="shared" si="1"/>
        <v/>
      </c>
    </row>
    <row r="1845">
      <c r="G1845" s="13" t="str">
        <f t="shared" si="1"/>
        <v/>
      </c>
    </row>
    <row r="1846">
      <c r="G1846" s="13" t="str">
        <f t="shared" si="1"/>
        <v/>
      </c>
    </row>
    <row r="1847">
      <c r="G1847" s="13" t="str">
        <f t="shared" si="1"/>
        <v/>
      </c>
    </row>
    <row r="1848">
      <c r="G1848" s="13" t="str">
        <f t="shared" si="1"/>
        <v/>
      </c>
    </row>
    <row r="1849">
      <c r="G1849" s="13" t="str">
        <f t="shared" si="1"/>
        <v/>
      </c>
    </row>
    <row r="1850">
      <c r="G1850" s="13" t="str">
        <f t="shared" si="1"/>
        <v/>
      </c>
    </row>
    <row r="1851">
      <c r="G1851" s="13" t="str">
        <f t="shared" si="1"/>
        <v/>
      </c>
    </row>
    <row r="1852">
      <c r="G1852" s="13" t="str">
        <f t="shared" si="1"/>
        <v/>
      </c>
    </row>
    <row r="1853">
      <c r="G1853" s="13" t="str">
        <f t="shared" si="1"/>
        <v/>
      </c>
    </row>
    <row r="1854">
      <c r="G1854" s="13" t="str">
        <f t="shared" si="1"/>
        <v/>
      </c>
    </row>
    <row r="1855">
      <c r="G1855" s="13" t="str">
        <f t="shared" si="1"/>
        <v/>
      </c>
    </row>
    <row r="1856">
      <c r="G1856" s="13" t="str">
        <f t="shared" si="1"/>
        <v/>
      </c>
    </row>
    <row r="1857">
      <c r="G1857" s="13" t="str">
        <f t="shared" si="1"/>
        <v/>
      </c>
    </row>
    <row r="1858">
      <c r="G1858" s="13" t="str">
        <f t="shared" si="1"/>
        <v/>
      </c>
    </row>
    <row r="1859">
      <c r="G1859" s="13" t="str">
        <f t="shared" si="1"/>
        <v/>
      </c>
    </row>
    <row r="1860">
      <c r="G1860" s="13" t="str">
        <f t="shared" si="1"/>
        <v/>
      </c>
    </row>
    <row r="1861">
      <c r="G1861" s="13" t="str">
        <f t="shared" si="1"/>
        <v/>
      </c>
    </row>
    <row r="1862">
      <c r="G1862" s="13" t="str">
        <f t="shared" si="1"/>
        <v/>
      </c>
    </row>
    <row r="1863">
      <c r="G1863" s="13" t="str">
        <f t="shared" si="1"/>
        <v/>
      </c>
    </row>
    <row r="1864">
      <c r="G1864" s="13" t="str">
        <f t="shared" si="1"/>
        <v/>
      </c>
    </row>
    <row r="1865">
      <c r="G1865" s="13" t="str">
        <f t="shared" si="1"/>
        <v/>
      </c>
    </row>
    <row r="1866">
      <c r="G1866" s="13" t="str">
        <f t="shared" si="1"/>
        <v/>
      </c>
    </row>
    <row r="1867">
      <c r="G1867" s="13" t="str">
        <f t="shared" si="1"/>
        <v/>
      </c>
    </row>
    <row r="1868">
      <c r="G1868" s="13" t="str">
        <f t="shared" si="1"/>
        <v/>
      </c>
    </row>
    <row r="1869">
      <c r="G1869" s="13" t="str">
        <f t="shared" si="1"/>
        <v/>
      </c>
    </row>
    <row r="1870">
      <c r="G1870" s="13" t="str">
        <f t="shared" si="1"/>
        <v/>
      </c>
    </row>
    <row r="1871">
      <c r="G1871" s="13" t="str">
        <f t="shared" si="1"/>
        <v/>
      </c>
    </row>
    <row r="1872">
      <c r="G1872" s="13" t="str">
        <f t="shared" si="1"/>
        <v/>
      </c>
    </row>
    <row r="1873">
      <c r="G1873" s="13" t="str">
        <f t="shared" si="1"/>
        <v/>
      </c>
    </row>
    <row r="1874">
      <c r="G1874" s="13" t="str">
        <f t="shared" si="1"/>
        <v/>
      </c>
    </row>
    <row r="1875">
      <c r="G1875" s="13" t="str">
        <f t="shared" si="1"/>
        <v/>
      </c>
    </row>
    <row r="1876">
      <c r="G1876" s="13" t="str">
        <f t="shared" si="1"/>
        <v/>
      </c>
    </row>
    <row r="1877">
      <c r="G1877" s="13" t="str">
        <f t="shared" si="1"/>
        <v/>
      </c>
    </row>
    <row r="1878">
      <c r="G1878" s="13" t="str">
        <f t="shared" si="1"/>
        <v/>
      </c>
    </row>
    <row r="1879">
      <c r="G1879" s="13" t="str">
        <f t="shared" si="1"/>
        <v/>
      </c>
    </row>
    <row r="1880">
      <c r="G1880" s="13" t="str">
        <f t="shared" si="1"/>
        <v/>
      </c>
    </row>
    <row r="1881">
      <c r="G1881" s="13" t="str">
        <f t="shared" si="1"/>
        <v/>
      </c>
    </row>
    <row r="1882">
      <c r="G1882" s="13" t="str">
        <f t="shared" si="1"/>
        <v/>
      </c>
    </row>
    <row r="1883">
      <c r="G1883" s="13" t="str">
        <f t="shared" si="1"/>
        <v/>
      </c>
    </row>
    <row r="1884">
      <c r="G1884" s="13" t="str">
        <f t="shared" si="1"/>
        <v/>
      </c>
    </row>
    <row r="1885">
      <c r="G1885" s="13" t="str">
        <f t="shared" si="1"/>
        <v/>
      </c>
    </row>
    <row r="1886">
      <c r="G1886" s="13" t="str">
        <f t="shared" si="1"/>
        <v/>
      </c>
    </row>
    <row r="1887">
      <c r="G1887" s="13" t="str">
        <f t="shared" si="1"/>
        <v/>
      </c>
    </row>
    <row r="1888">
      <c r="G1888" s="13" t="str">
        <f t="shared" si="1"/>
        <v/>
      </c>
    </row>
    <row r="1889">
      <c r="G1889" s="13" t="str">
        <f t="shared" si="1"/>
        <v/>
      </c>
    </row>
    <row r="1890">
      <c r="G1890" s="13" t="str">
        <f t="shared" si="1"/>
        <v/>
      </c>
    </row>
    <row r="1891">
      <c r="G1891" s="13" t="str">
        <f t="shared" si="1"/>
        <v/>
      </c>
    </row>
    <row r="1892">
      <c r="G1892" s="13" t="str">
        <f t="shared" si="1"/>
        <v/>
      </c>
    </row>
    <row r="1893">
      <c r="G1893" s="13" t="str">
        <f t="shared" si="1"/>
        <v/>
      </c>
    </row>
    <row r="1894">
      <c r="G1894" s="13" t="str">
        <f t="shared" si="1"/>
        <v/>
      </c>
    </row>
    <row r="1895">
      <c r="G1895" s="13" t="str">
        <f t="shared" si="1"/>
        <v/>
      </c>
    </row>
    <row r="1896">
      <c r="G1896" s="13" t="str">
        <f t="shared" si="1"/>
        <v/>
      </c>
    </row>
    <row r="1897">
      <c r="G1897" s="13" t="str">
        <f t="shared" si="1"/>
        <v/>
      </c>
    </row>
    <row r="1898">
      <c r="G1898" s="13" t="str">
        <f t="shared" si="1"/>
        <v/>
      </c>
    </row>
    <row r="1899">
      <c r="G1899" s="13" t="str">
        <f t="shared" si="1"/>
        <v/>
      </c>
    </row>
    <row r="1900">
      <c r="G1900" s="13" t="str">
        <f t="shared" si="1"/>
        <v/>
      </c>
    </row>
    <row r="1901">
      <c r="G1901" s="13" t="str">
        <f t="shared" si="1"/>
        <v/>
      </c>
    </row>
    <row r="1902">
      <c r="G1902" s="13" t="str">
        <f t="shared" si="1"/>
        <v/>
      </c>
    </row>
    <row r="1903">
      <c r="G1903" s="13" t="str">
        <f t="shared" si="1"/>
        <v/>
      </c>
    </row>
    <row r="1904">
      <c r="G1904" s="13" t="str">
        <f t="shared" si="1"/>
        <v/>
      </c>
    </row>
    <row r="1905">
      <c r="G1905" s="13" t="str">
        <f t="shared" si="1"/>
        <v/>
      </c>
    </row>
    <row r="1906">
      <c r="G1906" s="13" t="str">
        <f t="shared" si="1"/>
        <v/>
      </c>
    </row>
    <row r="1907">
      <c r="G1907" s="13" t="str">
        <f t="shared" si="1"/>
        <v/>
      </c>
    </row>
    <row r="1908">
      <c r="G1908" s="13" t="str">
        <f t="shared" si="1"/>
        <v/>
      </c>
    </row>
    <row r="1909">
      <c r="G1909" s="13" t="str">
        <f t="shared" si="1"/>
        <v/>
      </c>
    </row>
    <row r="1910">
      <c r="G1910" s="13" t="str">
        <f t="shared" si="1"/>
        <v/>
      </c>
    </row>
    <row r="1911">
      <c r="G1911" s="13" t="str">
        <f t="shared" si="1"/>
        <v/>
      </c>
    </row>
    <row r="1912">
      <c r="G1912" s="13" t="str">
        <f t="shared" si="1"/>
        <v/>
      </c>
    </row>
    <row r="1913">
      <c r="G1913" s="13" t="str">
        <f t="shared" si="1"/>
        <v/>
      </c>
    </row>
    <row r="1914">
      <c r="G1914" s="13" t="str">
        <f t="shared" si="1"/>
        <v/>
      </c>
    </row>
    <row r="1915">
      <c r="G1915" s="13" t="str">
        <f t="shared" si="1"/>
        <v/>
      </c>
    </row>
    <row r="1916">
      <c r="G1916" s="13" t="str">
        <f t="shared" si="1"/>
        <v/>
      </c>
    </row>
    <row r="1917">
      <c r="G1917" s="13" t="str">
        <f t="shared" si="1"/>
        <v/>
      </c>
    </row>
    <row r="1918">
      <c r="G1918" s="13" t="str">
        <f t="shared" si="1"/>
        <v/>
      </c>
    </row>
    <row r="1919">
      <c r="G1919" s="13" t="str">
        <f t="shared" si="1"/>
        <v/>
      </c>
    </row>
    <row r="1920">
      <c r="G1920" s="13" t="str">
        <f t="shared" si="1"/>
        <v/>
      </c>
    </row>
    <row r="1921">
      <c r="G1921" s="13" t="str">
        <f t="shared" si="1"/>
        <v/>
      </c>
    </row>
    <row r="1922">
      <c r="G1922" s="13" t="str">
        <f t="shared" si="1"/>
        <v/>
      </c>
    </row>
    <row r="1923">
      <c r="G1923" s="13" t="str">
        <f t="shared" si="1"/>
        <v/>
      </c>
    </row>
    <row r="1924">
      <c r="G1924" s="13" t="str">
        <f t="shared" si="1"/>
        <v/>
      </c>
    </row>
    <row r="1925">
      <c r="G1925" s="13" t="str">
        <f t="shared" si="1"/>
        <v/>
      </c>
    </row>
    <row r="1926">
      <c r="G1926" s="13" t="str">
        <f t="shared" si="1"/>
        <v/>
      </c>
    </row>
    <row r="1927">
      <c r="G1927" s="13" t="str">
        <f t="shared" si="1"/>
        <v/>
      </c>
    </row>
    <row r="1928">
      <c r="G1928" s="13" t="str">
        <f t="shared" si="1"/>
        <v/>
      </c>
    </row>
    <row r="1929">
      <c r="G1929" s="13" t="str">
        <f t="shared" si="1"/>
        <v/>
      </c>
    </row>
    <row r="1930">
      <c r="G1930" s="13" t="str">
        <f t="shared" si="1"/>
        <v/>
      </c>
    </row>
    <row r="1931">
      <c r="G1931" s="13" t="str">
        <f t="shared" si="1"/>
        <v/>
      </c>
    </row>
    <row r="1932">
      <c r="G1932" s="13" t="str">
        <f t="shared" si="1"/>
        <v/>
      </c>
    </row>
    <row r="1933">
      <c r="G1933" s="13" t="str">
        <f t="shared" si="1"/>
        <v/>
      </c>
    </row>
    <row r="1934">
      <c r="G1934" s="13" t="str">
        <f t="shared" si="1"/>
        <v/>
      </c>
    </row>
    <row r="1935">
      <c r="G1935" s="13" t="str">
        <f t="shared" si="1"/>
        <v/>
      </c>
    </row>
    <row r="1936">
      <c r="G1936" s="13" t="str">
        <f t="shared" si="1"/>
        <v/>
      </c>
    </row>
    <row r="1937">
      <c r="G1937" s="13" t="str">
        <f t="shared" si="1"/>
        <v/>
      </c>
    </row>
    <row r="1938">
      <c r="G1938" s="13" t="str">
        <f t="shared" si="1"/>
        <v/>
      </c>
    </row>
    <row r="1939">
      <c r="G1939" s="13" t="str">
        <f t="shared" si="1"/>
        <v/>
      </c>
    </row>
    <row r="1940">
      <c r="G1940" s="13" t="str">
        <f t="shared" si="1"/>
        <v/>
      </c>
    </row>
    <row r="1941">
      <c r="G1941" s="13" t="str">
        <f t="shared" si="1"/>
        <v/>
      </c>
    </row>
    <row r="1942">
      <c r="G1942" s="13" t="str">
        <f t="shared" si="1"/>
        <v/>
      </c>
    </row>
    <row r="1943">
      <c r="G1943" s="13" t="str">
        <f t="shared" si="1"/>
        <v/>
      </c>
    </row>
    <row r="1944">
      <c r="G1944" s="13" t="str">
        <f t="shared" si="1"/>
        <v/>
      </c>
    </row>
    <row r="1945">
      <c r="G1945" s="13" t="str">
        <f t="shared" si="1"/>
        <v/>
      </c>
    </row>
    <row r="1946">
      <c r="G1946" s="13" t="str">
        <f t="shared" si="1"/>
        <v/>
      </c>
    </row>
    <row r="1947">
      <c r="G1947" s="13" t="str">
        <f t="shared" si="1"/>
        <v/>
      </c>
    </row>
    <row r="1948">
      <c r="G1948" s="13" t="str">
        <f t="shared" si="1"/>
        <v/>
      </c>
    </row>
    <row r="1949">
      <c r="G1949" s="13" t="str">
        <f t="shared" si="1"/>
        <v/>
      </c>
    </row>
    <row r="1950">
      <c r="G1950" s="13" t="str">
        <f t="shared" si="1"/>
        <v/>
      </c>
    </row>
    <row r="1951">
      <c r="G1951" s="13" t="str">
        <f t="shared" si="1"/>
        <v/>
      </c>
    </row>
    <row r="1952">
      <c r="G1952" s="13" t="str">
        <f t="shared" si="1"/>
        <v/>
      </c>
    </row>
    <row r="1953">
      <c r="G1953" s="13" t="str">
        <f t="shared" si="1"/>
        <v/>
      </c>
    </row>
    <row r="1954">
      <c r="G1954" s="13" t="str">
        <f t="shared" si="1"/>
        <v/>
      </c>
    </row>
    <row r="1955">
      <c r="G1955" s="13" t="str">
        <f t="shared" si="1"/>
        <v/>
      </c>
    </row>
    <row r="1956">
      <c r="G1956" s="13" t="str">
        <f t="shared" si="1"/>
        <v/>
      </c>
    </row>
    <row r="1957">
      <c r="G1957" s="13" t="str">
        <f t="shared" si="1"/>
        <v/>
      </c>
    </row>
    <row r="1958">
      <c r="G1958" s="13" t="str">
        <f t="shared" si="1"/>
        <v/>
      </c>
    </row>
    <row r="1959">
      <c r="G1959" s="13" t="str">
        <f t="shared" si="1"/>
        <v/>
      </c>
    </row>
    <row r="1960">
      <c r="G1960" s="13" t="str">
        <f t="shared" si="1"/>
        <v/>
      </c>
    </row>
    <row r="1961">
      <c r="G1961" s="13" t="str">
        <f t="shared" si="1"/>
        <v/>
      </c>
    </row>
    <row r="1962">
      <c r="G1962" s="13" t="str">
        <f t="shared" si="1"/>
        <v/>
      </c>
    </row>
    <row r="1963">
      <c r="G1963" s="13" t="str">
        <f t="shared" si="1"/>
        <v/>
      </c>
    </row>
    <row r="1964">
      <c r="G1964" s="13" t="str">
        <f t="shared" si="1"/>
        <v/>
      </c>
    </row>
    <row r="1965">
      <c r="G1965" s="13" t="str">
        <f t="shared" si="1"/>
        <v/>
      </c>
    </row>
    <row r="1966">
      <c r="G1966" s="13" t="str">
        <f t="shared" si="1"/>
        <v/>
      </c>
    </row>
    <row r="1967">
      <c r="G1967" s="13" t="str">
        <f t="shared" si="1"/>
        <v/>
      </c>
    </row>
    <row r="1968">
      <c r="G1968" s="13" t="str">
        <f t="shared" si="1"/>
        <v/>
      </c>
    </row>
    <row r="1969">
      <c r="G1969" s="13" t="str">
        <f t="shared" si="1"/>
        <v/>
      </c>
    </row>
    <row r="1970">
      <c r="G1970" s="13" t="str">
        <f t="shared" si="1"/>
        <v/>
      </c>
    </row>
    <row r="1971">
      <c r="G1971" s="13" t="str">
        <f t="shared" si="1"/>
        <v/>
      </c>
    </row>
    <row r="1972">
      <c r="G1972" s="13" t="str">
        <f t="shared" si="1"/>
        <v/>
      </c>
    </row>
    <row r="1973">
      <c r="G1973" s="13" t="str">
        <f t="shared" si="1"/>
        <v/>
      </c>
    </row>
    <row r="1974">
      <c r="G1974" s="13" t="str">
        <f t="shared" si="1"/>
        <v/>
      </c>
    </row>
    <row r="1975">
      <c r="G1975" s="13" t="str">
        <f t="shared" si="1"/>
        <v/>
      </c>
    </row>
    <row r="1976">
      <c r="G1976" s="13" t="str">
        <f t="shared" si="1"/>
        <v/>
      </c>
    </row>
    <row r="1977">
      <c r="G1977" s="13" t="str">
        <f t="shared" si="1"/>
        <v/>
      </c>
    </row>
    <row r="1978">
      <c r="G1978" s="13" t="str">
        <f t="shared" si="1"/>
        <v/>
      </c>
    </row>
    <row r="1979">
      <c r="G1979" s="13" t="str">
        <f t="shared" si="1"/>
        <v/>
      </c>
    </row>
    <row r="1980">
      <c r="G1980" s="13" t="str">
        <f t="shared" si="1"/>
        <v/>
      </c>
    </row>
    <row r="1981">
      <c r="G1981" s="13" t="str">
        <f t="shared" si="1"/>
        <v/>
      </c>
    </row>
    <row r="1982">
      <c r="G1982" s="13" t="str">
        <f t="shared" si="1"/>
        <v/>
      </c>
    </row>
    <row r="1983">
      <c r="G1983" s="13" t="str">
        <f t="shared" si="1"/>
        <v/>
      </c>
    </row>
    <row r="1984">
      <c r="G1984" s="13" t="str">
        <f t="shared" si="1"/>
        <v/>
      </c>
    </row>
    <row r="1985">
      <c r="G1985" s="13" t="str">
        <f t="shared" si="1"/>
        <v/>
      </c>
    </row>
    <row r="1986">
      <c r="G1986" s="13" t="str">
        <f t="shared" si="1"/>
        <v/>
      </c>
    </row>
    <row r="1987">
      <c r="G1987" s="13" t="str">
        <f t="shared" si="1"/>
        <v/>
      </c>
    </row>
    <row r="1988">
      <c r="G1988" s="13" t="str">
        <f t="shared" si="1"/>
        <v/>
      </c>
    </row>
    <row r="1989">
      <c r="G1989" s="13" t="str">
        <f t="shared" si="1"/>
        <v/>
      </c>
    </row>
    <row r="1990">
      <c r="G1990" s="13" t="str">
        <f t="shared" si="1"/>
        <v/>
      </c>
    </row>
    <row r="1991">
      <c r="G1991" s="13" t="str">
        <f t="shared" si="1"/>
        <v/>
      </c>
    </row>
    <row r="1992">
      <c r="G1992" s="13" t="str">
        <f t="shared" si="1"/>
        <v/>
      </c>
    </row>
    <row r="1993">
      <c r="G1993" s="13" t="str">
        <f t="shared" si="1"/>
        <v/>
      </c>
    </row>
    <row r="1994">
      <c r="G1994" s="13" t="str">
        <f t="shared" si="1"/>
        <v/>
      </c>
    </row>
    <row r="1995">
      <c r="G1995" s="13" t="str">
        <f t="shared" si="1"/>
        <v/>
      </c>
    </row>
    <row r="1996">
      <c r="G1996" s="13" t="str">
        <f t="shared" si="1"/>
        <v/>
      </c>
    </row>
    <row r="1997">
      <c r="G1997" s="13" t="str">
        <f t="shared" si="1"/>
        <v/>
      </c>
    </row>
    <row r="1998">
      <c r="G1998" s="13" t="str">
        <f t="shared" si="1"/>
        <v/>
      </c>
    </row>
    <row r="1999">
      <c r="G1999" s="13" t="str">
        <f t="shared" si="1"/>
        <v/>
      </c>
    </row>
    <row r="2000">
      <c r="G2000" s="13" t="str">
        <f t="shared" si="1"/>
        <v/>
      </c>
    </row>
    <row r="2001">
      <c r="G2001" s="13" t="str">
        <f t="shared" si="1"/>
        <v/>
      </c>
    </row>
    <row r="2002">
      <c r="G2002" s="13" t="str">
        <f t="shared" si="1"/>
        <v/>
      </c>
    </row>
    <row r="2003">
      <c r="G2003" s="13" t="str">
        <f t="shared" si="1"/>
        <v/>
      </c>
    </row>
    <row r="2004">
      <c r="G2004" s="13" t="str">
        <f t="shared" si="1"/>
        <v/>
      </c>
    </row>
    <row r="2005">
      <c r="G2005" s="13" t="str">
        <f t="shared" si="1"/>
        <v/>
      </c>
    </row>
    <row r="2006">
      <c r="G2006" s="13" t="str">
        <f t="shared" si="1"/>
        <v/>
      </c>
    </row>
    <row r="2007">
      <c r="G2007" s="13" t="str">
        <f t="shared" si="1"/>
        <v/>
      </c>
    </row>
    <row r="2008">
      <c r="G2008" s="13" t="str">
        <f t="shared" si="1"/>
        <v/>
      </c>
    </row>
    <row r="2009">
      <c r="G2009" s="13" t="str">
        <f t="shared" si="1"/>
        <v/>
      </c>
    </row>
    <row r="2010">
      <c r="G2010" s="13" t="str">
        <f t="shared" si="1"/>
        <v/>
      </c>
    </row>
    <row r="2011">
      <c r="G2011" s="13" t="str">
        <f t="shared" si="1"/>
        <v/>
      </c>
    </row>
    <row r="2012">
      <c r="G2012" s="13" t="str">
        <f t="shared" si="1"/>
        <v/>
      </c>
    </row>
    <row r="2013">
      <c r="G2013" s="13" t="str">
        <f t="shared" si="1"/>
        <v/>
      </c>
    </row>
    <row r="2014">
      <c r="G2014" s="13" t="str">
        <f t="shared" si="1"/>
        <v/>
      </c>
    </row>
    <row r="2015">
      <c r="G2015" s="13" t="str">
        <f t="shared" si="1"/>
        <v/>
      </c>
    </row>
    <row r="2016">
      <c r="G2016" s="13" t="str">
        <f t="shared" si="1"/>
        <v/>
      </c>
    </row>
    <row r="2017">
      <c r="G2017" s="13" t="str">
        <f t="shared" si="1"/>
        <v/>
      </c>
    </row>
    <row r="2018">
      <c r="G2018" s="13" t="str">
        <f t="shared" si="1"/>
        <v/>
      </c>
    </row>
    <row r="2019">
      <c r="G2019" s="13" t="str">
        <f t="shared" si="1"/>
        <v/>
      </c>
    </row>
    <row r="2020">
      <c r="G2020" s="13" t="str">
        <f t="shared" si="1"/>
        <v/>
      </c>
    </row>
    <row r="2021">
      <c r="G2021" s="13" t="str">
        <f t="shared" si="1"/>
        <v/>
      </c>
    </row>
    <row r="2022">
      <c r="G2022" s="13" t="str">
        <f t="shared" si="1"/>
        <v/>
      </c>
    </row>
    <row r="2023">
      <c r="G2023" s="13" t="str">
        <f t="shared" si="1"/>
        <v/>
      </c>
    </row>
    <row r="2024">
      <c r="G2024" s="13" t="str">
        <f t="shared" si="1"/>
        <v/>
      </c>
    </row>
    <row r="2025">
      <c r="G2025" s="13" t="str">
        <f t="shared" si="1"/>
        <v/>
      </c>
    </row>
    <row r="2026">
      <c r="G2026" s="13" t="str">
        <f t="shared" si="1"/>
        <v/>
      </c>
    </row>
    <row r="2027">
      <c r="G2027" s="13" t="str">
        <f t="shared" si="1"/>
        <v/>
      </c>
    </row>
    <row r="2028">
      <c r="G2028" s="13" t="str">
        <f t="shared" si="1"/>
        <v/>
      </c>
    </row>
    <row r="2029">
      <c r="G2029" s="13" t="str">
        <f t="shared" si="1"/>
        <v/>
      </c>
    </row>
    <row r="2030">
      <c r="G2030" s="13" t="str">
        <f t="shared" si="1"/>
        <v/>
      </c>
    </row>
    <row r="2031">
      <c r="G2031" s="13" t="str">
        <f t="shared" si="1"/>
        <v/>
      </c>
    </row>
    <row r="2032">
      <c r="G2032" s="13" t="str">
        <f t="shared" si="1"/>
        <v/>
      </c>
    </row>
    <row r="2033">
      <c r="G2033" s="13" t="str">
        <f t="shared" si="1"/>
        <v/>
      </c>
    </row>
    <row r="2034">
      <c r="G2034" s="13" t="str">
        <f t="shared" si="1"/>
        <v/>
      </c>
    </row>
    <row r="2035">
      <c r="G2035" s="13" t="str">
        <f t="shared" si="1"/>
        <v/>
      </c>
    </row>
    <row r="2036">
      <c r="G2036" s="13" t="str">
        <f t="shared" si="1"/>
        <v/>
      </c>
    </row>
    <row r="2037">
      <c r="G2037" s="13" t="str">
        <f t="shared" si="1"/>
        <v/>
      </c>
    </row>
    <row r="2038">
      <c r="G2038" s="13" t="str">
        <f t="shared" si="1"/>
        <v/>
      </c>
    </row>
    <row r="2039">
      <c r="G2039" s="13" t="str">
        <f t="shared" si="1"/>
        <v/>
      </c>
    </row>
    <row r="2040">
      <c r="G2040" s="13" t="str">
        <f t="shared" si="1"/>
        <v/>
      </c>
    </row>
    <row r="2041">
      <c r="G2041" s="13" t="str">
        <f t="shared" si="1"/>
        <v/>
      </c>
    </row>
    <row r="2042">
      <c r="G2042" s="13" t="str">
        <f t="shared" si="1"/>
        <v/>
      </c>
    </row>
    <row r="2043">
      <c r="G2043" s="13" t="str">
        <f t="shared" si="1"/>
        <v/>
      </c>
    </row>
    <row r="2044">
      <c r="G2044" s="13" t="str">
        <f t="shared" si="1"/>
        <v/>
      </c>
    </row>
    <row r="2045">
      <c r="G2045" s="13" t="str">
        <f t="shared" si="1"/>
        <v/>
      </c>
    </row>
    <row r="2046">
      <c r="G2046" s="13" t="str">
        <f t="shared" si="1"/>
        <v/>
      </c>
    </row>
    <row r="2047">
      <c r="G2047" s="13" t="str">
        <f t="shared" si="1"/>
        <v/>
      </c>
    </row>
    <row r="2048">
      <c r="G2048" s="13" t="str">
        <f t="shared" si="1"/>
        <v/>
      </c>
    </row>
    <row r="2049">
      <c r="G2049" s="13" t="str">
        <f t="shared" si="1"/>
        <v/>
      </c>
    </row>
    <row r="2050">
      <c r="G2050" s="13" t="str">
        <f t="shared" si="1"/>
        <v/>
      </c>
    </row>
    <row r="2051">
      <c r="G2051" s="13" t="str">
        <f t="shared" si="1"/>
        <v/>
      </c>
    </row>
    <row r="2052">
      <c r="G2052" s="13" t="str">
        <f t="shared" si="1"/>
        <v/>
      </c>
    </row>
    <row r="2053">
      <c r="G2053" s="13" t="str">
        <f t="shared" si="1"/>
        <v/>
      </c>
    </row>
    <row r="2054">
      <c r="G2054" s="13" t="str">
        <f t="shared" si="1"/>
        <v/>
      </c>
    </row>
    <row r="2055">
      <c r="G2055" s="13" t="str">
        <f t="shared" si="1"/>
        <v/>
      </c>
    </row>
    <row r="2056">
      <c r="G2056" s="13" t="str">
        <f t="shared" si="1"/>
        <v/>
      </c>
    </row>
    <row r="2057">
      <c r="G2057" s="13" t="str">
        <f t="shared" si="1"/>
        <v/>
      </c>
    </row>
    <row r="2058">
      <c r="G2058" s="13" t="str">
        <f t="shared" si="1"/>
        <v/>
      </c>
    </row>
    <row r="2059">
      <c r="G2059" s="13" t="str">
        <f t="shared" si="1"/>
        <v/>
      </c>
    </row>
    <row r="2060">
      <c r="G2060" s="13" t="str">
        <f t="shared" si="1"/>
        <v/>
      </c>
    </row>
    <row r="2061">
      <c r="G2061" s="13" t="str">
        <f t="shared" si="1"/>
        <v/>
      </c>
    </row>
    <row r="2062">
      <c r="G2062" s="13" t="str">
        <f t="shared" si="1"/>
        <v/>
      </c>
    </row>
    <row r="2063">
      <c r="G2063" s="13" t="str">
        <f t="shared" si="1"/>
        <v/>
      </c>
    </row>
    <row r="2064">
      <c r="G2064" s="13" t="str">
        <f t="shared" si="1"/>
        <v/>
      </c>
    </row>
    <row r="2065">
      <c r="G2065" s="13" t="str">
        <f t="shared" si="1"/>
        <v/>
      </c>
    </row>
    <row r="2066">
      <c r="G2066" s="13" t="str">
        <f t="shared" si="1"/>
        <v/>
      </c>
    </row>
    <row r="2067">
      <c r="G2067" s="13" t="str">
        <f t="shared" si="1"/>
        <v/>
      </c>
    </row>
    <row r="2068">
      <c r="G2068" s="13" t="str">
        <f t="shared" si="1"/>
        <v/>
      </c>
    </row>
    <row r="2069">
      <c r="G2069" s="13" t="str">
        <f t="shared" si="1"/>
        <v/>
      </c>
    </row>
    <row r="2070">
      <c r="G2070" s="13" t="str">
        <f t="shared" si="1"/>
        <v/>
      </c>
    </row>
    <row r="2071">
      <c r="G2071" s="13" t="str">
        <f t="shared" si="1"/>
        <v/>
      </c>
    </row>
    <row r="2072">
      <c r="G2072" s="13" t="str">
        <f t="shared" si="1"/>
        <v/>
      </c>
    </row>
    <row r="2073">
      <c r="G2073" s="13" t="str">
        <f t="shared" si="1"/>
        <v/>
      </c>
    </row>
    <row r="2074">
      <c r="G2074" s="13" t="str">
        <f t="shared" si="1"/>
        <v/>
      </c>
    </row>
    <row r="2075">
      <c r="G2075" s="13" t="str">
        <f t="shared" si="1"/>
        <v/>
      </c>
    </row>
    <row r="2076">
      <c r="G2076" s="13" t="str">
        <f t="shared" si="1"/>
        <v/>
      </c>
    </row>
    <row r="2077">
      <c r="G2077" s="13" t="str">
        <f t="shared" si="1"/>
        <v/>
      </c>
    </row>
    <row r="2078">
      <c r="G2078" s="13" t="str">
        <f t="shared" si="1"/>
        <v/>
      </c>
    </row>
    <row r="2079">
      <c r="G2079" s="13" t="str">
        <f t="shared" si="1"/>
        <v/>
      </c>
    </row>
    <row r="2080">
      <c r="G2080" s="13" t="str">
        <f t="shared" si="1"/>
        <v/>
      </c>
    </row>
    <row r="2081">
      <c r="G2081" s="13" t="str">
        <f t="shared" si="1"/>
        <v/>
      </c>
    </row>
    <row r="2082">
      <c r="G2082" s="13" t="str">
        <f t="shared" si="1"/>
        <v/>
      </c>
    </row>
    <row r="2083">
      <c r="G2083" s="13" t="str">
        <f t="shared" si="1"/>
        <v/>
      </c>
    </row>
    <row r="2084">
      <c r="G2084" s="13" t="str">
        <f t="shared" si="1"/>
        <v/>
      </c>
    </row>
    <row r="2085">
      <c r="G2085" s="13" t="str">
        <f t="shared" si="1"/>
        <v/>
      </c>
    </row>
    <row r="2086">
      <c r="G2086" s="13" t="str">
        <f t="shared" si="1"/>
        <v/>
      </c>
    </row>
    <row r="2087">
      <c r="G2087" s="13" t="str">
        <f t="shared" si="1"/>
        <v/>
      </c>
    </row>
    <row r="2088">
      <c r="G2088" s="13" t="str">
        <f t="shared" si="1"/>
        <v/>
      </c>
    </row>
    <row r="2089">
      <c r="G2089" s="13" t="str">
        <f t="shared" si="1"/>
        <v/>
      </c>
    </row>
    <row r="2090">
      <c r="G2090" s="13" t="str">
        <f t="shared" si="1"/>
        <v/>
      </c>
    </row>
    <row r="2091">
      <c r="G2091" s="13" t="str">
        <f t="shared" si="1"/>
        <v/>
      </c>
    </row>
    <row r="2092">
      <c r="G2092" s="13" t="str">
        <f t="shared" si="1"/>
        <v/>
      </c>
    </row>
    <row r="2093">
      <c r="G2093" s="13" t="str">
        <f t="shared" si="1"/>
        <v/>
      </c>
    </row>
    <row r="2094">
      <c r="G2094" s="13" t="str">
        <f t="shared" si="1"/>
        <v/>
      </c>
    </row>
    <row r="2095">
      <c r="G2095" s="13" t="str">
        <f t="shared" si="1"/>
        <v/>
      </c>
    </row>
    <row r="2096">
      <c r="G2096" s="13" t="str">
        <f t="shared" si="1"/>
        <v/>
      </c>
    </row>
    <row r="2097">
      <c r="G2097" s="13" t="str">
        <f t="shared" si="1"/>
        <v/>
      </c>
    </row>
    <row r="2098">
      <c r="G2098" s="13" t="str">
        <f t="shared" si="1"/>
        <v/>
      </c>
    </row>
    <row r="2099">
      <c r="G2099" s="13" t="str">
        <f t="shared" si="1"/>
        <v/>
      </c>
    </row>
    <row r="2100">
      <c r="G2100" s="13" t="str">
        <f t="shared" si="1"/>
        <v/>
      </c>
    </row>
    <row r="2101">
      <c r="G2101" s="13" t="str">
        <f t="shared" si="1"/>
        <v/>
      </c>
    </row>
    <row r="2102">
      <c r="G2102" s="13" t="str">
        <f t="shared" si="1"/>
        <v/>
      </c>
    </row>
    <row r="2103">
      <c r="G2103" s="13" t="str">
        <f t="shared" si="1"/>
        <v/>
      </c>
    </row>
    <row r="2104">
      <c r="G2104" s="13" t="str">
        <f t="shared" si="1"/>
        <v/>
      </c>
    </row>
    <row r="2105">
      <c r="G2105" s="13" t="str">
        <f t="shared" si="1"/>
        <v/>
      </c>
    </row>
    <row r="2106">
      <c r="G2106" s="13" t="str">
        <f t="shared" si="1"/>
        <v/>
      </c>
    </row>
    <row r="2107">
      <c r="G2107" s="13" t="str">
        <f t="shared" si="1"/>
        <v/>
      </c>
    </row>
    <row r="2108">
      <c r="G2108" s="13" t="str">
        <f t="shared" si="1"/>
        <v/>
      </c>
    </row>
    <row r="2109">
      <c r="G2109" s="13" t="str">
        <f t="shared" si="1"/>
        <v/>
      </c>
    </row>
    <row r="2110">
      <c r="G2110" s="13" t="str">
        <f t="shared" si="1"/>
        <v/>
      </c>
    </row>
    <row r="2111">
      <c r="G2111" s="13" t="str">
        <f t="shared" si="1"/>
        <v/>
      </c>
    </row>
    <row r="2112">
      <c r="G2112" s="13" t="str">
        <f t="shared" si="1"/>
        <v/>
      </c>
    </row>
    <row r="2113">
      <c r="G2113" s="13" t="str">
        <f t="shared" si="1"/>
        <v/>
      </c>
    </row>
    <row r="2114">
      <c r="G2114" s="13" t="str">
        <f t="shared" si="1"/>
        <v/>
      </c>
    </row>
    <row r="2115">
      <c r="G2115" s="13" t="str">
        <f t="shared" si="1"/>
        <v/>
      </c>
    </row>
    <row r="2116">
      <c r="G2116" s="13" t="str">
        <f t="shared" si="1"/>
        <v/>
      </c>
    </row>
    <row r="2117">
      <c r="G2117" s="13" t="str">
        <f t="shared" si="1"/>
        <v/>
      </c>
    </row>
    <row r="2118">
      <c r="G2118" s="13" t="str">
        <f t="shared" si="1"/>
        <v/>
      </c>
    </row>
    <row r="2119">
      <c r="G2119" s="13" t="str">
        <f t="shared" si="1"/>
        <v/>
      </c>
    </row>
    <row r="2120">
      <c r="G2120" s="13" t="str">
        <f t="shared" si="1"/>
        <v/>
      </c>
    </row>
    <row r="2121">
      <c r="G2121" s="13" t="str">
        <f t="shared" si="1"/>
        <v/>
      </c>
    </row>
    <row r="2122">
      <c r="G2122" s="13" t="str">
        <f t="shared" si="1"/>
        <v/>
      </c>
    </row>
    <row r="2123">
      <c r="G2123" s="13" t="str">
        <f t="shared" si="1"/>
        <v/>
      </c>
    </row>
    <row r="2124">
      <c r="G2124" s="13" t="str">
        <f t="shared" si="1"/>
        <v/>
      </c>
    </row>
    <row r="2125">
      <c r="G2125" s="13" t="str">
        <f t="shared" si="1"/>
        <v/>
      </c>
    </row>
    <row r="2126">
      <c r="G2126" s="13" t="str">
        <f t="shared" si="1"/>
        <v/>
      </c>
    </row>
    <row r="2127">
      <c r="G2127" s="13" t="str">
        <f t="shared" si="1"/>
        <v/>
      </c>
    </row>
    <row r="2128">
      <c r="G2128" s="13" t="str">
        <f t="shared" si="1"/>
        <v/>
      </c>
    </row>
    <row r="2129">
      <c r="G2129" s="13" t="str">
        <f t="shared" si="1"/>
        <v/>
      </c>
    </row>
    <row r="2130">
      <c r="G2130" s="13" t="str">
        <f t="shared" si="1"/>
        <v/>
      </c>
    </row>
    <row r="2131">
      <c r="G2131" s="13" t="str">
        <f t="shared" si="1"/>
        <v/>
      </c>
    </row>
    <row r="2132">
      <c r="G2132" s="13" t="str">
        <f t="shared" si="1"/>
        <v/>
      </c>
    </row>
    <row r="2133">
      <c r="G2133" s="13" t="str">
        <f t="shared" si="1"/>
        <v/>
      </c>
    </row>
    <row r="2134">
      <c r="G2134" s="13" t="str">
        <f t="shared" si="1"/>
        <v/>
      </c>
    </row>
    <row r="2135">
      <c r="G2135" s="13" t="str">
        <f t="shared" si="1"/>
        <v/>
      </c>
    </row>
    <row r="2136">
      <c r="G2136" s="13" t="str">
        <f t="shared" si="1"/>
        <v/>
      </c>
    </row>
    <row r="2137">
      <c r="G2137" s="13" t="str">
        <f t="shared" si="1"/>
        <v/>
      </c>
    </row>
    <row r="2138">
      <c r="G2138" s="13" t="str">
        <f t="shared" si="1"/>
        <v/>
      </c>
    </row>
    <row r="2139">
      <c r="G2139" s="13" t="str">
        <f t="shared" si="1"/>
        <v/>
      </c>
    </row>
    <row r="2140">
      <c r="G2140" s="13" t="str">
        <f t="shared" si="1"/>
        <v/>
      </c>
    </row>
    <row r="2141">
      <c r="G2141" s="13" t="str">
        <f t="shared" si="1"/>
        <v/>
      </c>
    </row>
    <row r="2142">
      <c r="G2142" s="13" t="str">
        <f t="shared" si="1"/>
        <v/>
      </c>
    </row>
    <row r="2143">
      <c r="G2143" s="13" t="str">
        <f t="shared" si="1"/>
        <v/>
      </c>
    </row>
    <row r="2144">
      <c r="G2144" s="13" t="str">
        <f t="shared" si="1"/>
        <v/>
      </c>
    </row>
    <row r="2145">
      <c r="G2145" s="13" t="str">
        <f t="shared" si="1"/>
        <v/>
      </c>
    </row>
    <row r="2146">
      <c r="G2146" s="13" t="str">
        <f t="shared" si="1"/>
        <v/>
      </c>
    </row>
    <row r="2147">
      <c r="G2147" s="13" t="str">
        <f t="shared" si="1"/>
        <v/>
      </c>
    </row>
    <row r="2148">
      <c r="G2148" s="13" t="str">
        <f t="shared" si="1"/>
        <v/>
      </c>
    </row>
    <row r="2149">
      <c r="G2149" s="13" t="str">
        <f t="shared" si="1"/>
        <v/>
      </c>
    </row>
    <row r="2150">
      <c r="G2150" s="13" t="str">
        <f t="shared" si="1"/>
        <v/>
      </c>
    </row>
    <row r="2151">
      <c r="G2151" s="13" t="str">
        <f t="shared" si="1"/>
        <v/>
      </c>
    </row>
    <row r="2152">
      <c r="G2152" s="13" t="str">
        <f t="shared" si="1"/>
        <v/>
      </c>
    </row>
    <row r="2153">
      <c r="G2153" s="13" t="str">
        <f t="shared" si="1"/>
        <v/>
      </c>
    </row>
    <row r="2154">
      <c r="G2154" s="13" t="str">
        <f t="shared" si="1"/>
        <v/>
      </c>
    </row>
    <row r="2155">
      <c r="G2155" s="13" t="str">
        <f t="shared" si="1"/>
        <v/>
      </c>
    </row>
    <row r="2156">
      <c r="G2156" s="13" t="str">
        <f t="shared" si="1"/>
        <v/>
      </c>
    </row>
    <row r="2157">
      <c r="G2157" s="13" t="str">
        <f t="shared" si="1"/>
        <v/>
      </c>
    </row>
    <row r="2158">
      <c r="G2158" s="13" t="str">
        <f t="shared" si="1"/>
        <v/>
      </c>
    </row>
    <row r="2159">
      <c r="G2159" s="13" t="str">
        <f t="shared" si="1"/>
        <v/>
      </c>
    </row>
    <row r="2160">
      <c r="G2160" s="13" t="str">
        <f t="shared" si="1"/>
        <v/>
      </c>
    </row>
    <row r="2161">
      <c r="G2161" s="13" t="str">
        <f t="shared" si="1"/>
        <v/>
      </c>
    </row>
    <row r="2162">
      <c r="G2162" s="13" t="str">
        <f t="shared" si="1"/>
        <v/>
      </c>
    </row>
    <row r="2163">
      <c r="G2163" s="13" t="str">
        <f t="shared" si="1"/>
        <v/>
      </c>
    </row>
    <row r="2164">
      <c r="G2164" s="13" t="str">
        <f t="shared" si="1"/>
        <v/>
      </c>
    </row>
    <row r="2165">
      <c r="G2165" s="13" t="str">
        <f t="shared" si="1"/>
        <v/>
      </c>
    </row>
    <row r="2166">
      <c r="G2166" s="13" t="str">
        <f t="shared" si="1"/>
        <v/>
      </c>
    </row>
    <row r="2167">
      <c r="G2167" s="13" t="str">
        <f t="shared" si="1"/>
        <v/>
      </c>
    </row>
    <row r="2168">
      <c r="G2168" s="13" t="str">
        <f t="shared" si="1"/>
        <v/>
      </c>
    </row>
    <row r="2169">
      <c r="G2169" s="13" t="str">
        <f t="shared" si="1"/>
        <v/>
      </c>
    </row>
    <row r="2170">
      <c r="G2170" s="13" t="str">
        <f t="shared" si="1"/>
        <v/>
      </c>
    </row>
    <row r="2171">
      <c r="G2171" s="13" t="str">
        <f t="shared" si="1"/>
        <v/>
      </c>
    </row>
    <row r="2172">
      <c r="G2172" s="13" t="str">
        <f t="shared" si="1"/>
        <v/>
      </c>
    </row>
    <row r="2173">
      <c r="G2173" s="13" t="str">
        <f t="shared" si="1"/>
        <v/>
      </c>
    </row>
    <row r="2174">
      <c r="G2174" s="13" t="str">
        <f t="shared" si="1"/>
        <v/>
      </c>
    </row>
    <row r="2175">
      <c r="G2175" s="13" t="str">
        <f t="shared" si="1"/>
        <v/>
      </c>
    </row>
    <row r="2176">
      <c r="G2176" s="13" t="str">
        <f t="shared" si="1"/>
        <v/>
      </c>
    </row>
    <row r="2177">
      <c r="G2177" s="13" t="str">
        <f t="shared" si="1"/>
        <v/>
      </c>
    </row>
    <row r="2178">
      <c r="G2178" s="13" t="str">
        <f t="shared" si="1"/>
        <v/>
      </c>
    </row>
    <row r="2179">
      <c r="G2179" s="13" t="str">
        <f t="shared" si="1"/>
        <v/>
      </c>
    </row>
    <row r="2180">
      <c r="G2180" s="13" t="str">
        <f t="shared" si="1"/>
        <v/>
      </c>
    </row>
    <row r="2181">
      <c r="G2181" s="13" t="str">
        <f t="shared" si="1"/>
        <v/>
      </c>
    </row>
    <row r="2182">
      <c r="G2182" s="13" t="str">
        <f t="shared" si="1"/>
        <v/>
      </c>
    </row>
    <row r="2183">
      <c r="G2183" s="13" t="str">
        <f t="shared" si="1"/>
        <v/>
      </c>
    </row>
    <row r="2184">
      <c r="G2184" s="13" t="str">
        <f t="shared" si="1"/>
        <v/>
      </c>
    </row>
    <row r="2185">
      <c r="G2185" s="13" t="str">
        <f t="shared" si="1"/>
        <v/>
      </c>
    </row>
    <row r="2186">
      <c r="G2186" s="13" t="str">
        <f t="shared" si="1"/>
        <v/>
      </c>
    </row>
    <row r="2187">
      <c r="G2187" s="13" t="str">
        <f t="shared" si="1"/>
        <v/>
      </c>
    </row>
    <row r="2188">
      <c r="G2188" s="13" t="str">
        <f t="shared" si="1"/>
        <v/>
      </c>
    </row>
    <row r="2189">
      <c r="G2189" s="13" t="str">
        <f t="shared" si="1"/>
        <v/>
      </c>
    </row>
    <row r="2190">
      <c r="G2190" s="13" t="str">
        <f t="shared" si="1"/>
        <v/>
      </c>
    </row>
    <row r="2191">
      <c r="G2191" s="13" t="str">
        <f t="shared" si="1"/>
        <v/>
      </c>
    </row>
    <row r="2192">
      <c r="G2192" s="13" t="str">
        <f t="shared" si="1"/>
        <v/>
      </c>
    </row>
    <row r="2193">
      <c r="G2193" s="13" t="str">
        <f t="shared" si="1"/>
        <v/>
      </c>
    </row>
    <row r="2194">
      <c r="G2194" s="13" t="str">
        <f t="shared" si="1"/>
        <v/>
      </c>
    </row>
    <row r="2195">
      <c r="G2195" s="13" t="str">
        <f t="shared" si="1"/>
        <v/>
      </c>
    </row>
    <row r="2196">
      <c r="G2196" s="13" t="str">
        <f t="shared" si="1"/>
        <v/>
      </c>
    </row>
    <row r="2197">
      <c r="G2197" s="13" t="str">
        <f t="shared" si="1"/>
        <v/>
      </c>
    </row>
    <row r="2198">
      <c r="G2198" s="13" t="str">
        <f t="shared" si="1"/>
        <v/>
      </c>
    </row>
    <row r="2199">
      <c r="G2199" s="13" t="str">
        <f t="shared" si="1"/>
        <v/>
      </c>
    </row>
    <row r="2200">
      <c r="G2200" s="13" t="str">
        <f t="shared" si="1"/>
        <v/>
      </c>
    </row>
    <row r="2201">
      <c r="G2201" s="13" t="str">
        <f t="shared" si="1"/>
        <v/>
      </c>
    </row>
    <row r="2202">
      <c r="G2202" s="13" t="str">
        <f t="shared" si="1"/>
        <v/>
      </c>
    </row>
    <row r="2203">
      <c r="G2203" s="13" t="str">
        <f t="shared" si="1"/>
        <v/>
      </c>
    </row>
    <row r="2204">
      <c r="G2204" s="13" t="str">
        <f t="shared" si="1"/>
        <v/>
      </c>
    </row>
    <row r="2205">
      <c r="G2205" s="13" t="str">
        <f t="shared" si="1"/>
        <v/>
      </c>
    </row>
    <row r="2206">
      <c r="G2206" s="13" t="str">
        <f t="shared" si="1"/>
        <v/>
      </c>
    </row>
    <row r="2207">
      <c r="G2207" s="13" t="str">
        <f t="shared" si="1"/>
        <v/>
      </c>
    </row>
    <row r="2208">
      <c r="G2208" s="13" t="str">
        <f t="shared" si="1"/>
        <v/>
      </c>
    </row>
    <row r="2209">
      <c r="G2209" s="13" t="str">
        <f t="shared" si="1"/>
        <v/>
      </c>
    </row>
    <row r="2210">
      <c r="G2210" s="13" t="str">
        <f t="shared" si="1"/>
        <v/>
      </c>
    </row>
    <row r="2211">
      <c r="G2211" s="13" t="str">
        <f t="shared" si="1"/>
        <v/>
      </c>
    </row>
    <row r="2212">
      <c r="G2212" s="13" t="str">
        <f t="shared" si="1"/>
        <v/>
      </c>
    </row>
    <row r="2213">
      <c r="G2213" s="13" t="str">
        <f t="shared" si="1"/>
        <v/>
      </c>
    </row>
    <row r="2214">
      <c r="G2214" s="13" t="str">
        <f t="shared" si="1"/>
        <v/>
      </c>
    </row>
    <row r="2215">
      <c r="G2215" s="13" t="str">
        <f t="shared" si="1"/>
        <v/>
      </c>
    </row>
    <row r="2216">
      <c r="G2216" s="13" t="str">
        <f t="shared" si="1"/>
        <v/>
      </c>
    </row>
    <row r="2217">
      <c r="G2217" s="13" t="str">
        <f t="shared" si="1"/>
        <v/>
      </c>
    </row>
    <row r="2218">
      <c r="G2218" s="13" t="str">
        <f t="shared" si="1"/>
        <v/>
      </c>
    </row>
    <row r="2219">
      <c r="G2219" s="13" t="str">
        <f t="shared" si="1"/>
        <v/>
      </c>
    </row>
    <row r="2220">
      <c r="G2220" s="13" t="str">
        <f t="shared" si="1"/>
        <v/>
      </c>
    </row>
    <row r="2221">
      <c r="G2221" s="13" t="str">
        <f t="shared" si="1"/>
        <v/>
      </c>
    </row>
    <row r="2222">
      <c r="G2222" s="13" t="str">
        <f t="shared" si="1"/>
        <v/>
      </c>
    </row>
    <row r="2223">
      <c r="G2223" s="13" t="str">
        <f t="shared" si="1"/>
        <v/>
      </c>
    </row>
    <row r="2224">
      <c r="G2224" s="13" t="str">
        <f t="shared" si="1"/>
        <v/>
      </c>
    </row>
    <row r="2225">
      <c r="G2225" s="13" t="str">
        <f t="shared" si="1"/>
        <v/>
      </c>
    </row>
    <row r="2226">
      <c r="G2226" s="13" t="str">
        <f t="shared" si="1"/>
        <v/>
      </c>
    </row>
    <row r="2227">
      <c r="G2227" s="13" t="str">
        <f t="shared" si="1"/>
        <v/>
      </c>
    </row>
    <row r="2228">
      <c r="G2228" s="13" t="str">
        <f t="shared" si="1"/>
        <v/>
      </c>
    </row>
    <row r="2229">
      <c r="G2229" s="13" t="str">
        <f t="shared" si="1"/>
        <v/>
      </c>
    </row>
    <row r="2230">
      <c r="G2230" s="13" t="str">
        <f t="shared" si="1"/>
        <v/>
      </c>
    </row>
    <row r="2231">
      <c r="G2231" s="13" t="str">
        <f t="shared" si="1"/>
        <v/>
      </c>
    </row>
    <row r="2232">
      <c r="G2232" s="13" t="str">
        <f t="shared" si="1"/>
        <v/>
      </c>
    </row>
    <row r="2233">
      <c r="G2233" s="13" t="str">
        <f t="shared" si="1"/>
        <v/>
      </c>
    </row>
    <row r="2234">
      <c r="G2234" s="13" t="str">
        <f t="shared" si="1"/>
        <v/>
      </c>
    </row>
    <row r="2235">
      <c r="G2235" s="13" t="str">
        <f t="shared" si="1"/>
        <v/>
      </c>
    </row>
    <row r="2236">
      <c r="G2236" s="13" t="str">
        <f t="shared" si="1"/>
        <v/>
      </c>
    </row>
    <row r="2237">
      <c r="G2237" s="13" t="str">
        <f t="shared" si="1"/>
        <v/>
      </c>
    </row>
    <row r="2238">
      <c r="G2238" s="13" t="str">
        <f t="shared" si="1"/>
        <v/>
      </c>
    </row>
    <row r="2239">
      <c r="G2239" s="13" t="str">
        <f t="shared" si="1"/>
        <v/>
      </c>
    </row>
    <row r="2240">
      <c r="G2240" s="13" t="str">
        <f t="shared" si="1"/>
        <v/>
      </c>
    </row>
    <row r="2241">
      <c r="G2241" s="13" t="str">
        <f t="shared" si="1"/>
        <v/>
      </c>
    </row>
    <row r="2242">
      <c r="G2242" s="13" t="str">
        <f t="shared" si="1"/>
        <v/>
      </c>
    </row>
    <row r="2243">
      <c r="G2243" s="13" t="str">
        <f t="shared" si="1"/>
        <v/>
      </c>
    </row>
    <row r="2244">
      <c r="G2244" s="13" t="str">
        <f t="shared" si="1"/>
        <v/>
      </c>
    </row>
    <row r="2245">
      <c r="G2245" s="13" t="str">
        <f t="shared" si="1"/>
        <v/>
      </c>
    </row>
    <row r="2246">
      <c r="G2246" s="13" t="str">
        <f t="shared" si="1"/>
        <v/>
      </c>
    </row>
    <row r="2247">
      <c r="G2247" s="13" t="str">
        <f t="shared" si="1"/>
        <v/>
      </c>
    </row>
    <row r="2248">
      <c r="G2248" s="13" t="str">
        <f t="shared" si="1"/>
        <v/>
      </c>
    </row>
    <row r="2249">
      <c r="G2249" s="13" t="str">
        <f t="shared" si="1"/>
        <v/>
      </c>
    </row>
    <row r="2250">
      <c r="G2250" s="13" t="str">
        <f t="shared" si="1"/>
        <v/>
      </c>
    </row>
    <row r="2251">
      <c r="G2251" s="13" t="str">
        <f t="shared" si="1"/>
        <v/>
      </c>
    </row>
    <row r="2252">
      <c r="G2252" s="13" t="str">
        <f t="shared" si="1"/>
        <v/>
      </c>
    </row>
    <row r="2253">
      <c r="G2253" s="13" t="str">
        <f t="shared" si="1"/>
        <v/>
      </c>
    </row>
    <row r="2254">
      <c r="G2254" s="13" t="str">
        <f t="shared" si="1"/>
        <v/>
      </c>
    </row>
    <row r="2255">
      <c r="G2255" s="13" t="str">
        <f t="shared" si="1"/>
        <v/>
      </c>
    </row>
    <row r="2256">
      <c r="G2256" s="13" t="str">
        <f t="shared" si="1"/>
        <v/>
      </c>
    </row>
    <row r="2257">
      <c r="G2257" s="13" t="str">
        <f t="shared" si="1"/>
        <v/>
      </c>
    </row>
    <row r="2258">
      <c r="G2258" s="13" t="str">
        <f t="shared" si="1"/>
        <v/>
      </c>
    </row>
    <row r="2259">
      <c r="G2259" s="13" t="str">
        <f t="shared" si="1"/>
        <v/>
      </c>
    </row>
    <row r="2260">
      <c r="G2260" s="13" t="str">
        <f t="shared" si="1"/>
        <v/>
      </c>
    </row>
    <row r="2261">
      <c r="G2261" s="13" t="str">
        <f t="shared" si="1"/>
        <v/>
      </c>
    </row>
    <row r="2262">
      <c r="G2262" s="13" t="str">
        <f t="shared" si="1"/>
        <v/>
      </c>
    </row>
    <row r="2263">
      <c r="G2263" s="13" t="str">
        <f t="shared" si="1"/>
        <v/>
      </c>
    </row>
    <row r="2264">
      <c r="G2264" s="13" t="str">
        <f t="shared" si="1"/>
        <v/>
      </c>
    </row>
    <row r="2265">
      <c r="G2265" s="13" t="str">
        <f t="shared" si="1"/>
        <v/>
      </c>
    </row>
    <row r="2266">
      <c r="G2266" s="13" t="str">
        <f t="shared" si="1"/>
        <v/>
      </c>
    </row>
    <row r="2267">
      <c r="G2267" s="13" t="str">
        <f t="shared" si="1"/>
        <v/>
      </c>
    </row>
    <row r="2268">
      <c r="G2268" s="13" t="str">
        <f t="shared" si="1"/>
        <v/>
      </c>
    </row>
    <row r="2269">
      <c r="G2269" s="13" t="str">
        <f t="shared" si="1"/>
        <v/>
      </c>
    </row>
    <row r="2270">
      <c r="G2270" s="13" t="str">
        <f t="shared" si="1"/>
        <v/>
      </c>
    </row>
    <row r="2271">
      <c r="G2271" s="13" t="str">
        <f t="shared" si="1"/>
        <v/>
      </c>
    </row>
    <row r="2272">
      <c r="G2272" s="13" t="str">
        <f t="shared" si="1"/>
        <v/>
      </c>
    </row>
    <row r="2273">
      <c r="G2273" s="13" t="str">
        <f t="shared" si="1"/>
        <v/>
      </c>
    </row>
    <row r="2274">
      <c r="G2274" s="13" t="str">
        <f t="shared" si="1"/>
        <v/>
      </c>
    </row>
    <row r="2275">
      <c r="G2275" s="13" t="str">
        <f t="shared" si="1"/>
        <v/>
      </c>
    </row>
    <row r="2276">
      <c r="G2276" s="13" t="str">
        <f t="shared" si="1"/>
        <v/>
      </c>
    </row>
    <row r="2277">
      <c r="G2277" s="13" t="str">
        <f t="shared" si="1"/>
        <v/>
      </c>
    </row>
    <row r="2278">
      <c r="G2278" s="13" t="str">
        <f t="shared" si="1"/>
        <v/>
      </c>
    </row>
    <row r="2279">
      <c r="G2279" s="13" t="str">
        <f t="shared" si="1"/>
        <v/>
      </c>
    </row>
    <row r="2280">
      <c r="G2280" s="13" t="str">
        <f t="shared" si="1"/>
        <v/>
      </c>
    </row>
    <row r="2281">
      <c r="G2281" s="13" t="str">
        <f t="shared" si="1"/>
        <v/>
      </c>
    </row>
    <row r="2282">
      <c r="G2282" s="13" t="str">
        <f t="shared" si="1"/>
        <v/>
      </c>
    </row>
    <row r="2283">
      <c r="G2283" s="13" t="str">
        <f t="shared" si="1"/>
        <v/>
      </c>
    </row>
    <row r="2284">
      <c r="G2284" s="13" t="str">
        <f t="shared" si="1"/>
        <v/>
      </c>
    </row>
    <row r="2285">
      <c r="G2285" s="13" t="str">
        <f t="shared" si="1"/>
        <v/>
      </c>
    </row>
    <row r="2286">
      <c r="G2286" s="13" t="str">
        <f t="shared" si="1"/>
        <v/>
      </c>
    </row>
    <row r="2287">
      <c r="G2287" s="13" t="str">
        <f t="shared" si="1"/>
        <v/>
      </c>
    </row>
    <row r="2288">
      <c r="G2288" s="13" t="str">
        <f t="shared" si="1"/>
        <v/>
      </c>
    </row>
    <row r="2289">
      <c r="G2289" s="13" t="str">
        <f t="shared" si="1"/>
        <v/>
      </c>
    </row>
    <row r="2290">
      <c r="G2290" s="13" t="str">
        <f t="shared" si="1"/>
        <v/>
      </c>
    </row>
    <row r="2291">
      <c r="G2291" s="13" t="str">
        <f t="shared" si="1"/>
        <v/>
      </c>
    </row>
    <row r="2292">
      <c r="G2292" s="13" t="str">
        <f t="shared" si="1"/>
        <v/>
      </c>
    </row>
    <row r="2293">
      <c r="G2293" s="13" t="str">
        <f t="shared" si="1"/>
        <v/>
      </c>
    </row>
    <row r="2294">
      <c r="G2294" s="13" t="str">
        <f t="shared" si="1"/>
        <v/>
      </c>
    </row>
    <row r="2295">
      <c r="G2295" s="13" t="str">
        <f t="shared" si="1"/>
        <v/>
      </c>
    </row>
    <row r="2296">
      <c r="G2296" s="13" t="str">
        <f t="shared" si="1"/>
        <v/>
      </c>
    </row>
    <row r="2297">
      <c r="G2297" s="13" t="str">
        <f t="shared" si="1"/>
        <v/>
      </c>
    </row>
    <row r="2298">
      <c r="G2298" s="13" t="str">
        <f t="shared" si="1"/>
        <v/>
      </c>
    </row>
    <row r="2299">
      <c r="G2299" s="13" t="str">
        <f t="shared" si="1"/>
        <v/>
      </c>
    </row>
    <row r="2300">
      <c r="G2300" s="13" t="str">
        <f t="shared" si="1"/>
        <v/>
      </c>
    </row>
    <row r="2301">
      <c r="G2301" s="13" t="str">
        <f t="shared" si="1"/>
        <v/>
      </c>
    </row>
    <row r="2302">
      <c r="G2302" s="13" t="str">
        <f t="shared" si="1"/>
        <v/>
      </c>
    </row>
    <row r="2303">
      <c r="G2303" s="13" t="str">
        <f t="shared" si="1"/>
        <v/>
      </c>
    </row>
    <row r="2304">
      <c r="G2304" s="13" t="str">
        <f t="shared" si="1"/>
        <v/>
      </c>
    </row>
    <row r="2305">
      <c r="G2305" s="13" t="str">
        <f t="shared" si="1"/>
        <v/>
      </c>
    </row>
    <row r="2306">
      <c r="G2306" s="13" t="str">
        <f t="shared" si="1"/>
        <v/>
      </c>
    </row>
    <row r="2307">
      <c r="G2307" s="13" t="str">
        <f t="shared" si="1"/>
        <v/>
      </c>
    </row>
    <row r="2308">
      <c r="G2308" s="13" t="str">
        <f t="shared" si="1"/>
        <v/>
      </c>
    </row>
    <row r="2309">
      <c r="G2309" s="13" t="str">
        <f t="shared" si="1"/>
        <v/>
      </c>
    </row>
    <row r="2310">
      <c r="G2310" s="13" t="str">
        <f t="shared" si="1"/>
        <v/>
      </c>
    </row>
    <row r="2311">
      <c r="G2311" s="13" t="str">
        <f t="shared" si="1"/>
        <v/>
      </c>
    </row>
    <row r="2312">
      <c r="G2312" s="13" t="str">
        <f t="shared" si="1"/>
        <v/>
      </c>
    </row>
    <row r="2313">
      <c r="G2313" s="13" t="str">
        <f t="shared" si="1"/>
        <v/>
      </c>
    </row>
    <row r="2314">
      <c r="G2314" s="13" t="str">
        <f t="shared" si="1"/>
        <v/>
      </c>
    </row>
    <row r="2315">
      <c r="G2315" s="13" t="str">
        <f t="shared" si="1"/>
        <v/>
      </c>
    </row>
    <row r="2316">
      <c r="G2316" s="13" t="str">
        <f t="shared" si="1"/>
        <v/>
      </c>
    </row>
    <row r="2317">
      <c r="G2317" s="13" t="str">
        <f t="shared" si="1"/>
        <v/>
      </c>
    </row>
    <row r="2318">
      <c r="G2318" s="13" t="str">
        <f t="shared" si="1"/>
        <v/>
      </c>
    </row>
    <row r="2319">
      <c r="G2319" s="13" t="str">
        <f t="shared" si="1"/>
        <v/>
      </c>
    </row>
    <row r="2320">
      <c r="G2320" s="13" t="str">
        <f t="shared" si="1"/>
        <v/>
      </c>
    </row>
    <row r="2321">
      <c r="G2321" s="13" t="str">
        <f t="shared" si="1"/>
        <v/>
      </c>
    </row>
    <row r="2322">
      <c r="G2322" s="13" t="str">
        <f t="shared" si="1"/>
        <v/>
      </c>
    </row>
    <row r="2323">
      <c r="G2323" s="13" t="str">
        <f t="shared" si="1"/>
        <v/>
      </c>
    </row>
    <row r="2324">
      <c r="G2324" s="13" t="str">
        <f t="shared" si="1"/>
        <v/>
      </c>
    </row>
    <row r="2325">
      <c r="G2325" s="13" t="str">
        <f t="shared" si="1"/>
        <v/>
      </c>
    </row>
    <row r="2326">
      <c r="G2326" s="13" t="str">
        <f t="shared" si="1"/>
        <v/>
      </c>
    </row>
    <row r="2327">
      <c r="G2327" s="13" t="str">
        <f t="shared" si="1"/>
        <v/>
      </c>
    </row>
    <row r="2328">
      <c r="G2328" s="13" t="str">
        <f t="shared" si="1"/>
        <v/>
      </c>
    </row>
    <row r="2329">
      <c r="G2329" s="13" t="str">
        <f t="shared" si="1"/>
        <v/>
      </c>
    </row>
    <row r="2330">
      <c r="G2330" s="13" t="str">
        <f t="shared" si="1"/>
        <v/>
      </c>
    </row>
    <row r="2331">
      <c r="G2331" s="13" t="str">
        <f t="shared" si="1"/>
        <v/>
      </c>
    </row>
    <row r="2332">
      <c r="G2332" s="13" t="str">
        <f t="shared" si="1"/>
        <v/>
      </c>
    </row>
    <row r="2333">
      <c r="G2333" s="13" t="str">
        <f t="shared" si="1"/>
        <v/>
      </c>
    </row>
    <row r="2334">
      <c r="G2334" s="13" t="str">
        <f t="shared" si="1"/>
        <v/>
      </c>
    </row>
    <row r="2335">
      <c r="G2335" s="13" t="str">
        <f t="shared" si="1"/>
        <v/>
      </c>
    </row>
    <row r="2336">
      <c r="G2336" s="13" t="str">
        <f t="shared" si="1"/>
        <v/>
      </c>
    </row>
    <row r="2337">
      <c r="G2337" s="13" t="str">
        <f t="shared" si="1"/>
        <v/>
      </c>
    </row>
    <row r="2338">
      <c r="G2338" s="13" t="str">
        <f t="shared" si="1"/>
        <v/>
      </c>
    </row>
    <row r="2339">
      <c r="G2339" s="13" t="str">
        <f t="shared" si="1"/>
        <v/>
      </c>
    </row>
    <row r="2340">
      <c r="G2340" s="13" t="str">
        <f t="shared" si="1"/>
        <v/>
      </c>
    </row>
    <row r="2341">
      <c r="G2341" s="13" t="str">
        <f t="shared" si="1"/>
        <v/>
      </c>
    </row>
    <row r="2342">
      <c r="G2342" s="13" t="str">
        <f t="shared" si="1"/>
        <v/>
      </c>
    </row>
    <row r="2343">
      <c r="G2343" s="13" t="str">
        <f t="shared" si="1"/>
        <v/>
      </c>
    </row>
    <row r="2344">
      <c r="G2344" s="13" t="str">
        <f t="shared" si="1"/>
        <v/>
      </c>
    </row>
    <row r="2345">
      <c r="G2345" s="13" t="str">
        <f t="shared" si="1"/>
        <v/>
      </c>
    </row>
    <row r="2346">
      <c r="G2346" s="13" t="str">
        <f t="shared" si="1"/>
        <v/>
      </c>
    </row>
    <row r="2347">
      <c r="G2347" s="13" t="str">
        <f t="shared" si="1"/>
        <v/>
      </c>
    </row>
    <row r="2348">
      <c r="G2348" s="13" t="str">
        <f t="shared" si="1"/>
        <v/>
      </c>
    </row>
    <row r="2349">
      <c r="G2349" s="13" t="str">
        <f t="shared" si="1"/>
        <v/>
      </c>
    </row>
    <row r="2350">
      <c r="G2350" s="13" t="str">
        <f t="shared" si="1"/>
        <v/>
      </c>
    </row>
    <row r="2351">
      <c r="G2351" s="13" t="str">
        <f t="shared" si="1"/>
        <v/>
      </c>
    </row>
    <row r="2352">
      <c r="G2352" s="13" t="str">
        <f t="shared" si="1"/>
        <v/>
      </c>
    </row>
    <row r="2353">
      <c r="G2353" s="13" t="str">
        <f t="shared" si="1"/>
        <v/>
      </c>
    </row>
    <row r="2354">
      <c r="G2354" s="13" t="str">
        <f t="shared" si="1"/>
        <v/>
      </c>
    </row>
    <row r="2355">
      <c r="G2355" s="13" t="str">
        <f t="shared" si="1"/>
        <v/>
      </c>
    </row>
    <row r="2356">
      <c r="G2356" s="13" t="str">
        <f t="shared" si="1"/>
        <v/>
      </c>
    </row>
    <row r="2357">
      <c r="G2357" s="13" t="str">
        <f t="shared" si="1"/>
        <v/>
      </c>
    </row>
    <row r="2358">
      <c r="G2358" s="13" t="str">
        <f t="shared" si="1"/>
        <v/>
      </c>
    </row>
    <row r="2359">
      <c r="G2359" s="13" t="str">
        <f t="shared" si="1"/>
        <v/>
      </c>
    </row>
    <row r="2360">
      <c r="G2360" s="13" t="str">
        <f t="shared" si="1"/>
        <v/>
      </c>
    </row>
    <row r="2361">
      <c r="G2361" s="13" t="str">
        <f t="shared" si="1"/>
        <v/>
      </c>
    </row>
    <row r="2362">
      <c r="G2362" s="13" t="str">
        <f t="shared" si="1"/>
        <v/>
      </c>
    </row>
    <row r="2363">
      <c r="G2363" s="13" t="str">
        <f t="shared" si="1"/>
        <v/>
      </c>
    </row>
    <row r="2364">
      <c r="G2364" s="13" t="str">
        <f t="shared" si="1"/>
        <v/>
      </c>
    </row>
    <row r="2365">
      <c r="G2365" s="13" t="str">
        <f t="shared" si="1"/>
        <v/>
      </c>
    </row>
    <row r="2366">
      <c r="G2366" s="13" t="str">
        <f t="shared" si="1"/>
        <v/>
      </c>
    </row>
    <row r="2367">
      <c r="G2367" s="13" t="str">
        <f t="shared" si="1"/>
        <v/>
      </c>
    </row>
    <row r="2368">
      <c r="G2368" s="13" t="str">
        <f t="shared" si="1"/>
        <v/>
      </c>
    </row>
    <row r="2369">
      <c r="G2369" s="13" t="str">
        <f t="shared" si="1"/>
        <v/>
      </c>
    </row>
    <row r="2370">
      <c r="G2370" s="13" t="str">
        <f t="shared" si="1"/>
        <v/>
      </c>
    </row>
    <row r="2371">
      <c r="G2371" s="13" t="str">
        <f t="shared" si="1"/>
        <v/>
      </c>
    </row>
    <row r="2372">
      <c r="G2372" s="13" t="str">
        <f t="shared" si="1"/>
        <v/>
      </c>
    </row>
    <row r="2373">
      <c r="G2373" s="13" t="str">
        <f t="shared" si="1"/>
        <v/>
      </c>
    </row>
    <row r="2374">
      <c r="G2374" s="13" t="str">
        <f t="shared" si="1"/>
        <v/>
      </c>
    </row>
    <row r="2375">
      <c r="G2375" s="13" t="str">
        <f t="shared" si="1"/>
        <v/>
      </c>
    </row>
    <row r="2376">
      <c r="G2376" s="13" t="str">
        <f t="shared" si="1"/>
        <v/>
      </c>
    </row>
    <row r="2377">
      <c r="G2377" s="13" t="str">
        <f t="shared" si="1"/>
        <v/>
      </c>
    </row>
    <row r="2378">
      <c r="G2378" s="13" t="str">
        <f t="shared" si="1"/>
        <v/>
      </c>
    </row>
    <row r="2379">
      <c r="G2379" s="13" t="str">
        <f t="shared" si="1"/>
        <v/>
      </c>
    </row>
    <row r="2380">
      <c r="G2380" s="13" t="str">
        <f t="shared" si="1"/>
        <v/>
      </c>
    </row>
    <row r="2381">
      <c r="G2381" s="13" t="str">
        <f t="shared" si="1"/>
        <v/>
      </c>
    </row>
    <row r="2382">
      <c r="G2382" s="13" t="str">
        <f t="shared" si="1"/>
        <v/>
      </c>
    </row>
    <row r="2383">
      <c r="G2383" s="13" t="str">
        <f t="shared" si="1"/>
        <v/>
      </c>
    </row>
    <row r="2384">
      <c r="G2384" s="13" t="str">
        <f t="shared" si="1"/>
        <v/>
      </c>
    </row>
    <row r="2385">
      <c r="G2385" s="13" t="str">
        <f t="shared" si="1"/>
        <v/>
      </c>
    </row>
    <row r="2386">
      <c r="G2386" s="13" t="str">
        <f t="shared" si="1"/>
        <v/>
      </c>
    </row>
    <row r="2387">
      <c r="G2387" s="13" t="str">
        <f t="shared" si="1"/>
        <v/>
      </c>
    </row>
    <row r="2388">
      <c r="G2388" s="13" t="str">
        <f t="shared" si="1"/>
        <v/>
      </c>
    </row>
    <row r="2389">
      <c r="G2389" s="13" t="str">
        <f t="shared" si="1"/>
        <v/>
      </c>
    </row>
    <row r="2390">
      <c r="G2390" s="13" t="str">
        <f t="shared" si="1"/>
        <v/>
      </c>
    </row>
    <row r="2391">
      <c r="G2391" s="13" t="str">
        <f t="shared" si="1"/>
        <v/>
      </c>
    </row>
    <row r="2392">
      <c r="G2392" s="13" t="str">
        <f t="shared" si="1"/>
        <v/>
      </c>
    </row>
    <row r="2393">
      <c r="G2393" s="13" t="str">
        <f t="shared" si="1"/>
        <v/>
      </c>
    </row>
    <row r="2394">
      <c r="G2394" s="13" t="str">
        <f t="shared" si="1"/>
        <v/>
      </c>
    </row>
    <row r="2395">
      <c r="G2395" s="13" t="str">
        <f t="shared" si="1"/>
        <v/>
      </c>
    </row>
    <row r="2396">
      <c r="G2396" s="13" t="str">
        <f t="shared" si="1"/>
        <v/>
      </c>
    </row>
    <row r="2397">
      <c r="G2397" s="13" t="str">
        <f t="shared" si="1"/>
        <v/>
      </c>
    </row>
    <row r="2398">
      <c r="G2398" s="13" t="str">
        <f t="shared" si="1"/>
        <v/>
      </c>
    </row>
    <row r="2399">
      <c r="G2399" s="13" t="str">
        <f t="shared" si="1"/>
        <v/>
      </c>
    </row>
    <row r="2400">
      <c r="G2400" s="13" t="str">
        <f t="shared" si="1"/>
        <v/>
      </c>
    </row>
    <row r="2401">
      <c r="G2401" s="13" t="str">
        <f t="shared" si="1"/>
        <v/>
      </c>
    </row>
    <row r="2402">
      <c r="G2402" s="13" t="str">
        <f t="shared" si="1"/>
        <v/>
      </c>
    </row>
    <row r="2403">
      <c r="G2403" s="13" t="str">
        <f t="shared" si="1"/>
        <v/>
      </c>
    </row>
    <row r="2404">
      <c r="G2404" s="13" t="str">
        <f t="shared" si="1"/>
        <v/>
      </c>
    </row>
    <row r="2405">
      <c r="G2405" s="13" t="str">
        <f t="shared" si="1"/>
        <v/>
      </c>
    </row>
    <row r="2406">
      <c r="G2406" s="13" t="str">
        <f t="shared" si="1"/>
        <v/>
      </c>
    </row>
    <row r="2407">
      <c r="G2407" s="13" t="str">
        <f t="shared" si="1"/>
        <v/>
      </c>
    </row>
    <row r="2408">
      <c r="G2408" s="13" t="str">
        <f t="shared" si="1"/>
        <v/>
      </c>
    </row>
    <row r="2409">
      <c r="G2409" s="13" t="str">
        <f t="shared" si="1"/>
        <v/>
      </c>
    </row>
    <row r="2410">
      <c r="G2410" s="13" t="str">
        <f t="shared" si="1"/>
        <v/>
      </c>
    </row>
    <row r="2411">
      <c r="G2411" s="13" t="str">
        <f t="shared" si="1"/>
        <v/>
      </c>
    </row>
    <row r="2412">
      <c r="G2412" s="13" t="str">
        <f t="shared" si="1"/>
        <v/>
      </c>
    </row>
    <row r="2413">
      <c r="G2413" s="13" t="str">
        <f t="shared" si="1"/>
        <v/>
      </c>
    </row>
    <row r="2414">
      <c r="G2414" s="13" t="str">
        <f t="shared" si="1"/>
        <v/>
      </c>
    </row>
    <row r="2415">
      <c r="G2415" s="13" t="str">
        <f t="shared" si="1"/>
        <v/>
      </c>
    </row>
    <row r="2416">
      <c r="G2416" s="13" t="str">
        <f t="shared" si="1"/>
        <v/>
      </c>
    </row>
    <row r="2417">
      <c r="G2417" s="13" t="str">
        <f t="shared" si="1"/>
        <v/>
      </c>
    </row>
    <row r="2418">
      <c r="G2418" s="13" t="str">
        <f t="shared" si="1"/>
        <v/>
      </c>
    </row>
    <row r="2419">
      <c r="G2419" s="13" t="str">
        <f t="shared" si="1"/>
        <v/>
      </c>
    </row>
    <row r="2420">
      <c r="G2420" s="13" t="str">
        <f t="shared" si="1"/>
        <v/>
      </c>
    </row>
    <row r="2421">
      <c r="G2421" s="13" t="str">
        <f t="shared" si="1"/>
        <v/>
      </c>
    </row>
    <row r="2422">
      <c r="G2422" s="13" t="str">
        <f t="shared" si="1"/>
        <v/>
      </c>
    </row>
    <row r="2423">
      <c r="G2423" s="13" t="str">
        <f t="shared" si="1"/>
        <v/>
      </c>
    </row>
    <row r="2424">
      <c r="G2424" s="13" t="str">
        <f t="shared" si="1"/>
        <v/>
      </c>
    </row>
    <row r="2425">
      <c r="G2425" s="13" t="str">
        <f t="shared" si="1"/>
        <v/>
      </c>
    </row>
    <row r="2426">
      <c r="G2426" s="13" t="str">
        <f t="shared" si="1"/>
        <v/>
      </c>
    </row>
    <row r="2427">
      <c r="G2427" s="13" t="str">
        <f t="shared" si="1"/>
        <v/>
      </c>
    </row>
    <row r="2428">
      <c r="G2428" s="13" t="str">
        <f t="shared" si="1"/>
        <v/>
      </c>
    </row>
    <row r="2429">
      <c r="G2429" s="13" t="str">
        <f t="shared" si="1"/>
        <v/>
      </c>
    </row>
    <row r="2430">
      <c r="G2430" s="13" t="str">
        <f t="shared" si="1"/>
        <v/>
      </c>
    </row>
    <row r="2431">
      <c r="G2431" s="13" t="str">
        <f t="shared" si="1"/>
        <v/>
      </c>
    </row>
    <row r="2432">
      <c r="G2432" s="13" t="str">
        <f t="shared" si="1"/>
        <v/>
      </c>
    </row>
    <row r="2433">
      <c r="G2433" s="13" t="str">
        <f t="shared" si="1"/>
        <v/>
      </c>
    </row>
    <row r="2434">
      <c r="G2434" s="13" t="str">
        <f t="shared" si="1"/>
        <v/>
      </c>
    </row>
    <row r="2435">
      <c r="G2435" s="13" t="str">
        <f t="shared" si="1"/>
        <v/>
      </c>
    </row>
    <row r="2436">
      <c r="G2436" s="13" t="str">
        <f t="shared" si="1"/>
        <v/>
      </c>
    </row>
    <row r="2437">
      <c r="G2437" s="13" t="str">
        <f t="shared" si="1"/>
        <v/>
      </c>
    </row>
    <row r="2438">
      <c r="G2438" s="13" t="str">
        <f t="shared" si="1"/>
        <v/>
      </c>
    </row>
    <row r="2439">
      <c r="G2439" s="13" t="str">
        <f t="shared" si="1"/>
        <v/>
      </c>
    </row>
    <row r="2440">
      <c r="G2440" s="13" t="str">
        <f t="shared" si="1"/>
        <v/>
      </c>
    </row>
    <row r="2441">
      <c r="G2441" s="13" t="str">
        <f t="shared" si="1"/>
        <v/>
      </c>
    </row>
    <row r="2442">
      <c r="G2442" s="13" t="str">
        <f t="shared" si="1"/>
        <v/>
      </c>
    </row>
    <row r="2443">
      <c r="G2443" s="13" t="str">
        <f t="shared" si="1"/>
        <v/>
      </c>
    </row>
    <row r="2444">
      <c r="G2444" s="13" t="str">
        <f t="shared" si="1"/>
        <v/>
      </c>
    </row>
    <row r="2445">
      <c r="G2445" s="13" t="str">
        <f t="shared" si="1"/>
        <v/>
      </c>
    </row>
    <row r="2446">
      <c r="G2446" s="13" t="str">
        <f t="shared" si="1"/>
        <v/>
      </c>
    </row>
    <row r="2447">
      <c r="G2447" s="13" t="str">
        <f t="shared" si="1"/>
        <v/>
      </c>
    </row>
    <row r="2448">
      <c r="G2448" s="13" t="str">
        <f t="shared" si="1"/>
        <v/>
      </c>
    </row>
    <row r="2449">
      <c r="G2449" s="13" t="str">
        <f t="shared" si="1"/>
        <v/>
      </c>
    </row>
    <row r="2450">
      <c r="G2450" s="13" t="str">
        <f t="shared" si="1"/>
        <v/>
      </c>
    </row>
    <row r="2451">
      <c r="G2451" s="13" t="str">
        <f t="shared" si="1"/>
        <v/>
      </c>
    </row>
    <row r="2452">
      <c r="G2452" s="13" t="str">
        <f t="shared" si="1"/>
        <v/>
      </c>
    </row>
    <row r="2453">
      <c r="G2453" s="13" t="str">
        <f t="shared" si="1"/>
        <v/>
      </c>
    </row>
    <row r="2454">
      <c r="G2454" s="13" t="str">
        <f t="shared" si="1"/>
        <v/>
      </c>
    </row>
    <row r="2455">
      <c r="G2455" s="13" t="str">
        <f t="shared" si="1"/>
        <v/>
      </c>
    </row>
    <row r="2456">
      <c r="G2456" s="13" t="str">
        <f t="shared" si="1"/>
        <v/>
      </c>
    </row>
    <row r="2457">
      <c r="G2457" s="13" t="str">
        <f t="shared" si="1"/>
        <v/>
      </c>
    </row>
    <row r="2458">
      <c r="G2458" s="13" t="str">
        <f t="shared" si="1"/>
        <v/>
      </c>
    </row>
    <row r="2459">
      <c r="G2459" s="13" t="str">
        <f t="shared" si="1"/>
        <v/>
      </c>
    </row>
    <row r="2460">
      <c r="G2460" s="13" t="str">
        <f t="shared" si="1"/>
        <v/>
      </c>
    </row>
    <row r="2461">
      <c r="G2461" s="13" t="str">
        <f t="shared" si="1"/>
        <v/>
      </c>
    </row>
    <row r="2462">
      <c r="G2462" s="13" t="str">
        <f t="shared" si="1"/>
        <v/>
      </c>
    </row>
    <row r="2463">
      <c r="G2463" s="13" t="str">
        <f t="shared" si="1"/>
        <v/>
      </c>
    </row>
    <row r="2464">
      <c r="G2464" s="13" t="str">
        <f t="shared" si="1"/>
        <v/>
      </c>
    </row>
    <row r="2465">
      <c r="G2465" s="13" t="str">
        <f t="shared" si="1"/>
        <v/>
      </c>
    </row>
    <row r="2466">
      <c r="G2466" s="13" t="str">
        <f t="shared" si="1"/>
        <v/>
      </c>
    </row>
    <row r="2467">
      <c r="G2467" s="13" t="str">
        <f t="shared" si="1"/>
        <v/>
      </c>
    </row>
    <row r="2468">
      <c r="G2468" s="13" t="str">
        <f t="shared" si="1"/>
        <v/>
      </c>
    </row>
    <row r="2469">
      <c r="G2469" s="13" t="str">
        <f t="shared" si="1"/>
        <v/>
      </c>
    </row>
    <row r="2470">
      <c r="G2470" s="13" t="str">
        <f t="shared" si="1"/>
        <v/>
      </c>
    </row>
    <row r="2471">
      <c r="G2471" s="13" t="str">
        <f t="shared" si="1"/>
        <v/>
      </c>
    </row>
    <row r="2472">
      <c r="G2472" s="13" t="str">
        <f t="shared" si="1"/>
        <v/>
      </c>
    </row>
    <row r="2473">
      <c r="G2473" s="13" t="str">
        <f t="shared" si="1"/>
        <v/>
      </c>
    </row>
    <row r="2474">
      <c r="G2474" s="13" t="str">
        <f t="shared" si="1"/>
        <v/>
      </c>
    </row>
    <row r="2475">
      <c r="G2475" s="13" t="str">
        <f t="shared" si="1"/>
        <v/>
      </c>
    </row>
    <row r="2476">
      <c r="G2476" s="13" t="str">
        <f t="shared" si="1"/>
        <v/>
      </c>
    </row>
    <row r="2477">
      <c r="G2477" s="13" t="str">
        <f t="shared" si="1"/>
        <v/>
      </c>
    </row>
    <row r="2478">
      <c r="G2478" s="13" t="str">
        <f t="shared" si="1"/>
        <v/>
      </c>
    </row>
    <row r="2479">
      <c r="G2479" s="13" t="str">
        <f t="shared" si="1"/>
        <v/>
      </c>
    </row>
    <row r="2480">
      <c r="G2480" s="13" t="str">
        <f t="shared" si="1"/>
        <v/>
      </c>
    </row>
    <row r="2481">
      <c r="G2481" s="13" t="str">
        <f t="shared" si="1"/>
        <v/>
      </c>
    </row>
    <row r="2482">
      <c r="G2482" s="13" t="str">
        <f t="shared" si="1"/>
        <v/>
      </c>
    </row>
    <row r="2483">
      <c r="G2483" s="13" t="str">
        <f t="shared" si="1"/>
        <v/>
      </c>
    </row>
    <row r="2484">
      <c r="G2484" s="13" t="str">
        <f t="shared" si="1"/>
        <v/>
      </c>
    </row>
    <row r="2485">
      <c r="G2485" s="13" t="str">
        <f t="shared" si="1"/>
        <v/>
      </c>
    </row>
    <row r="2486">
      <c r="G2486" s="13" t="str">
        <f t="shared" si="1"/>
        <v/>
      </c>
    </row>
    <row r="2487">
      <c r="G2487" s="13" t="str">
        <f t="shared" si="1"/>
        <v/>
      </c>
    </row>
    <row r="2488">
      <c r="G2488" s="13" t="str">
        <f t="shared" si="1"/>
        <v/>
      </c>
    </row>
    <row r="2489">
      <c r="G2489" s="13" t="str">
        <f t="shared" si="1"/>
        <v/>
      </c>
    </row>
    <row r="2490">
      <c r="G2490" s="13" t="str">
        <f t="shared" si="1"/>
        <v/>
      </c>
    </row>
    <row r="2491">
      <c r="G2491" s="13" t="str">
        <f t="shared" si="1"/>
        <v/>
      </c>
    </row>
    <row r="2492">
      <c r="G2492" s="13" t="str">
        <f t="shared" si="1"/>
        <v/>
      </c>
    </row>
    <row r="2493">
      <c r="G2493" s="13" t="str">
        <f t="shared" si="1"/>
        <v/>
      </c>
    </row>
    <row r="2494">
      <c r="G2494" s="13" t="str">
        <f t="shared" si="1"/>
        <v/>
      </c>
    </row>
    <row r="2495">
      <c r="G2495" s="13" t="str">
        <f t="shared" si="1"/>
        <v/>
      </c>
    </row>
    <row r="2496">
      <c r="G2496" s="13" t="str">
        <f t="shared" si="1"/>
        <v/>
      </c>
    </row>
    <row r="2497">
      <c r="G2497" s="13" t="str">
        <f t="shared" si="1"/>
        <v/>
      </c>
    </row>
    <row r="2498">
      <c r="G2498" s="13" t="str">
        <f t="shared" si="1"/>
        <v/>
      </c>
    </row>
    <row r="2499">
      <c r="G2499" s="13" t="str">
        <f t="shared" si="1"/>
        <v/>
      </c>
    </row>
    <row r="2500">
      <c r="G2500" s="13" t="str">
        <f t="shared" si="1"/>
        <v/>
      </c>
    </row>
    <row r="2501">
      <c r="G2501" s="13" t="str">
        <f t="shared" si="1"/>
        <v/>
      </c>
    </row>
    <row r="2502">
      <c r="G2502" s="13" t="str">
        <f t="shared" si="1"/>
        <v/>
      </c>
    </row>
    <row r="2503">
      <c r="G2503" s="13" t="str">
        <f t="shared" si="1"/>
        <v/>
      </c>
    </row>
    <row r="2504">
      <c r="G2504" s="13" t="str">
        <f t="shared" si="1"/>
        <v/>
      </c>
    </row>
    <row r="2505">
      <c r="G2505" s="13" t="str">
        <f t="shared" si="1"/>
        <v/>
      </c>
    </row>
    <row r="2506">
      <c r="G2506" s="13" t="str">
        <f t="shared" si="1"/>
        <v/>
      </c>
    </row>
    <row r="2507">
      <c r="G2507" s="13" t="str">
        <f t="shared" si="1"/>
        <v/>
      </c>
    </row>
    <row r="2508">
      <c r="G2508" s="13" t="str">
        <f t="shared" si="1"/>
        <v/>
      </c>
    </row>
    <row r="2509">
      <c r="G2509" s="13" t="str">
        <f t="shared" si="1"/>
        <v/>
      </c>
    </row>
    <row r="2510">
      <c r="G2510" s="13" t="str">
        <f t="shared" si="1"/>
        <v/>
      </c>
    </row>
    <row r="2511">
      <c r="G2511" s="13" t="str">
        <f t="shared" si="1"/>
        <v/>
      </c>
    </row>
    <row r="2512">
      <c r="G2512" s="13" t="str">
        <f t="shared" si="1"/>
        <v/>
      </c>
    </row>
    <row r="2513">
      <c r="G2513" s="13" t="str">
        <f t="shared" si="1"/>
        <v/>
      </c>
    </row>
    <row r="2514">
      <c r="G2514" s="13" t="str">
        <f t="shared" si="1"/>
        <v/>
      </c>
    </row>
    <row r="2515">
      <c r="G2515" s="13" t="str">
        <f t="shared" si="1"/>
        <v/>
      </c>
    </row>
    <row r="2516">
      <c r="G2516" s="13" t="str">
        <f t="shared" si="1"/>
        <v/>
      </c>
    </row>
    <row r="2517">
      <c r="G2517" s="13" t="str">
        <f t="shared" si="1"/>
        <v/>
      </c>
    </row>
    <row r="2518">
      <c r="G2518" s="13" t="str">
        <f t="shared" si="1"/>
        <v/>
      </c>
    </row>
    <row r="2519">
      <c r="G2519" s="13" t="str">
        <f t="shared" si="1"/>
        <v/>
      </c>
    </row>
    <row r="2520">
      <c r="G2520" s="13" t="str">
        <f t="shared" si="1"/>
        <v/>
      </c>
    </row>
    <row r="2521">
      <c r="G2521" s="13" t="str">
        <f t="shared" si="1"/>
        <v/>
      </c>
    </row>
    <row r="2522">
      <c r="G2522" s="13" t="str">
        <f t="shared" si="1"/>
        <v/>
      </c>
    </row>
    <row r="2523">
      <c r="G2523" s="13" t="str">
        <f t="shared" si="1"/>
        <v/>
      </c>
    </row>
    <row r="2524">
      <c r="G2524" s="13" t="str">
        <f t="shared" si="1"/>
        <v/>
      </c>
    </row>
    <row r="2525">
      <c r="G2525" s="13" t="str">
        <f t="shared" si="1"/>
        <v/>
      </c>
    </row>
    <row r="2526">
      <c r="G2526" s="13" t="str">
        <f t="shared" si="1"/>
        <v/>
      </c>
    </row>
    <row r="2527">
      <c r="G2527" s="13" t="str">
        <f t="shared" si="1"/>
        <v/>
      </c>
    </row>
    <row r="2528">
      <c r="G2528" s="13" t="str">
        <f t="shared" si="1"/>
        <v/>
      </c>
    </row>
    <row r="2529">
      <c r="G2529" s="13" t="str">
        <f t="shared" si="1"/>
        <v/>
      </c>
    </row>
    <row r="2530">
      <c r="G2530" s="13" t="str">
        <f t="shared" si="1"/>
        <v/>
      </c>
    </row>
    <row r="2531">
      <c r="G2531" s="13" t="str">
        <f t="shared" si="1"/>
        <v/>
      </c>
    </row>
    <row r="2532">
      <c r="G2532" s="13" t="str">
        <f t="shared" si="1"/>
        <v/>
      </c>
    </row>
    <row r="2533">
      <c r="G2533" s="13" t="str">
        <f t="shared" si="1"/>
        <v/>
      </c>
    </row>
    <row r="2534">
      <c r="G2534" s="13" t="str">
        <f t="shared" si="1"/>
        <v/>
      </c>
    </row>
    <row r="2535">
      <c r="G2535" s="13" t="str">
        <f t="shared" si="1"/>
        <v/>
      </c>
    </row>
    <row r="2536">
      <c r="G2536" s="13" t="str">
        <f t="shared" si="1"/>
        <v/>
      </c>
    </row>
    <row r="2537">
      <c r="G2537" s="13" t="str">
        <f t="shared" si="1"/>
        <v/>
      </c>
    </row>
    <row r="2538">
      <c r="G2538" s="13" t="str">
        <f t="shared" si="1"/>
        <v/>
      </c>
    </row>
    <row r="2539">
      <c r="G2539" s="13" t="str">
        <f t="shared" si="1"/>
        <v/>
      </c>
    </row>
    <row r="2540">
      <c r="G2540" s="13" t="str">
        <f t="shared" si="1"/>
        <v/>
      </c>
    </row>
    <row r="2541">
      <c r="G2541" s="13" t="str">
        <f t="shared" si="1"/>
        <v/>
      </c>
    </row>
    <row r="2542">
      <c r="G2542" s="13" t="str">
        <f t="shared" si="1"/>
        <v/>
      </c>
    </row>
    <row r="2543">
      <c r="G2543" s="13" t="str">
        <f t="shared" si="1"/>
        <v/>
      </c>
    </row>
    <row r="2544">
      <c r="G2544" s="13" t="str">
        <f t="shared" si="1"/>
        <v/>
      </c>
    </row>
    <row r="2545">
      <c r="G2545" s="13" t="str">
        <f t="shared" si="1"/>
        <v/>
      </c>
    </row>
    <row r="2546">
      <c r="G2546" s="13" t="str">
        <f t="shared" si="1"/>
        <v/>
      </c>
    </row>
    <row r="2547">
      <c r="G2547" s="13" t="str">
        <f t="shared" si="1"/>
        <v/>
      </c>
    </row>
    <row r="2548">
      <c r="G2548" s="13" t="str">
        <f t="shared" si="1"/>
        <v/>
      </c>
    </row>
    <row r="2549">
      <c r="G2549" s="13" t="str">
        <f t="shared" si="1"/>
        <v/>
      </c>
    </row>
    <row r="2550">
      <c r="G2550" s="13" t="str">
        <f t="shared" si="1"/>
        <v/>
      </c>
    </row>
    <row r="2551">
      <c r="G2551" s="13" t="str">
        <f t="shared" si="1"/>
        <v/>
      </c>
    </row>
    <row r="2552">
      <c r="G2552" s="13" t="str">
        <f t="shared" si="1"/>
        <v/>
      </c>
    </row>
    <row r="2553">
      <c r="G2553" s="13" t="str">
        <f t="shared" si="1"/>
        <v/>
      </c>
    </row>
    <row r="2554">
      <c r="G2554" s="13" t="str">
        <f t="shared" si="1"/>
        <v/>
      </c>
    </row>
    <row r="2555">
      <c r="G2555" s="13" t="str">
        <f t="shared" si="1"/>
        <v/>
      </c>
    </row>
    <row r="2556">
      <c r="G2556" s="13" t="str">
        <f t="shared" si="1"/>
        <v/>
      </c>
    </row>
    <row r="2557">
      <c r="G2557" s="13" t="str">
        <f t="shared" si="1"/>
        <v/>
      </c>
    </row>
    <row r="2558">
      <c r="G2558" s="13" t="str">
        <f t="shared" si="1"/>
        <v/>
      </c>
    </row>
    <row r="2559">
      <c r="G2559" s="13" t="str">
        <f t="shared" si="1"/>
        <v/>
      </c>
    </row>
    <row r="2560">
      <c r="G2560" s="13" t="str">
        <f t="shared" si="1"/>
        <v/>
      </c>
    </row>
    <row r="2561">
      <c r="G2561" s="13" t="str">
        <f t="shared" si="1"/>
        <v/>
      </c>
    </row>
    <row r="2562">
      <c r="G2562" s="13" t="str">
        <f t="shared" si="1"/>
        <v/>
      </c>
    </row>
    <row r="2563">
      <c r="G2563" s="13" t="str">
        <f t="shared" si="1"/>
        <v/>
      </c>
    </row>
    <row r="2564">
      <c r="G2564" s="13" t="str">
        <f t="shared" si="1"/>
        <v/>
      </c>
    </row>
    <row r="2565">
      <c r="G2565" s="13" t="str">
        <f t="shared" si="1"/>
        <v/>
      </c>
    </row>
    <row r="2566">
      <c r="G2566" s="13" t="str">
        <f t="shared" si="1"/>
        <v/>
      </c>
    </row>
    <row r="2567">
      <c r="G2567" s="13" t="str">
        <f t="shared" si="1"/>
        <v/>
      </c>
    </row>
    <row r="2568">
      <c r="G2568" s="13" t="str">
        <f t="shared" si="1"/>
        <v/>
      </c>
    </row>
    <row r="2569">
      <c r="G2569" s="13" t="str">
        <f t="shared" si="1"/>
        <v/>
      </c>
    </row>
    <row r="2570">
      <c r="G2570" s="13" t="str">
        <f t="shared" si="1"/>
        <v/>
      </c>
    </row>
    <row r="2571">
      <c r="G2571" s="13" t="str">
        <f t="shared" si="1"/>
        <v/>
      </c>
    </row>
    <row r="2572">
      <c r="G2572" s="13" t="str">
        <f t="shared" si="1"/>
        <v/>
      </c>
    </row>
    <row r="2573">
      <c r="G2573" s="13" t="str">
        <f t="shared" si="1"/>
        <v/>
      </c>
    </row>
    <row r="2574">
      <c r="G2574" s="13" t="str">
        <f t="shared" si="1"/>
        <v/>
      </c>
    </row>
    <row r="2575">
      <c r="G2575" s="13" t="str">
        <f t="shared" si="1"/>
        <v/>
      </c>
    </row>
    <row r="2576">
      <c r="G2576" s="13" t="str">
        <f t="shared" si="1"/>
        <v/>
      </c>
    </row>
    <row r="2577">
      <c r="G2577" s="13" t="str">
        <f t="shared" si="1"/>
        <v/>
      </c>
    </row>
    <row r="2578">
      <c r="G2578" s="13" t="str">
        <f t="shared" si="1"/>
        <v/>
      </c>
    </row>
    <row r="2579">
      <c r="G2579" s="13" t="str">
        <f t="shared" si="1"/>
        <v/>
      </c>
    </row>
    <row r="2580">
      <c r="G2580" s="13" t="str">
        <f t="shared" si="1"/>
        <v/>
      </c>
    </row>
    <row r="2581">
      <c r="G2581" s="13" t="str">
        <f t="shared" si="1"/>
        <v/>
      </c>
    </row>
    <row r="2582">
      <c r="G2582" s="13" t="str">
        <f t="shared" si="1"/>
        <v/>
      </c>
    </row>
    <row r="2583">
      <c r="G2583" s="13" t="str">
        <f t="shared" si="1"/>
        <v/>
      </c>
    </row>
    <row r="2584">
      <c r="G2584" s="13" t="str">
        <f t="shared" si="1"/>
        <v/>
      </c>
    </row>
    <row r="2585">
      <c r="G2585" s="13" t="str">
        <f t="shared" si="1"/>
        <v/>
      </c>
    </row>
    <row r="2586">
      <c r="G2586" s="13" t="str">
        <f t="shared" si="1"/>
        <v/>
      </c>
    </row>
    <row r="2587">
      <c r="G2587" s="13" t="str">
        <f t="shared" si="1"/>
        <v/>
      </c>
    </row>
    <row r="2588">
      <c r="G2588" s="13" t="str">
        <f t="shared" si="1"/>
        <v/>
      </c>
    </row>
    <row r="2589">
      <c r="G2589" s="13" t="str">
        <f t="shared" si="1"/>
        <v/>
      </c>
    </row>
    <row r="2590">
      <c r="G2590" s="13" t="str">
        <f t="shared" si="1"/>
        <v/>
      </c>
    </row>
    <row r="2591">
      <c r="G2591" s="13" t="str">
        <f t="shared" si="1"/>
        <v/>
      </c>
    </row>
    <row r="2592">
      <c r="G2592" s="13" t="str">
        <f t="shared" si="1"/>
        <v/>
      </c>
    </row>
    <row r="2593">
      <c r="G2593" s="13" t="str">
        <f t="shared" si="1"/>
        <v/>
      </c>
    </row>
    <row r="2594">
      <c r="G2594" s="13" t="str">
        <f t="shared" si="1"/>
        <v/>
      </c>
    </row>
    <row r="2595">
      <c r="G2595" s="13" t="str">
        <f t="shared" si="1"/>
        <v/>
      </c>
    </row>
    <row r="2596">
      <c r="G2596" s="13" t="str">
        <f t="shared" si="1"/>
        <v/>
      </c>
    </row>
    <row r="2597">
      <c r="G2597" s="13" t="str">
        <f t="shared" si="1"/>
        <v/>
      </c>
    </row>
    <row r="2598">
      <c r="G2598" s="13" t="str">
        <f t="shared" si="1"/>
        <v/>
      </c>
    </row>
    <row r="2599">
      <c r="G2599" s="13" t="str">
        <f t="shared" si="1"/>
        <v/>
      </c>
    </row>
    <row r="2600">
      <c r="G2600" s="13" t="str">
        <f t="shared" si="1"/>
        <v/>
      </c>
    </row>
    <row r="2601">
      <c r="G2601" s="13" t="str">
        <f t="shared" si="1"/>
        <v/>
      </c>
    </row>
    <row r="2602">
      <c r="G2602" s="13" t="str">
        <f t="shared" si="1"/>
        <v/>
      </c>
    </row>
    <row r="2603">
      <c r="G2603" s="13" t="str">
        <f t="shared" si="1"/>
        <v/>
      </c>
    </row>
    <row r="2604">
      <c r="G2604" s="13" t="str">
        <f t="shared" si="1"/>
        <v/>
      </c>
    </row>
    <row r="2605">
      <c r="G2605" s="13" t="str">
        <f t="shared" si="1"/>
        <v/>
      </c>
    </row>
    <row r="2606">
      <c r="G2606" s="13" t="str">
        <f t="shared" si="1"/>
        <v/>
      </c>
    </row>
    <row r="2607">
      <c r="G2607" s="13" t="str">
        <f t="shared" si="1"/>
        <v/>
      </c>
    </row>
    <row r="2608">
      <c r="G2608" s="13" t="str">
        <f t="shared" si="1"/>
        <v/>
      </c>
    </row>
    <row r="2609">
      <c r="G2609" s="13" t="str">
        <f t="shared" si="1"/>
        <v/>
      </c>
    </row>
    <row r="2610">
      <c r="G2610" s="13" t="str">
        <f t="shared" si="1"/>
        <v/>
      </c>
    </row>
    <row r="2611">
      <c r="G2611" s="13" t="str">
        <f t="shared" si="1"/>
        <v/>
      </c>
    </row>
    <row r="2612">
      <c r="G2612" s="13" t="str">
        <f t="shared" si="1"/>
        <v/>
      </c>
    </row>
    <row r="2613">
      <c r="G2613" s="13" t="str">
        <f t="shared" si="1"/>
        <v/>
      </c>
    </row>
    <row r="2614">
      <c r="G2614" s="13" t="str">
        <f t="shared" si="1"/>
        <v/>
      </c>
    </row>
    <row r="2615">
      <c r="G2615" s="13" t="str">
        <f t="shared" si="1"/>
        <v/>
      </c>
    </row>
    <row r="2616">
      <c r="G2616" s="13" t="str">
        <f t="shared" si="1"/>
        <v/>
      </c>
    </row>
    <row r="2617">
      <c r="G2617" s="13" t="str">
        <f t="shared" si="1"/>
        <v/>
      </c>
    </row>
    <row r="2618">
      <c r="G2618" s="13" t="str">
        <f t="shared" si="1"/>
        <v/>
      </c>
    </row>
    <row r="2619">
      <c r="G2619" s="13" t="str">
        <f t="shared" si="1"/>
        <v/>
      </c>
    </row>
    <row r="2620">
      <c r="G2620" s="13" t="str">
        <f t="shared" si="1"/>
        <v/>
      </c>
    </row>
    <row r="2621">
      <c r="G2621" s="13" t="str">
        <f t="shared" si="1"/>
        <v/>
      </c>
    </row>
    <row r="2622">
      <c r="G2622" s="13" t="str">
        <f t="shared" si="1"/>
        <v/>
      </c>
    </row>
    <row r="2623">
      <c r="G2623" s="13" t="str">
        <f t="shared" si="1"/>
        <v/>
      </c>
    </row>
    <row r="2624">
      <c r="G2624" s="13" t="str">
        <f t="shared" si="1"/>
        <v/>
      </c>
    </row>
    <row r="2625">
      <c r="G2625" s="13" t="str">
        <f t="shared" si="1"/>
        <v/>
      </c>
    </row>
    <row r="2626">
      <c r="G2626" s="13" t="str">
        <f t="shared" si="1"/>
        <v/>
      </c>
    </row>
    <row r="2627">
      <c r="G2627" s="13" t="str">
        <f t="shared" si="1"/>
        <v/>
      </c>
    </row>
    <row r="2628">
      <c r="G2628" s="13" t="str">
        <f t="shared" si="1"/>
        <v/>
      </c>
    </row>
    <row r="2629">
      <c r="G2629" s="13" t="str">
        <f t="shared" si="1"/>
        <v/>
      </c>
    </row>
    <row r="2630">
      <c r="G2630" s="13" t="str">
        <f t="shared" si="1"/>
        <v/>
      </c>
    </row>
    <row r="2631">
      <c r="G2631" s="13" t="str">
        <f t="shared" si="1"/>
        <v/>
      </c>
    </row>
    <row r="2632">
      <c r="G2632" s="13" t="str">
        <f t="shared" si="1"/>
        <v/>
      </c>
    </row>
    <row r="2633">
      <c r="G2633" s="13" t="str">
        <f t="shared" si="1"/>
        <v/>
      </c>
    </row>
    <row r="2634">
      <c r="G2634" s="13" t="str">
        <f t="shared" si="1"/>
        <v/>
      </c>
    </row>
    <row r="2635">
      <c r="G2635" s="13" t="str">
        <f t="shared" si="1"/>
        <v/>
      </c>
    </row>
    <row r="2636">
      <c r="G2636" s="13" t="str">
        <f t="shared" si="1"/>
        <v/>
      </c>
    </row>
    <row r="2637">
      <c r="G2637" s="13" t="str">
        <f t="shared" si="1"/>
        <v/>
      </c>
    </row>
    <row r="2638">
      <c r="G2638" s="13" t="str">
        <f t="shared" si="1"/>
        <v/>
      </c>
    </row>
    <row r="2639">
      <c r="G2639" s="13" t="str">
        <f t="shared" si="1"/>
        <v/>
      </c>
    </row>
    <row r="2640">
      <c r="G2640" s="13" t="str">
        <f t="shared" si="1"/>
        <v/>
      </c>
    </row>
    <row r="2641">
      <c r="G2641" s="13" t="str">
        <f t="shared" si="1"/>
        <v/>
      </c>
    </row>
    <row r="2642">
      <c r="G2642" s="13" t="str">
        <f t="shared" si="1"/>
        <v/>
      </c>
    </row>
    <row r="2643">
      <c r="G2643" s="13" t="str">
        <f t="shared" si="1"/>
        <v/>
      </c>
    </row>
    <row r="2644">
      <c r="G2644" s="13" t="str">
        <f t="shared" si="1"/>
        <v/>
      </c>
    </row>
    <row r="2645">
      <c r="G2645" s="13" t="str">
        <f t="shared" si="1"/>
        <v/>
      </c>
    </row>
    <row r="2646">
      <c r="G2646" s="13" t="str">
        <f t="shared" si="1"/>
        <v/>
      </c>
    </row>
    <row r="2647">
      <c r="G2647" s="13" t="str">
        <f t="shared" si="1"/>
        <v/>
      </c>
    </row>
    <row r="2648">
      <c r="G2648" s="13" t="str">
        <f t="shared" si="1"/>
        <v/>
      </c>
    </row>
    <row r="2649">
      <c r="G2649" s="13" t="str">
        <f t="shared" si="1"/>
        <v/>
      </c>
    </row>
    <row r="2650">
      <c r="G2650" s="13" t="str">
        <f t="shared" si="1"/>
        <v/>
      </c>
    </row>
    <row r="2651">
      <c r="G2651" s="13" t="str">
        <f t="shared" si="1"/>
        <v/>
      </c>
    </row>
    <row r="2652">
      <c r="G2652" s="13" t="str">
        <f t="shared" si="1"/>
        <v/>
      </c>
    </row>
    <row r="2653">
      <c r="G2653" s="13" t="str">
        <f t="shared" si="1"/>
        <v/>
      </c>
    </row>
    <row r="2654">
      <c r="G2654" s="13" t="str">
        <f t="shared" si="1"/>
        <v/>
      </c>
    </row>
    <row r="2655">
      <c r="G2655" s="13" t="str">
        <f t="shared" si="1"/>
        <v/>
      </c>
    </row>
    <row r="2656">
      <c r="G2656" s="13" t="str">
        <f t="shared" si="1"/>
        <v/>
      </c>
    </row>
    <row r="2657">
      <c r="G2657" s="13" t="str">
        <f t="shared" si="1"/>
        <v/>
      </c>
    </row>
    <row r="2658">
      <c r="G2658" s="13" t="str">
        <f t="shared" si="1"/>
        <v/>
      </c>
    </row>
    <row r="2659">
      <c r="G2659" s="13" t="str">
        <f t="shared" si="1"/>
        <v/>
      </c>
    </row>
    <row r="2660">
      <c r="G2660" s="13" t="str">
        <f t="shared" si="1"/>
        <v/>
      </c>
    </row>
    <row r="2661">
      <c r="G2661" s="13" t="str">
        <f t="shared" si="1"/>
        <v/>
      </c>
    </row>
    <row r="2662">
      <c r="G2662" s="13" t="str">
        <f t="shared" si="1"/>
        <v/>
      </c>
    </row>
    <row r="2663">
      <c r="G2663" s="13" t="str">
        <f t="shared" si="1"/>
        <v/>
      </c>
    </row>
    <row r="2664">
      <c r="G2664" s="13" t="str">
        <f t="shared" si="1"/>
        <v/>
      </c>
    </row>
    <row r="2665">
      <c r="G2665" s="13" t="str">
        <f t="shared" si="1"/>
        <v/>
      </c>
    </row>
    <row r="2666">
      <c r="G2666" s="13" t="str">
        <f t="shared" si="1"/>
        <v/>
      </c>
    </row>
    <row r="2667">
      <c r="G2667" s="13" t="str">
        <f t="shared" si="1"/>
        <v/>
      </c>
    </row>
    <row r="2668">
      <c r="G2668" s="13" t="str">
        <f t="shared" si="1"/>
        <v/>
      </c>
    </row>
    <row r="2669">
      <c r="G2669" s="13" t="str">
        <f t="shared" si="1"/>
        <v/>
      </c>
    </row>
    <row r="2670">
      <c r="G2670" s="13" t="str">
        <f t="shared" si="1"/>
        <v/>
      </c>
    </row>
    <row r="2671">
      <c r="G2671" s="13" t="str">
        <f t="shared" si="1"/>
        <v/>
      </c>
    </row>
    <row r="2672">
      <c r="G2672" s="13" t="str">
        <f t="shared" si="1"/>
        <v/>
      </c>
    </row>
    <row r="2673">
      <c r="G2673" s="13" t="str">
        <f t="shared" si="1"/>
        <v/>
      </c>
    </row>
    <row r="2674">
      <c r="G2674" s="13" t="str">
        <f t="shared" si="1"/>
        <v/>
      </c>
    </row>
    <row r="2675">
      <c r="G2675" s="13" t="str">
        <f t="shared" si="1"/>
        <v/>
      </c>
    </row>
    <row r="2676">
      <c r="G2676" s="13" t="str">
        <f t="shared" si="1"/>
        <v/>
      </c>
    </row>
    <row r="2677">
      <c r="G2677" s="13" t="str">
        <f t="shared" si="1"/>
        <v/>
      </c>
    </row>
    <row r="2678">
      <c r="G2678" s="13" t="str">
        <f t="shared" si="1"/>
        <v/>
      </c>
    </row>
    <row r="2679">
      <c r="G2679" s="13" t="str">
        <f t="shared" si="1"/>
        <v/>
      </c>
    </row>
    <row r="2680">
      <c r="G2680" s="13" t="str">
        <f t="shared" si="1"/>
        <v/>
      </c>
    </row>
    <row r="2681">
      <c r="G2681" s="13" t="str">
        <f t="shared" si="1"/>
        <v/>
      </c>
    </row>
    <row r="2682">
      <c r="G2682" s="13" t="str">
        <f t="shared" si="1"/>
        <v/>
      </c>
    </row>
    <row r="2683">
      <c r="G2683" s="13" t="str">
        <f t="shared" si="1"/>
        <v/>
      </c>
    </row>
    <row r="2684">
      <c r="G2684" s="13" t="str">
        <f t="shared" si="1"/>
        <v/>
      </c>
    </row>
    <row r="2685">
      <c r="G2685" s="13" t="str">
        <f t="shared" si="1"/>
        <v/>
      </c>
    </row>
    <row r="2686">
      <c r="G2686" s="13" t="str">
        <f t="shared" si="1"/>
        <v/>
      </c>
    </row>
    <row r="2687">
      <c r="G2687" s="13" t="str">
        <f t="shared" si="1"/>
        <v/>
      </c>
    </row>
    <row r="2688">
      <c r="G2688" s="13" t="str">
        <f t="shared" si="1"/>
        <v/>
      </c>
    </row>
    <row r="2689">
      <c r="G2689" s="13" t="str">
        <f t="shared" si="1"/>
        <v/>
      </c>
    </row>
    <row r="2690">
      <c r="G2690" s="13" t="str">
        <f t="shared" si="1"/>
        <v/>
      </c>
    </row>
    <row r="2691">
      <c r="G2691" s="13" t="str">
        <f t="shared" si="1"/>
        <v/>
      </c>
    </row>
    <row r="2692">
      <c r="G2692" s="13" t="str">
        <f t="shared" si="1"/>
        <v/>
      </c>
    </row>
    <row r="2693">
      <c r="G2693" s="13" t="str">
        <f t="shared" si="1"/>
        <v/>
      </c>
    </row>
    <row r="2694">
      <c r="G2694" s="13" t="str">
        <f t="shared" si="1"/>
        <v/>
      </c>
    </row>
    <row r="2695">
      <c r="G2695" s="13" t="str">
        <f t="shared" si="1"/>
        <v/>
      </c>
    </row>
    <row r="2696">
      <c r="G2696" s="13" t="str">
        <f t="shared" si="1"/>
        <v/>
      </c>
    </row>
    <row r="2697">
      <c r="G2697" s="13" t="str">
        <f t="shared" si="1"/>
        <v/>
      </c>
    </row>
    <row r="2698">
      <c r="G2698" s="13" t="str">
        <f t="shared" si="1"/>
        <v/>
      </c>
    </row>
    <row r="2699">
      <c r="G2699" s="13" t="str">
        <f t="shared" si="1"/>
        <v/>
      </c>
    </row>
    <row r="2700">
      <c r="G2700" s="13" t="str">
        <f t="shared" si="1"/>
        <v/>
      </c>
    </row>
    <row r="2701">
      <c r="G2701" s="13" t="str">
        <f t="shared" si="1"/>
        <v/>
      </c>
    </row>
    <row r="2702">
      <c r="G2702" s="13" t="str">
        <f t="shared" si="1"/>
        <v/>
      </c>
    </row>
    <row r="2703">
      <c r="G2703" s="13" t="str">
        <f t="shared" si="1"/>
        <v/>
      </c>
    </row>
    <row r="2704">
      <c r="G2704" s="13" t="str">
        <f t="shared" si="1"/>
        <v/>
      </c>
    </row>
    <row r="2705">
      <c r="G2705" s="13" t="str">
        <f t="shared" si="1"/>
        <v/>
      </c>
    </row>
    <row r="2706">
      <c r="G2706" s="13" t="str">
        <f t="shared" si="1"/>
        <v/>
      </c>
    </row>
    <row r="2707">
      <c r="G2707" s="13" t="str">
        <f t="shared" si="1"/>
        <v/>
      </c>
    </row>
    <row r="2708">
      <c r="G2708" s="13" t="str">
        <f t="shared" si="1"/>
        <v/>
      </c>
    </row>
    <row r="2709">
      <c r="G2709" s="13" t="str">
        <f t="shared" si="1"/>
        <v/>
      </c>
    </row>
    <row r="2710">
      <c r="G2710" s="13" t="str">
        <f t="shared" si="1"/>
        <v/>
      </c>
    </row>
    <row r="2711">
      <c r="G2711" s="13" t="str">
        <f t="shared" si="1"/>
        <v/>
      </c>
    </row>
    <row r="2712">
      <c r="G2712" s="13" t="str">
        <f t="shared" si="1"/>
        <v/>
      </c>
    </row>
    <row r="2713">
      <c r="G2713" s="13" t="str">
        <f t="shared" si="1"/>
        <v/>
      </c>
    </row>
    <row r="2714">
      <c r="G2714" s="13" t="str">
        <f t="shared" si="1"/>
        <v/>
      </c>
    </row>
    <row r="2715">
      <c r="G2715" s="13" t="str">
        <f t="shared" si="1"/>
        <v/>
      </c>
    </row>
    <row r="2716">
      <c r="G2716" s="13" t="str">
        <f t="shared" si="1"/>
        <v/>
      </c>
    </row>
    <row r="2717">
      <c r="G2717" s="13" t="str">
        <f t="shared" si="1"/>
        <v/>
      </c>
    </row>
    <row r="2718">
      <c r="G2718" s="13" t="str">
        <f t="shared" si="1"/>
        <v/>
      </c>
    </row>
    <row r="2719">
      <c r="G2719" s="13" t="str">
        <f t="shared" si="1"/>
        <v/>
      </c>
    </row>
    <row r="2720">
      <c r="G2720" s="13" t="str">
        <f t="shared" si="1"/>
        <v/>
      </c>
    </row>
    <row r="2721">
      <c r="G2721" s="13" t="str">
        <f t="shared" si="1"/>
        <v/>
      </c>
    </row>
    <row r="2722">
      <c r="G2722" s="13" t="str">
        <f t="shared" si="1"/>
        <v/>
      </c>
    </row>
    <row r="2723">
      <c r="G2723" s="13" t="str">
        <f t="shared" si="1"/>
        <v/>
      </c>
    </row>
    <row r="2724">
      <c r="G2724" s="13" t="str">
        <f t="shared" si="1"/>
        <v/>
      </c>
    </row>
    <row r="2725">
      <c r="G2725" s="13" t="str">
        <f t="shared" si="1"/>
        <v/>
      </c>
    </row>
    <row r="2726">
      <c r="G2726" s="13" t="str">
        <f t="shared" si="1"/>
        <v/>
      </c>
    </row>
    <row r="2727">
      <c r="G2727" s="13" t="str">
        <f t="shared" si="1"/>
        <v/>
      </c>
    </row>
    <row r="2728">
      <c r="G2728" s="13" t="str">
        <f t="shared" si="1"/>
        <v/>
      </c>
    </row>
    <row r="2729">
      <c r="G2729" s="13" t="str">
        <f t="shared" si="1"/>
        <v/>
      </c>
    </row>
    <row r="2730">
      <c r="G2730" s="13" t="str">
        <f t="shared" si="1"/>
        <v/>
      </c>
    </row>
    <row r="2731">
      <c r="G2731" s="13" t="str">
        <f t="shared" si="1"/>
        <v/>
      </c>
    </row>
    <row r="2732">
      <c r="G2732" s="13" t="str">
        <f t="shared" si="1"/>
        <v/>
      </c>
    </row>
    <row r="2733">
      <c r="G2733" s="13" t="str">
        <f t="shared" si="1"/>
        <v/>
      </c>
    </row>
    <row r="2734">
      <c r="G2734" s="13" t="str">
        <f t="shared" si="1"/>
        <v/>
      </c>
    </row>
    <row r="2735">
      <c r="G2735" s="13" t="str">
        <f t="shared" si="1"/>
        <v/>
      </c>
    </row>
    <row r="2736">
      <c r="G2736" s="13" t="str">
        <f t="shared" si="1"/>
        <v/>
      </c>
    </row>
    <row r="2737">
      <c r="G2737" s="13" t="str">
        <f t="shared" si="1"/>
        <v/>
      </c>
    </row>
    <row r="2738">
      <c r="G2738" s="13" t="str">
        <f t="shared" si="1"/>
        <v/>
      </c>
    </row>
    <row r="2739">
      <c r="G2739" s="13" t="str">
        <f t="shared" si="1"/>
        <v/>
      </c>
    </row>
    <row r="2740">
      <c r="G2740" s="13" t="str">
        <f t="shared" si="1"/>
        <v/>
      </c>
    </row>
    <row r="2741">
      <c r="G2741" s="13" t="str">
        <f t="shared" si="1"/>
        <v/>
      </c>
    </row>
    <row r="2742">
      <c r="G2742" s="13" t="str">
        <f t="shared" si="1"/>
        <v/>
      </c>
    </row>
    <row r="2743">
      <c r="G2743" s="13" t="str">
        <f t="shared" si="1"/>
        <v/>
      </c>
    </row>
    <row r="2744">
      <c r="G2744" s="13" t="str">
        <f t="shared" si="1"/>
        <v/>
      </c>
    </row>
    <row r="2745">
      <c r="G2745" s="13" t="str">
        <f t="shared" si="1"/>
        <v/>
      </c>
    </row>
    <row r="2746">
      <c r="G2746" s="13" t="str">
        <f t="shared" si="1"/>
        <v/>
      </c>
    </row>
    <row r="2747">
      <c r="G2747" s="13" t="str">
        <f t="shared" si="1"/>
        <v/>
      </c>
    </row>
    <row r="2748">
      <c r="G2748" s="13" t="str">
        <f t="shared" si="1"/>
        <v/>
      </c>
    </row>
    <row r="2749">
      <c r="G2749" s="13" t="str">
        <f t="shared" si="1"/>
        <v/>
      </c>
    </row>
    <row r="2750">
      <c r="G2750" s="13" t="str">
        <f t="shared" si="1"/>
        <v/>
      </c>
    </row>
    <row r="2751">
      <c r="G2751" s="13" t="str">
        <f t="shared" si="1"/>
        <v/>
      </c>
    </row>
    <row r="2752">
      <c r="G2752" s="13" t="str">
        <f t="shared" si="1"/>
        <v/>
      </c>
    </row>
    <row r="2753">
      <c r="G2753" s="13" t="str">
        <f t="shared" si="1"/>
        <v/>
      </c>
    </row>
    <row r="2754">
      <c r="G2754" s="13" t="str">
        <f t="shared" si="1"/>
        <v/>
      </c>
    </row>
    <row r="2755">
      <c r="G2755" s="13" t="str">
        <f t="shared" si="1"/>
        <v/>
      </c>
    </row>
    <row r="2756">
      <c r="G2756" s="13" t="str">
        <f t="shared" si="1"/>
        <v/>
      </c>
    </row>
    <row r="2757">
      <c r="G2757" s="13" t="str">
        <f t="shared" si="1"/>
        <v/>
      </c>
    </row>
    <row r="2758">
      <c r="G2758" s="13" t="str">
        <f t="shared" si="1"/>
        <v/>
      </c>
    </row>
    <row r="2759">
      <c r="G2759" s="13" t="str">
        <f t="shared" si="1"/>
        <v/>
      </c>
    </row>
    <row r="2760">
      <c r="G2760" s="13" t="str">
        <f t="shared" si="1"/>
        <v/>
      </c>
    </row>
    <row r="2761">
      <c r="G2761" s="13" t="str">
        <f t="shared" si="1"/>
        <v/>
      </c>
    </row>
    <row r="2762">
      <c r="G2762" s="13" t="str">
        <f t="shared" si="1"/>
        <v/>
      </c>
    </row>
    <row r="2763">
      <c r="G2763" s="13" t="str">
        <f t="shared" si="1"/>
        <v/>
      </c>
    </row>
    <row r="2764">
      <c r="G2764" s="13" t="str">
        <f t="shared" si="1"/>
        <v/>
      </c>
    </row>
    <row r="2765">
      <c r="G2765" s="13" t="str">
        <f t="shared" si="1"/>
        <v/>
      </c>
    </row>
    <row r="2766">
      <c r="G2766" s="13" t="str">
        <f t="shared" si="1"/>
        <v/>
      </c>
    </row>
    <row r="2767">
      <c r="G2767" s="13" t="str">
        <f t="shared" si="1"/>
        <v/>
      </c>
    </row>
    <row r="2768">
      <c r="G2768" s="13" t="str">
        <f t="shared" si="1"/>
        <v/>
      </c>
    </row>
    <row r="2769">
      <c r="G2769" s="13" t="str">
        <f t="shared" si="1"/>
        <v/>
      </c>
    </row>
    <row r="2770">
      <c r="G2770" s="13" t="str">
        <f t="shared" si="1"/>
        <v/>
      </c>
    </row>
    <row r="2771">
      <c r="G2771" s="13" t="str">
        <f t="shared" si="1"/>
        <v/>
      </c>
    </row>
    <row r="2772">
      <c r="G2772" s="13" t="str">
        <f t="shared" si="1"/>
        <v/>
      </c>
    </row>
    <row r="2773">
      <c r="G2773" s="13" t="str">
        <f t="shared" si="1"/>
        <v/>
      </c>
    </row>
    <row r="2774">
      <c r="G2774" s="13" t="str">
        <f t="shared" si="1"/>
        <v/>
      </c>
    </row>
    <row r="2775">
      <c r="G2775" s="13" t="str">
        <f t="shared" si="1"/>
        <v/>
      </c>
    </row>
    <row r="2776">
      <c r="G2776" s="13" t="str">
        <f t="shared" si="1"/>
        <v/>
      </c>
    </row>
    <row r="2777">
      <c r="G2777" s="13" t="str">
        <f t="shared" si="1"/>
        <v/>
      </c>
    </row>
    <row r="2778">
      <c r="G2778" s="13" t="str">
        <f t="shared" si="1"/>
        <v/>
      </c>
    </row>
    <row r="2779">
      <c r="G2779" s="13" t="str">
        <f t="shared" si="1"/>
        <v/>
      </c>
    </row>
    <row r="2780">
      <c r="G2780" s="13" t="str">
        <f t="shared" si="1"/>
        <v/>
      </c>
    </row>
    <row r="2781">
      <c r="G2781" s="13" t="str">
        <f t="shared" si="1"/>
        <v/>
      </c>
    </row>
    <row r="2782">
      <c r="G2782" s="13" t="str">
        <f t="shared" si="1"/>
        <v/>
      </c>
    </row>
    <row r="2783">
      <c r="G2783" s="13" t="str">
        <f t="shared" si="1"/>
        <v/>
      </c>
    </row>
    <row r="2784">
      <c r="G2784" s="13" t="str">
        <f t="shared" si="1"/>
        <v/>
      </c>
    </row>
    <row r="2785">
      <c r="G2785" s="13" t="str">
        <f t="shared" si="1"/>
        <v/>
      </c>
    </row>
    <row r="2786">
      <c r="G2786" s="13" t="str">
        <f t="shared" si="1"/>
        <v/>
      </c>
    </row>
    <row r="2787">
      <c r="G2787" s="13" t="str">
        <f t="shared" si="1"/>
        <v/>
      </c>
    </row>
    <row r="2788">
      <c r="G2788" s="13" t="str">
        <f t="shared" si="1"/>
        <v/>
      </c>
    </row>
    <row r="2789">
      <c r="G2789" s="13" t="str">
        <f t="shared" si="1"/>
        <v/>
      </c>
    </row>
    <row r="2790">
      <c r="G2790" s="13" t="str">
        <f t="shared" si="1"/>
        <v/>
      </c>
    </row>
    <row r="2791">
      <c r="G2791" s="13" t="str">
        <f t="shared" si="1"/>
        <v/>
      </c>
    </row>
    <row r="2792">
      <c r="G2792" s="13" t="str">
        <f t="shared" si="1"/>
        <v/>
      </c>
    </row>
    <row r="2793">
      <c r="G2793" s="13" t="str">
        <f t="shared" si="1"/>
        <v/>
      </c>
    </row>
    <row r="2794">
      <c r="G2794" s="13" t="str">
        <f t="shared" si="1"/>
        <v/>
      </c>
    </row>
    <row r="2795">
      <c r="G2795" s="13" t="str">
        <f t="shared" si="1"/>
        <v/>
      </c>
    </row>
    <row r="2796">
      <c r="G2796" s="13" t="str">
        <f t="shared" si="1"/>
        <v/>
      </c>
    </row>
    <row r="2797">
      <c r="G2797" s="13" t="str">
        <f t="shared" si="1"/>
        <v/>
      </c>
    </row>
    <row r="2798">
      <c r="G2798" s="13" t="str">
        <f t="shared" si="1"/>
        <v/>
      </c>
    </row>
    <row r="2799">
      <c r="G2799" s="13" t="str">
        <f t="shared" si="1"/>
        <v/>
      </c>
    </row>
    <row r="2800">
      <c r="G2800" s="13" t="str">
        <f t="shared" si="1"/>
        <v/>
      </c>
    </row>
    <row r="2801">
      <c r="G2801" s="13" t="str">
        <f t="shared" si="1"/>
        <v/>
      </c>
    </row>
    <row r="2802">
      <c r="G2802" s="13" t="str">
        <f t="shared" si="1"/>
        <v/>
      </c>
    </row>
    <row r="2803">
      <c r="G2803" s="13" t="str">
        <f t="shared" si="1"/>
        <v/>
      </c>
    </row>
    <row r="2804">
      <c r="G2804" s="13" t="str">
        <f t="shared" si="1"/>
        <v/>
      </c>
    </row>
    <row r="2805">
      <c r="G2805" s="13" t="str">
        <f t="shared" si="1"/>
        <v/>
      </c>
    </row>
    <row r="2806">
      <c r="G2806" s="13" t="str">
        <f t="shared" si="1"/>
        <v/>
      </c>
    </row>
    <row r="2807">
      <c r="G2807" s="13" t="str">
        <f t="shared" si="1"/>
        <v/>
      </c>
    </row>
    <row r="2808">
      <c r="G2808" s="13" t="str">
        <f t="shared" si="1"/>
        <v/>
      </c>
    </row>
    <row r="2809">
      <c r="G2809" s="13" t="str">
        <f t="shared" si="1"/>
        <v/>
      </c>
    </row>
    <row r="2810">
      <c r="G2810" s="13" t="str">
        <f t="shared" si="1"/>
        <v/>
      </c>
    </row>
    <row r="2811">
      <c r="G2811" s="13" t="str">
        <f t="shared" si="1"/>
        <v/>
      </c>
    </row>
    <row r="2812">
      <c r="G2812" s="13" t="str">
        <f t="shared" si="1"/>
        <v/>
      </c>
    </row>
    <row r="2813">
      <c r="G2813" s="13" t="str">
        <f t="shared" si="1"/>
        <v/>
      </c>
    </row>
    <row r="2814">
      <c r="G2814" s="13" t="str">
        <f t="shared" si="1"/>
        <v/>
      </c>
    </row>
    <row r="2815">
      <c r="G2815" s="13" t="str">
        <f t="shared" si="1"/>
        <v/>
      </c>
    </row>
    <row r="2816">
      <c r="G2816" s="13" t="str">
        <f t="shared" si="1"/>
        <v/>
      </c>
    </row>
    <row r="2817">
      <c r="G2817" s="13" t="str">
        <f t="shared" si="1"/>
        <v/>
      </c>
    </row>
    <row r="2818">
      <c r="G2818" s="13" t="str">
        <f t="shared" si="1"/>
        <v/>
      </c>
    </row>
    <row r="2819">
      <c r="G2819" s="13" t="str">
        <f t="shared" si="1"/>
        <v/>
      </c>
    </row>
    <row r="2820">
      <c r="G2820" s="13" t="str">
        <f t="shared" si="1"/>
        <v/>
      </c>
    </row>
    <row r="2821">
      <c r="G2821" s="13" t="str">
        <f t="shared" si="1"/>
        <v/>
      </c>
    </row>
    <row r="2822">
      <c r="G2822" s="13" t="str">
        <f t="shared" si="1"/>
        <v/>
      </c>
    </row>
    <row r="2823">
      <c r="G2823" s="13" t="str">
        <f t="shared" si="1"/>
        <v/>
      </c>
    </row>
    <row r="2824">
      <c r="G2824" s="13" t="str">
        <f t="shared" si="1"/>
        <v/>
      </c>
    </row>
    <row r="2825">
      <c r="G2825" s="13" t="str">
        <f t="shared" si="1"/>
        <v/>
      </c>
    </row>
    <row r="2826">
      <c r="G2826" s="13" t="str">
        <f t="shared" si="1"/>
        <v/>
      </c>
    </row>
    <row r="2827">
      <c r="G2827" s="13" t="str">
        <f t="shared" si="1"/>
        <v/>
      </c>
    </row>
    <row r="2828">
      <c r="G2828" s="13" t="str">
        <f t="shared" si="1"/>
        <v/>
      </c>
    </row>
    <row r="2829">
      <c r="G2829" s="13" t="str">
        <f t="shared" si="1"/>
        <v/>
      </c>
    </row>
    <row r="2830">
      <c r="G2830" s="13" t="str">
        <f t="shared" si="1"/>
        <v/>
      </c>
    </row>
    <row r="2831">
      <c r="G2831" s="13" t="str">
        <f t="shared" si="1"/>
        <v/>
      </c>
    </row>
    <row r="2832">
      <c r="G2832" s="13" t="str">
        <f t="shared" si="1"/>
        <v/>
      </c>
    </row>
    <row r="2833">
      <c r="G2833" s="13" t="str">
        <f t="shared" si="1"/>
        <v/>
      </c>
    </row>
    <row r="2834">
      <c r="G2834" s="13" t="str">
        <f t="shared" si="1"/>
        <v/>
      </c>
    </row>
    <row r="2835">
      <c r="G2835" s="13" t="str">
        <f t="shared" si="1"/>
        <v/>
      </c>
    </row>
    <row r="2836">
      <c r="G2836" s="13" t="str">
        <f t="shared" si="1"/>
        <v/>
      </c>
    </row>
    <row r="2837">
      <c r="G2837" s="13" t="str">
        <f t="shared" si="1"/>
        <v/>
      </c>
    </row>
    <row r="2838">
      <c r="G2838" s="13" t="str">
        <f t="shared" si="1"/>
        <v/>
      </c>
    </row>
    <row r="2839">
      <c r="G2839" s="13" t="str">
        <f t="shared" si="1"/>
        <v/>
      </c>
    </row>
    <row r="2840">
      <c r="G2840" s="13" t="str">
        <f t="shared" si="1"/>
        <v/>
      </c>
    </row>
    <row r="2841">
      <c r="G2841" s="13" t="str">
        <f t="shared" si="1"/>
        <v/>
      </c>
    </row>
    <row r="2842">
      <c r="G2842" s="13" t="str">
        <f t="shared" si="1"/>
        <v/>
      </c>
    </row>
    <row r="2843">
      <c r="G2843" s="13" t="str">
        <f t="shared" si="1"/>
        <v/>
      </c>
    </row>
    <row r="2844">
      <c r="G2844" s="13" t="str">
        <f t="shared" si="1"/>
        <v/>
      </c>
    </row>
    <row r="2845">
      <c r="G2845" s="13" t="str">
        <f t="shared" si="1"/>
        <v/>
      </c>
    </row>
    <row r="2846">
      <c r="G2846" s="13" t="str">
        <f t="shared" si="1"/>
        <v/>
      </c>
    </row>
    <row r="2847">
      <c r="G2847" s="13" t="str">
        <f t="shared" si="1"/>
        <v/>
      </c>
    </row>
    <row r="2848">
      <c r="G2848" s="13" t="str">
        <f t="shared" si="1"/>
        <v/>
      </c>
    </row>
    <row r="2849">
      <c r="G2849" s="13" t="str">
        <f t="shared" si="1"/>
        <v/>
      </c>
    </row>
    <row r="2850">
      <c r="G2850" s="13" t="str">
        <f t="shared" si="1"/>
        <v/>
      </c>
    </row>
    <row r="2851">
      <c r="G2851" s="13" t="str">
        <f t="shared" si="1"/>
        <v/>
      </c>
    </row>
    <row r="2852">
      <c r="G2852" s="13" t="str">
        <f t="shared" si="1"/>
        <v/>
      </c>
    </row>
    <row r="2853">
      <c r="G2853" s="13" t="str">
        <f t="shared" si="1"/>
        <v/>
      </c>
    </row>
    <row r="2854">
      <c r="G2854" s="13" t="str">
        <f t="shared" si="1"/>
        <v/>
      </c>
    </row>
    <row r="2855">
      <c r="G2855" s="13" t="str">
        <f t="shared" si="1"/>
        <v/>
      </c>
    </row>
    <row r="2856">
      <c r="G2856" s="13" t="str">
        <f t="shared" si="1"/>
        <v/>
      </c>
    </row>
    <row r="2857">
      <c r="G2857" s="13" t="str">
        <f t="shared" si="1"/>
        <v/>
      </c>
    </row>
    <row r="2858">
      <c r="G2858" s="13" t="str">
        <f t="shared" si="1"/>
        <v/>
      </c>
    </row>
    <row r="2859">
      <c r="G2859" s="13" t="str">
        <f t="shared" si="1"/>
        <v/>
      </c>
    </row>
    <row r="2860">
      <c r="G2860" s="13" t="str">
        <f t="shared" si="1"/>
        <v/>
      </c>
    </row>
    <row r="2861">
      <c r="G2861" s="13" t="str">
        <f t="shared" si="1"/>
        <v/>
      </c>
    </row>
    <row r="2862">
      <c r="G2862" s="13" t="str">
        <f t="shared" si="1"/>
        <v/>
      </c>
    </row>
    <row r="2863">
      <c r="G2863" s="13" t="str">
        <f t="shared" si="1"/>
        <v/>
      </c>
    </row>
    <row r="2864">
      <c r="G2864" s="13" t="str">
        <f t="shared" si="1"/>
        <v/>
      </c>
    </row>
    <row r="2865">
      <c r="G2865" s="13" t="str">
        <f t="shared" si="1"/>
        <v/>
      </c>
    </row>
    <row r="2866">
      <c r="G2866" s="13" t="str">
        <f t="shared" si="1"/>
        <v/>
      </c>
    </row>
    <row r="2867">
      <c r="G2867" s="13" t="str">
        <f t="shared" si="1"/>
        <v/>
      </c>
    </row>
    <row r="2868">
      <c r="G2868" s="13" t="str">
        <f t="shared" si="1"/>
        <v/>
      </c>
    </row>
    <row r="2869">
      <c r="G2869" s="13" t="str">
        <f t="shared" si="1"/>
        <v/>
      </c>
    </row>
    <row r="2870">
      <c r="G2870" s="13" t="str">
        <f t="shared" si="1"/>
        <v/>
      </c>
    </row>
    <row r="2871">
      <c r="G2871" s="13" t="str">
        <f t="shared" si="1"/>
        <v/>
      </c>
    </row>
    <row r="2872">
      <c r="G2872" s="13" t="str">
        <f t="shared" si="1"/>
        <v/>
      </c>
    </row>
    <row r="2873">
      <c r="G2873" s="13" t="str">
        <f t="shared" si="1"/>
        <v/>
      </c>
    </row>
    <row r="2874">
      <c r="G2874" s="13" t="str">
        <f t="shared" si="1"/>
        <v/>
      </c>
    </row>
    <row r="2875">
      <c r="G2875" s="13" t="str">
        <f t="shared" si="1"/>
        <v/>
      </c>
    </row>
    <row r="2876">
      <c r="G2876" s="13" t="str">
        <f t="shared" si="1"/>
        <v/>
      </c>
    </row>
    <row r="2877">
      <c r="G2877" s="13" t="str">
        <f t="shared" si="1"/>
        <v/>
      </c>
    </row>
    <row r="2878">
      <c r="G2878" s="13" t="str">
        <f t="shared" si="1"/>
        <v/>
      </c>
    </row>
    <row r="2879">
      <c r="G2879" s="13" t="str">
        <f t="shared" si="1"/>
        <v/>
      </c>
    </row>
    <row r="2880">
      <c r="G2880" s="13" t="str">
        <f t="shared" si="1"/>
        <v/>
      </c>
    </row>
    <row r="2881">
      <c r="G2881" s="13" t="str">
        <f t="shared" si="1"/>
        <v/>
      </c>
    </row>
    <row r="2882">
      <c r="G2882" s="13" t="str">
        <f t="shared" si="1"/>
        <v/>
      </c>
    </row>
    <row r="2883">
      <c r="G2883" s="13" t="str">
        <f t="shared" si="1"/>
        <v/>
      </c>
    </row>
    <row r="2884">
      <c r="G2884" s="13" t="str">
        <f t="shared" si="1"/>
        <v/>
      </c>
    </row>
    <row r="2885">
      <c r="G2885" s="13" t="str">
        <f t="shared" si="1"/>
        <v/>
      </c>
    </row>
    <row r="2886">
      <c r="G2886" s="13" t="str">
        <f t="shared" si="1"/>
        <v/>
      </c>
    </row>
    <row r="2887">
      <c r="G2887" s="13" t="str">
        <f t="shared" si="1"/>
        <v/>
      </c>
    </row>
    <row r="2888">
      <c r="G2888" s="13" t="str">
        <f t="shared" si="1"/>
        <v/>
      </c>
    </row>
    <row r="2889">
      <c r="G2889" s="13" t="str">
        <f t="shared" si="1"/>
        <v/>
      </c>
    </row>
    <row r="2890">
      <c r="G2890" s="13" t="str">
        <f t="shared" si="1"/>
        <v/>
      </c>
    </row>
    <row r="2891">
      <c r="G2891" s="13" t="str">
        <f t="shared" si="1"/>
        <v/>
      </c>
    </row>
    <row r="2892">
      <c r="G2892" s="13" t="str">
        <f t="shared" si="1"/>
        <v/>
      </c>
    </row>
    <row r="2893">
      <c r="G2893" s="13" t="str">
        <f t="shared" si="1"/>
        <v/>
      </c>
    </row>
    <row r="2894">
      <c r="G2894" s="13" t="str">
        <f t="shared" si="1"/>
        <v/>
      </c>
    </row>
    <row r="2895">
      <c r="G2895" s="13" t="str">
        <f t="shared" si="1"/>
        <v/>
      </c>
    </row>
    <row r="2896">
      <c r="G2896" s="13" t="str">
        <f t="shared" si="1"/>
        <v/>
      </c>
    </row>
    <row r="2897">
      <c r="G2897" s="13" t="str">
        <f t="shared" si="1"/>
        <v/>
      </c>
    </row>
    <row r="2898">
      <c r="G2898" s="13" t="str">
        <f t="shared" si="1"/>
        <v/>
      </c>
    </row>
    <row r="2899">
      <c r="G2899" s="13" t="str">
        <f t="shared" si="1"/>
        <v/>
      </c>
    </row>
    <row r="2900">
      <c r="G2900" s="13" t="str">
        <f t="shared" si="1"/>
        <v/>
      </c>
    </row>
    <row r="2901">
      <c r="G2901" s="13" t="str">
        <f t="shared" si="1"/>
        <v/>
      </c>
    </row>
    <row r="2902">
      <c r="G2902" s="13" t="str">
        <f t="shared" si="1"/>
        <v/>
      </c>
    </row>
    <row r="2903">
      <c r="G2903" s="13" t="str">
        <f t="shared" si="1"/>
        <v/>
      </c>
    </row>
    <row r="2904">
      <c r="G2904" s="13" t="str">
        <f t="shared" si="1"/>
        <v/>
      </c>
    </row>
    <row r="2905">
      <c r="G2905" s="13" t="str">
        <f t="shared" si="1"/>
        <v/>
      </c>
    </row>
    <row r="2906">
      <c r="G2906" s="13" t="str">
        <f t="shared" si="1"/>
        <v/>
      </c>
    </row>
    <row r="2907">
      <c r="G2907" s="13" t="str">
        <f t="shared" si="1"/>
        <v/>
      </c>
    </row>
    <row r="2908">
      <c r="G2908" s="13" t="str">
        <f t="shared" si="1"/>
        <v/>
      </c>
    </row>
    <row r="2909">
      <c r="G2909" s="13" t="str">
        <f t="shared" si="1"/>
        <v/>
      </c>
    </row>
    <row r="2910">
      <c r="G2910" s="13" t="str">
        <f t="shared" si="1"/>
        <v/>
      </c>
    </row>
    <row r="2911">
      <c r="G2911" s="13" t="str">
        <f t="shared" si="1"/>
        <v/>
      </c>
    </row>
    <row r="2912">
      <c r="G2912" s="13" t="str">
        <f t="shared" si="1"/>
        <v/>
      </c>
    </row>
    <row r="2913">
      <c r="G2913" s="13" t="str">
        <f t="shared" si="1"/>
        <v/>
      </c>
    </row>
    <row r="2914">
      <c r="G2914" s="13" t="str">
        <f t="shared" si="1"/>
        <v/>
      </c>
    </row>
    <row r="2915">
      <c r="G2915" s="13" t="str">
        <f t="shared" si="1"/>
        <v/>
      </c>
    </row>
    <row r="2916">
      <c r="G2916" s="13" t="str">
        <f t="shared" si="1"/>
        <v/>
      </c>
    </row>
    <row r="2917">
      <c r="G2917" s="13" t="str">
        <f t="shared" si="1"/>
        <v/>
      </c>
    </row>
    <row r="2918">
      <c r="G2918" s="13" t="str">
        <f t="shared" si="1"/>
        <v/>
      </c>
    </row>
    <row r="2919">
      <c r="G2919" s="13" t="str">
        <f t="shared" si="1"/>
        <v/>
      </c>
    </row>
    <row r="2920">
      <c r="G2920" s="13" t="str">
        <f t="shared" si="1"/>
        <v/>
      </c>
    </row>
    <row r="2921">
      <c r="G2921" s="13" t="str">
        <f t="shared" si="1"/>
        <v/>
      </c>
    </row>
    <row r="2922">
      <c r="G2922" s="13" t="str">
        <f t="shared" si="1"/>
        <v/>
      </c>
    </row>
    <row r="2923">
      <c r="G2923" s="13" t="str">
        <f t="shared" si="1"/>
        <v/>
      </c>
    </row>
    <row r="2924">
      <c r="G2924" s="13" t="str">
        <f t="shared" si="1"/>
        <v/>
      </c>
    </row>
    <row r="2925">
      <c r="G2925" s="13" t="str">
        <f t="shared" si="1"/>
        <v/>
      </c>
    </row>
    <row r="2926">
      <c r="G2926" s="13" t="str">
        <f t="shared" si="1"/>
        <v/>
      </c>
    </row>
    <row r="2927">
      <c r="G2927" s="13" t="str">
        <f t="shared" si="1"/>
        <v/>
      </c>
    </row>
    <row r="2928">
      <c r="G2928" s="13" t="str">
        <f t="shared" si="1"/>
        <v/>
      </c>
    </row>
    <row r="2929">
      <c r="G2929" s="13" t="str">
        <f t="shared" si="1"/>
        <v/>
      </c>
    </row>
    <row r="2930">
      <c r="G2930" s="13" t="str">
        <f t="shared" si="1"/>
        <v/>
      </c>
    </row>
    <row r="2931">
      <c r="G2931" s="13" t="str">
        <f t="shared" si="1"/>
        <v/>
      </c>
    </row>
    <row r="2932">
      <c r="G2932" s="13" t="str">
        <f t="shared" si="1"/>
        <v/>
      </c>
    </row>
    <row r="2933">
      <c r="G2933" s="13" t="str">
        <f t="shared" si="1"/>
        <v/>
      </c>
    </row>
    <row r="2934">
      <c r="G2934" s="13" t="str">
        <f t="shared" si="1"/>
        <v/>
      </c>
    </row>
    <row r="2935">
      <c r="G2935" s="13" t="str">
        <f t="shared" si="1"/>
        <v/>
      </c>
    </row>
    <row r="2936">
      <c r="G2936" s="13" t="str">
        <f t="shared" si="1"/>
        <v/>
      </c>
    </row>
    <row r="2937">
      <c r="G2937" s="13" t="str">
        <f t="shared" si="1"/>
        <v/>
      </c>
    </row>
    <row r="2938">
      <c r="G2938" s="13" t="str">
        <f t="shared" si="1"/>
        <v/>
      </c>
    </row>
    <row r="2939">
      <c r="G2939" s="13" t="str">
        <f t="shared" si="1"/>
        <v/>
      </c>
    </row>
    <row r="2940">
      <c r="G2940" s="13" t="str">
        <f t="shared" si="1"/>
        <v/>
      </c>
    </row>
    <row r="2941">
      <c r="G2941" s="13" t="str">
        <f t="shared" si="1"/>
        <v/>
      </c>
    </row>
    <row r="2942">
      <c r="G2942" s="13" t="str">
        <f t="shared" si="1"/>
        <v/>
      </c>
    </row>
    <row r="2943">
      <c r="G2943" s="13" t="str">
        <f t="shared" si="1"/>
        <v/>
      </c>
    </row>
    <row r="2944">
      <c r="G2944" s="13" t="str">
        <f t="shared" si="1"/>
        <v/>
      </c>
    </row>
    <row r="2945">
      <c r="G2945" s="13" t="str">
        <f t="shared" si="1"/>
        <v/>
      </c>
    </row>
    <row r="2946">
      <c r="G2946" s="13" t="str">
        <f t="shared" si="1"/>
        <v/>
      </c>
    </row>
    <row r="2947">
      <c r="G2947" s="13" t="str">
        <f t="shared" si="1"/>
        <v/>
      </c>
    </row>
    <row r="2948">
      <c r="G2948" s="13" t="str">
        <f t="shared" si="1"/>
        <v/>
      </c>
    </row>
    <row r="2949">
      <c r="G2949" s="13" t="str">
        <f t="shared" si="1"/>
        <v/>
      </c>
    </row>
    <row r="2950">
      <c r="G2950" s="13" t="str">
        <f t="shared" si="1"/>
        <v/>
      </c>
    </row>
    <row r="2951">
      <c r="G2951" s="13" t="str">
        <f t="shared" si="1"/>
        <v/>
      </c>
    </row>
    <row r="2952">
      <c r="G2952" s="13" t="str">
        <f t="shared" si="1"/>
        <v/>
      </c>
    </row>
    <row r="2953">
      <c r="G2953" s="13" t="str">
        <f t="shared" si="1"/>
        <v/>
      </c>
    </row>
    <row r="2954">
      <c r="G2954" s="13" t="str">
        <f t="shared" si="1"/>
        <v/>
      </c>
    </row>
    <row r="2955">
      <c r="G2955" s="13" t="str">
        <f t="shared" si="1"/>
        <v/>
      </c>
    </row>
    <row r="2956">
      <c r="G2956" s="13" t="str">
        <f t="shared" si="1"/>
        <v/>
      </c>
    </row>
    <row r="2957">
      <c r="G2957" s="13" t="str">
        <f t="shared" si="1"/>
        <v/>
      </c>
    </row>
    <row r="2958">
      <c r="G2958" s="13" t="str">
        <f t="shared" si="1"/>
        <v/>
      </c>
    </row>
    <row r="2959">
      <c r="G2959" s="13" t="str">
        <f t="shared" si="1"/>
        <v/>
      </c>
    </row>
    <row r="2960">
      <c r="G2960" s="13" t="str">
        <f t="shared" si="1"/>
        <v/>
      </c>
    </row>
    <row r="2961">
      <c r="G2961" s="13" t="str">
        <f t="shared" si="1"/>
        <v/>
      </c>
    </row>
    <row r="2962">
      <c r="G2962" s="13" t="str">
        <f t="shared" si="1"/>
        <v/>
      </c>
    </row>
    <row r="2963">
      <c r="G2963" s="13" t="str">
        <f t="shared" si="1"/>
        <v/>
      </c>
    </row>
    <row r="2964">
      <c r="G2964" s="13" t="str">
        <f t="shared" si="1"/>
        <v/>
      </c>
    </row>
    <row r="2965">
      <c r="G2965" s="13" t="str">
        <f t="shared" si="1"/>
        <v/>
      </c>
    </row>
    <row r="2966">
      <c r="G2966" s="13" t="str">
        <f t="shared" si="1"/>
        <v/>
      </c>
    </row>
    <row r="2967">
      <c r="G2967" s="13" t="str">
        <f t="shared" si="1"/>
        <v/>
      </c>
    </row>
    <row r="2968">
      <c r="G2968" s="13" t="str">
        <f t="shared" si="1"/>
        <v/>
      </c>
    </row>
    <row r="2969">
      <c r="G2969" s="13" t="str">
        <f t="shared" si="1"/>
        <v/>
      </c>
    </row>
    <row r="2970">
      <c r="G2970" s="13" t="str">
        <f t="shared" si="1"/>
        <v/>
      </c>
    </row>
    <row r="2971">
      <c r="G2971" s="13" t="str">
        <f t="shared" si="1"/>
        <v/>
      </c>
    </row>
    <row r="2972">
      <c r="G2972" s="13" t="str">
        <f t="shared" si="1"/>
        <v/>
      </c>
    </row>
    <row r="2973">
      <c r="G2973" s="13" t="str">
        <f t="shared" si="1"/>
        <v/>
      </c>
    </row>
    <row r="2974">
      <c r="G2974" s="13" t="str">
        <f t="shared" si="1"/>
        <v/>
      </c>
    </row>
    <row r="2975">
      <c r="G2975" s="13" t="str">
        <f t="shared" si="1"/>
        <v/>
      </c>
    </row>
    <row r="2976">
      <c r="G2976" s="13" t="str">
        <f t="shared" si="1"/>
        <v/>
      </c>
    </row>
    <row r="2977">
      <c r="G2977" s="13" t="str">
        <f t="shared" si="1"/>
        <v/>
      </c>
    </row>
    <row r="2978">
      <c r="G2978" s="13" t="str">
        <f t="shared" si="1"/>
        <v/>
      </c>
    </row>
    <row r="2979">
      <c r="G2979" s="13" t="str">
        <f t="shared" si="1"/>
        <v/>
      </c>
    </row>
    <row r="2980">
      <c r="G2980" s="13" t="str">
        <f t="shared" si="1"/>
        <v/>
      </c>
    </row>
    <row r="2981">
      <c r="G2981" s="13" t="str">
        <f t="shared" si="1"/>
        <v/>
      </c>
    </row>
    <row r="2982">
      <c r="G2982" s="13" t="str">
        <f t="shared" si="1"/>
        <v/>
      </c>
    </row>
    <row r="2983">
      <c r="G2983" s="13" t="str">
        <f t="shared" si="1"/>
        <v/>
      </c>
    </row>
    <row r="2984">
      <c r="G2984" s="13" t="str">
        <f t="shared" si="1"/>
        <v/>
      </c>
    </row>
    <row r="2985">
      <c r="G2985" s="13" t="str">
        <f t="shared" si="1"/>
        <v/>
      </c>
    </row>
    <row r="2986">
      <c r="G2986" s="13" t="str">
        <f t="shared" si="1"/>
        <v/>
      </c>
    </row>
    <row r="2987">
      <c r="G2987" s="13" t="str">
        <f t="shared" si="1"/>
        <v/>
      </c>
    </row>
    <row r="2988">
      <c r="G2988" s="13" t="str">
        <f t="shared" si="1"/>
        <v/>
      </c>
    </row>
    <row r="2989">
      <c r="G2989" s="13" t="str">
        <f t="shared" si="1"/>
        <v/>
      </c>
    </row>
    <row r="2990">
      <c r="G2990" s="13" t="str">
        <f t="shared" si="1"/>
        <v/>
      </c>
    </row>
    <row r="2991">
      <c r="G2991" s="13" t="str">
        <f t="shared" si="1"/>
        <v/>
      </c>
    </row>
    <row r="2992">
      <c r="G2992" s="13" t="str">
        <f t="shared" si="1"/>
        <v/>
      </c>
    </row>
    <row r="2993">
      <c r="G2993" s="13" t="str">
        <f t="shared" si="1"/>
        <v/>
      </c>
    </row>
    <row r="2994">
      <c r="G2994" s="13" t="str">
        <f t="shared" si="1"/>
        <v/>
      </c>
    </row>
    <row r="2995">
      <c r="G2995" s="13" t="str">
        <f t="shared" si="1"/>
        <v/>
      </c>
    </row>
    <row r="2996">
      <c r="G2996" s="13" t="str">
        <f t="shared" si="1"/>
        <v/>
      </c>
    </row>
    <row r="2997">
      <c r="G2997" s="13" t="str">
        <f t="shared" si="1"/>
        <v/>
      </c>
    </row>
    <row r="2998">
      <c r="G2998" s="13" t="str">
        <f t="shared" si="1"/>
        <v/>
      </c>
    </row>
    <row r="2999">
      <c r="G2999" s="13" t="str">
        <f t="shared" si="1"/>
        <v/>
      </c>
    </row>
    <row r="3000">
      <c r="G3000" s="13" t="str">
        <f t="shared" si="1"/>
        <v/>
      </c>
    </row>
    <row r="3001">
      <c r="G3001" s="13" t="str">
        <f t="shared" si="1"/>
        <v/>
      </c>
    </row>
    <row r="3002">
      <c r="G3002" s="13" t="str">
        <f t="shared" si="1"/>
        <v/>
      </c>
    </row>
    <row r="3003">
      <c r="G3003" s="13" t="str">
        <f t="shared" si="1"/>
        <v/>
      </c>
    </row>
    <row r="3004">
      <c r="G3004" s="13" t="str">
        <f t="shared" si="1"/>
        <v/>
      </c>
    </row>
    <row r="3005">
      <c r="G3005" s="13" t="str">
        <f t="shared" si="1"/>
        <v/>
      </c>
    </row>
    <row r="3006">
      <c r="G3006" s="13" t="str">
        <f t="shared" si="1"/>
        <v/>
      </c>
    </row>
    <row r="3007">
      <c r="G3007" s="13" t="str">
        <f t="shared" si="1"/>
        <v/>
      </c>
    </row>
    <row r="3008">
      <c r="G3008" s="13" t="str">
        <f t="shared" si="1"/>
        <v/>
      </c>
    </row>
    <row r="3009">
      <c r="G3009" s="13" t="str">
        <f t="shared" si="1"/>
        <v/>
      </c>
    </row>
    <row r="3010">
      <c r="G3010" s="13" t="str">
        <f t="shared" si="1"/>
        <v/>
      </c>
    </row>
    <row r="3011">
      <c r="G3011" s="13" t="str">
        <f t="shared" si="1"/>
        <v/>
      </c>
    </row>
    <row r="3012">
      <c r="G3012" s="13" t="str">
        <f t="shared" si="1"/>
        <v/>
      </c>
    </row>
    <row r="3013">
      <c r="G3013" s="13" t="str">
        <f t="shared" si="1"/>
        <v/>
      </c>
    </row>
    <row r="3014">
      <c r="G3014" s="13" t="str">
        <f t="shared" si="1"/>
        <v/>
      </c>
    </row>
    <row r="3015">
      <c r="G3015" s="13" t="str">
        <f t="shared" si="1"/>
        <v/>
      </c>
    </row>
    <row r="3016">
      <c r="G3016" s="13" t="str">
        <f t="shared" si="1"/>
        <v/>
      </c>
    </row>
    <row r="3017">
      <c r="G3017" s="13" t="str">
        <f t="shared" si="1"/>
        <v/>
      </c>
    </row>
    <row r="3018">
      <c r="G3018" s="13" t="str">
        <f t="shared" si="1"/>
        <v/>
      </c>
    </row>
    <row r="3019">
      <c r="G3019" s="13" t="str">
        <f t="shared" si="1"/>
        <v/>
      </c>
    </row>
    <row r="3020">
      <c r="G3020" s="13" t="str">
        <f t="shared" si="1"/>
        <v/>
      </c>
    </row>
    <row r="3021">
      <c r="G3021" s="13" t="str">
        <f t="shared" si="1"/>
        <v/>
      </c>
    </row>
    <row r="3022">
      <c r="G3022" s="13" t="str">
        <f t="shared" si="1"/>
        <v/>
      </c>
    </row>
    <row r="3023">
      <c r="G3023" s="13" t="str">
        <f t="shared" si="1"/>
        <v/>
      </c>
    </row>
    <row r="3024">
      <c r="G3024" s="13" t="str">
        <f t="shared" si="1"/>
        <v/>
      </c>
    </row>
    <row r="3025">
      <c r="G3025" s="13" t="str">
        <f t="shared" si="1"/>
        <v/>
      </c>
    </row>
    <row r="3026">
      <c r="G3026" s="13" t="str">
        <f t="shared" si="1"/>
        <v/>
      </c>
    </row>
    <row r="3027">
      <c r="G3027" s="13" t="str">
        <f t="shared" si="1"/>
        <v/>
      </c>
    </row>
    <row r="3028">
      <c r="G3028" s="13" t="str">
        <f t="shared" si="1"/>
        <v/>
      </c>
    </row>
    <row r="3029">
      <c r="G3029" s="13" t="str">
        <f t="shared" si="1"/>
        <v/>
      </c>
    </row>
    <row r="3030">
      <c r="G3030" s="13" t="str">
        <f t="shared" si="1"/>
        <v/>
      </c>
    </row>
    <row r="3031">
      <c r="G3031" s="13" t="str">
        <f t="shared" si="1"/>
        <v/>
      </c>
    </row>
    <row r="3032">
      <c r="G3032" s="13" t="str">
        <f t="shared" si="1"/>
        <v/>
      </c>
    </row>
    <row r="3033">
      <c r="G3033" s="13" t="str">
        <f t="shared" si="1"/>
        <v/>
      </c>
    </row>
    <row r="3034">
      <c r="G3034" s="13" t="str">
        <f t="shared" si="1"/>
        <v/>
      </c>
    </row>
    <row r="3035">
      <c r="G3035" s="13" t="str">
        <f t="shared" si="1"/>
        <v/>
      </c>
    </row>
    <row r="3036">
      <c r="G3036" s="13" t="str">
        <f t="shared" si="1"/>
        <v/>
      </c>
    </row>
    <row r="3037">
      <c r="G3037" s="13" t="str">
        <f t="shared" si="1"/>
        <v/>
      </c>
    </row>
    <row r="3038">
      <c r="G3038" s="13" t="str">
        <f t="shared" si="1"/>
        <v/>
      </c>
    </row>
    <row r="3039">
      <c r="G3039" s="13" t="str">
        <f t="shared" si="1"/>
        <v/>
      </c>
    </row>
    <row r="3040">
      <c r="G3040" s="13" t="str">
        <f t="shared" si="1"/>
        <v/>
      </c>
    </row>
    <row r="3041">
      <c r="G3041" s="13" t="str">
        <f t="shared" si="1"/>
        <v/>
      </c>
    </row>
    <row r="3042">
      <c r="G3042" s="13" t="str">
        <f t="shared" si="1"/>
        <v/>
      </c>
    </row>
    <row r="3043">
      <c r="G3043" s="13" t="str">
        <f t="shared" si="1"/>
        <v/>
      </c>
    </row>
    <row r="3044">
      <c r="G3044" s="13" t="str">
        <f t="shared" si="1"/>
        <v/>
      </c>
    </row>
    <row r="3045">
      <c r="G3045" s="13" t="str">
        <f t="shared" si="1"/>
        <v/>
      </c>
    </row>
    <row r="3046">
      <c r="G3046" s="13" t="str">
        <f t="shared" si="1"/>
        <v/>
      </c>
    </row>
    <row r="3047">
      <c r="G3047" s="13" t="str">
        <f t="shared" si="1"/>
        <v/>
      </c>
    </row>
    <row r="3048">
      <c r="G3048" s="13" t="str">
        <f t="shared" si="1"/>
        <v/>
      </c>
    </row>
    <row r="3049">
      <c r="G3049" s="13" t="str">
        <f t="shared" si="1"/>
        <v/>
      </c>
    </row>
    <row r="3050">
      <c r="G3050" s="13" t="str">
        <f t="shared" si="1"/>
        <v/>
      </c>
    </row>
    <row r="3051">
      <c r="G3051" s="13" t="str">
        <f t="shared" si="1"/>
        <v/>
      </c>
    </row>
    <row r="3052">
      <c r="G3052" s="13" t="str">
        <f t="shared" si="1"/>
        <v/>
      </c>
    </row>
    <row r="3053">
      <c r="G3053" s="13" t="str">
        <f t="shared" si="1"/>
        <v/>
      </c>
    </row>
    <row r="3054">
      <c r="G3054" s="13" t="str">
        <f t="shared" si="1"/>
        <v/>
      </c>
    </row>
    <row r="3055">
      <c r="G3055" s="13" t="str">
        <f t="shared" si="1"/>
        <v/>
      </c>
    </row>
    <row r="3056">
      <c r="G3056" s="13" t="str">
        <f t="shared" si="1"/>
        <v/>
      </c>
    </row>
    <row r="3057">
      <c r="G3057" s="13" t="str">
        <f t="shared" si="1"/>
        <v/>
      </c>
    </row>
    <row r="3058">
      <c r="G3058" s="13" t="str">
        <f t="shared" si="1"/>
        <v/>
      </c>
    </row>
    <row r="3059">
      <c r="G3059" s="13" t="str">
        <f t="shared" si="1"/>
        <v/>
      </c>
    </row>
    <row r="3060">
      <c r="G3060" s="13" t="str">
        <f t="shared" si="1"/>
        <v/>
      </c>
    </row>
    <row r="3061">
      <c r="G3061" s="13" t="str">
        <f t="shared" si="1"/>
        <v/>
      </c>
    </row>
    <row r="3062">
      <c r="G3062" s="13" t="str">
        <f t="shared" si="1"/>
        <v/>
      </c>
    </row>
    <row r="3063">
      <c r="G3063" s="13" t="str">
        <f t="shared" si="1"/>
        <v/>
      </c>
    </row>
    <row r="3064">
      <c r="G3064" s="13" t="str">
        <f t="shared" si="1"/>
        <v/>
      </c>
    </row>
    <row r="3065">
      <c r="G3065" s="13" t="str">
        <f t="shared" si="1"/>
        <v/>
      </c>
    </row>
    <row r="3066">
      <c r="G3066" s="13" t="str">
        <f t="shared" si="1"/>
        <v/>
      </c>
    </row>
    <row r="3067">
      <c r="G3067" s="13" t="str">
        <f t="shared" si="1"/>
        <v/>
      </c>
    </row>
    <row r="3068">
      <c r="G3068" s="13" t="str">
        <f t="shared" si="1"/>
        <v/>
      </c>
    </row>
    <row r="3069">
      <c r="G3069" s="13" t="str">
        <f t="shared" si="1"/>
        <v/>
      </c>
    </row>
    <row r="3070">
      <c r="G3070" s="13" t="str">
        <f t="shared" si="1"/>
        <v/>
      </c>
    </row>
    <row r="3071">
      <c r="G3071" s="13" t="str">
        <f t="shared" si="1"/>
        <v/>
      </c>
    </row>
    <row r="3072">
      <c r="G3072" s="13" t="str">
        <f t="shared" si="1"/>
        <v/>
      </c>
    </row>
    <row r="3073">
      <c r="G3073" s="13" t="str">
        <f t="shared" si="1"/>
        <v/>
      </c>
    </row>
    <row r="3074">
      <c r="G3074" s="13" t="str">
        <f t="shared" si="1"/>
        <v/>
      </c>
    </row>
    <row r="3075">
      <c r="G3075" s="13" t="str">
        <f t="shared" si="1"/>
        <v/>
      </c>
    </row>
    <row r="3076">
      <c r="G3076" s="13" t="str">
        <f t="shared" si="1"/>
        <v/>
      </c>
    </row>
    <row r="3077">
      <c r="G3077" s="13" t="str">
        <f t="shared" si="1"/>
        <v/>
      </c>
    </row>
    <row r="3078">
      <c r="G3078" s="13" t="str">
        <f t="shared" si="1"/>
        <v/>
      </c>
    </row>
    <row r="3079">
      <c r="G3079" s="13" t="str">
        <f t="shared" si="1"/>
        <v/>
      </c>
    </row>
    <row r="3080">
      <c r="G3080" s="13" t="str">
        <f t="shared" si="1"/>
        <v/>
      </c>
    </row>
    <row r="3081">
      <c r="G3081" s="13" t="str">
        <f t="shared" si="1"/>
        <v/>
      </c>
    </row>
    <row r="3082">
      <c r="G3082" s="13" t="str">
        <f t="shared" si="1"/>
        <v/>
      </c>
    </row>
    <row r="3083">
      <c r="G3083" s="13" t="str">
        <f t="shared" si="1"/>
        <v/>
      </c>
    </row>
    <row r="3084">
      <c r="G3084" s="13" t="str">
        <f t="shared" si="1"/>
        <v/>
      </c>
    </row>
    <row r="3085">
      <c r="G3085" s="13" t="str">
        <f t="shared" si="1"/>
        <v/>
      </c>
    </row>
    <row r="3086">
      <c r="G3086" s="13" t="str">
        <f t="shared" si="1"/>
        <v/>
      </c>
    </row>
    <row r="3087">
      <c r="G3087" s="13" t="str">
        <f t="shared" si="1"/>
        <v/>
      </c>
    </row>
    <row r="3088">
      <c r="G3088" s="13" t="str">
        <f t="shared" si="1"/>
        <v/>
      </c>
    </row>
    <row r="3089">
      <c r="G3089" s="13" t="str">
        <f t="shared" si="1"/>
        <v/>
      </c>
    </row>
    <row r="3090">
      <c r="G3090" s="13" t="str">
        <f t="shared" si="1"/>
        <v/>
      </c>
    </row>
    <row r="3091">
      <c r="G3091" s="13" t="str">
        <f t="shared" si="1"/>
        <v/>
      </c>
    </row>
    <row r="3092">
      <c r="G3092" s="13" t="str">
        <f t="shared" si="1"/>
        <v/>
      </c>
    </row>
    <row r="3093">
      <c r="G3093" s="13" t="str">
        <f t="shared" si="1"/>
        <v/>
      </c>
    </row>
    <row r="3094">
      <c r="G3094" s="13" t="str">
        <f t="shared" si="1"/>
        <v/>
      </c>
    </row>
    <row r="3095">
      <c r="G3095" s="13" t="str">
        <f t="shared" si="1"/>
        <v/>
      </c>
    </row>
    <row r="3096">
      <c r="G3096" s="13" t="str">
        <f t="shared" si="1"/>
        <v/>
      </c>
    </row>
    <row r="3097">
      <c r="G3097" s="13" t="str">
        <f t="shared" si="1"/>
        <v/>
      </c>
    </row>
    <row r="3098">
      <c r="G3098" s="13" t="str">
        <f t="shared" si="1"/>
        <v/>
      </c>
    </row>
    <row r="3099">
      <c r="G3099" s="13" t="str">
        <f t="shared" si="1"/>
        <v/>
      </c>
    </row>
    <row r="3100">
      <c r="G3100" s="13" t="str">
        <f t="shared" si="1"/>
        <v/>
      </c>
    </row>
    <row r="3101">
      <c r="G3101" s="13" t="str">
        <f t="shared" si="1"/>
        <v/>
      </c>
    </row>
    <row r="3102">
      <c r="G3102" s="13" t="str">
        <f t="shared" si="1"/>
        <v/>
      </c>
    </row>
    <row r="3103">
      <c r="G3103" s="13" t="str">
        <f t="shared" si="1"/>
        <v/>
      </c>
    </row>
    <row r="3104">
      <c r="G3104" s="13" t="str">
        <f t="shared" si="1"/>
        <v/>
      </c>
    </row>
    <row r="3105">
      <c r="G3105" s="13" t="str">
        <f t="shared" si="1"/>
        <v/>
      </c>
    </row>
    <row r="3106">
      <c r="G3106" s="13" t="str">
        <f t="shared" si="1"/>
        <v/>
      </c>
    </row>
    <row r="3107">
      <c r="G3107" s="13" t="str">
        <f t="shared" si="1"/>
        <v/>
      </c>
    </row>
    <row r="3108">
      <c r="G3108" s="13" t="str">
        <f t="shared" si="1"/>
        <v/>
      </c>
    </row>
    <row r="3109">
      <c r="G3109" s="13" t="str">
        <f t="shared" si="1"/>
        <v/>
      </c>
    </row>
    <row r="3110">
      <c r="G3110" s="13" t="str">
        <f t="shared" si="1"/>
        <v/>
      </c>
    </row>
    <row r="3111">
      <c r="G3111" s="13" t="str">
        <f t="shared" si="1"/>
        <v/>
      </c>
    </row>
    <row r="3112">
      <c r="G3112" s="13" t="str">
        <f t="shared" si="1"/>
        <v/>
      </c>
    </row>
    <row r="3113">
      <c r="G3113" s="13" t="str">
        <f t="shared" si="1"/>
        <v/>
      </c>
    </row>
    <row r="3114">
      <c r="G3114" s="13" t="str">
        <f t="shared" si="1"/>
        <v/>
      </c>
    </row>
    <row r="3115">
      <c r="G3115" s="13" t="str">
        <f t="shared" si="1"/>
        <v/>
      </c>
    </row>
    <row r="3116">
      <c r="G3116" s="13" t="str">
        <f t="shared" si="1"/>
        <v/>
      </c>
    </row>
    <row r="3117">
      <c r="G3117" s="13" t="str">
        <f t="shared" si="1"/>
        <v/>
      </c>
    </row>
    <row r="3118">
      <c r="G3118" s="13" t="str">
        <f t="shared" si="1"/>
        <v/>
      </c>
    </row>
    <row r="3119">
      <c r="G3119" s="13" t="str">
        <f t="shared" si="1"/>
        <v/>
      </c>
    </row>
    <row r="3120">
      <c r="G3120" s="13" t="str">
        <f t="shared" si="1"/>
        <v/>
      </c>
    </row>
    <row r="3121">
      <c r="G3121" s="13" t="str">
        <f t="shared" si="1"/>
        <v/>
      </c>
    </row>
    <row r="3122">
      <c r="G3122" s="13" t="str">
        <f t="shared" si="1"/>
        <v/>
      </c>
    </row>
    <row r="3123">
      <c r="G3123" s="13" t="str">
        <f t="shared" si="1"/>
        <v/>
      </c>
    </row>
    <row r="3124">
      <c r="G3124" s="13" t="str">
        <f t="shared" si="1"/>
        <v/>
      </c>
    </row>
    <row r="3125">
      <c r="G3125" s="13" t="str">
        <f t="shared" si="1"/>
        <v/>
      </c>
    </row>
    <row r="3126">
      <c r="G3126" s="13" t="str">
        <f t="shared" si="1"/>
        <v/>
      </c>
    </row>
    <row r="3127">
      <c r="G3127" s="13" t="str">
        <f t="shared" si="1"/>
        <v/>
      </c>
    </row>
    <row r="3128">
      <c r="G3128" s="13" t="str">
        <f t="shared" si="1"/>
        <v/>
      </c>
    </row>
    <row r="3129">
      <c r="G3129" s="13" t="str">
        <f t="shared" si="1"/>
        <v/>
      </c>
    </row>
    <row r="3130">
      <c r="G3130" s="13" t="str">
        <f t="shared" si="1"/>
        <v/>
      </c>
    </row>
    <row r="3131">
      <c r="G3131" s="13" t="str">
        <f t="shared" si="1"/>
        <v/>
      </c>
    </row>
    <row r="3132">
      <c r="G3132" s="13" t="str">
        <f t="shared" si="1"/>
        <v/>
      </c>
    </row>
    <row r="3133">
      <c r="G3133" s="13" t="str">
        <f t="shared" si="1"/>
        <v/>
      </c>
    </row>
    <row r="3134">
      <c r="G3134" s="13" t="str">
        <f t="shared" si="1"/>
        <v/>
      </c>
    </row>
    <row r="3135">
      <c r="G3135" s="13" t="str">
        <f t="shared" si="1"/>
        <v/>
      </c>
    </row>
    <row r="3136">
      <c r="G3136" s="13" t="str">
        <f t="shared" si="1"/>
        <v/>
      </c>
    </row>
    <row r="3137">
      <c r="G3137" s="13" t="str">
        <f t="shared" si="1"/>
        <v/>
      </c>
    </row>
    <row r="3138">
      <c r="G3138" s="13" t="str">
        <f t="shared" si="1"/>
        <v/>
      </c>
    </row>
    <row r="3139">
      <c r="G3139" s="13" t="str">
        <f t="shared" si="1"/>
        <v/>
      </c>
    </row>
    <row r="3140">
      <c r="G3140" s="13" t="str">
        <f t="shared" si="1"/>
        <v/>
      </c>
    </row>
    <row r="3141">
      <c r="G3141" s="13" t="str">
        <f t="shared" si="1"/>
        <v/>
      </c>
    </row>
    <row r="3142">
      <c r="G3142" s="13" t="str">
        <f t="shared" si="1"/>
        <v/>
      </c>
    </row>
    <row r="3143">
      <c r="G3143" s="13" t="str">
        <f t="shared" si="1"/>
        <v/>
      </c>
    </row>
    <row r="3144">
      <c r="G3144" s="13" t="str">
        <f t="shared" si="1"/>
        <v/>
      </c>
    </row>
    <row r="3145">
      <c r="G3145" s="13" t="str">
        <f t="shared" si="1"/>
        <v/>
      </c>
    </row>
    <row r="3146">
      <c r="G3146" s="13" t="str">
        <f t="shared" si="1"/>
        <v/>
      </c>
    </row>
    <row r="3147">
      <c r="G3147" s="13" t="str">
        <f t="shared" si="1"/>
        <v/>
      </c>
    </row>
    <row r="3148">
      <c r="G3148" s="13" t="str">
        <f t="shared" si="1"/>
        <v/>
      </c>
    </row>
    <row r="3149">
      <c r="G3149" s="13" t="str">
        <f t="shared" si="1"/>
        <v/>
      </c>
    </row>
    <row r="3150">
      <c r="G3150" s="13" t="str">
        <f t="shared" si="1"/>
        <v/>
      </c>
    </row>
    <row r="3151">
      <c r="G3151" s="13" t="str">
        <f t="shared" si="1"/>
        <v/>
      </c>
    </row>
    <row r="3152">
      <c r="G3152" s="13" t="str">
        <f t="shared" si="1"/>
        <v/>
      </c>
    </row>
    <row r="3153">
      <c r="G3153" s="13" t="str">
        <f t="shared" si="1"/>
        <v/>
      </c>
    </row>
    <row r="3154">
      <c r="G3154" s="13" t="str">
        <f t="shared" si="1"/>
        <v/>
      </c>
    </row>
    <row r="3155">
      <c r="G3155" s="13" t="str">
        <f t="shared" si="1"/>
        <v/>
      </c>
    </row>
    <row r="3156">
      <c r="G3156" s="13" t="str">
        <f t="shared" si="1"/>
        <v/>
      </c>
    </row>
    <row r="3157">
      <c r="G3157" s="13" t="str">
        <f t="shared" si="1"/>
        <v/>
      </c>
    </row>
    <row r="3158">
      <c r="G3158" s="13" t="str">
        <f t="shared" si="1"/>
        <v/>
      </c>
    </row>
    <row r="3159">
      <c r="G3159" s="13" t="str">
        <f t="shared" si="1"/>
        <v/>
      </c>
    </row>
    <row r="3160">
      <c r="G3160" s="13" t="str">
        <f t="shared" si="1"/>
        <v/>
      </c>
    </row>
    <row r="3161">
      <c r="G3161" s="13" t="str">
        <f t="shared" si="1"/>
        <v/>
      </c>
    </row>
    <row r="3162">
      <c r="G3162" s="13" t="str">
        <f t="shared" si="1"/>
        <v/>
      </c>
    </row>
    <row r="3163">
      <c r="G3163" s="13" t="str">
        <f t="shared" si="1"/>
        <v/>
      </c>
    </row>
    <row r="3164">
      <c r="G3164" s="13" t="str">
        <f t="shared" si="1"/>
        <v/>
      </c>
    </row>
    <row r="3165">
      <c r="G3165" s="13" t="str">
        <f t="shared" si="1"/>
        <v/>
      </c>
    </row>
    <row r="3166">
      <c r="G3166" s="13" t="str">
        <f t="shared" si="1"/>
        <v/>
      </c>
    </row>
    <row r="3167">
      <c r="G3167" s="13" t="str">
        <f t="shared" si="1"/>
        <v/>
      </c>
    </row>
    <row r="3168">
      <c r="G3168" s="13" t="str">
        <f t="shared" si="1"/>
        <v/>
      </c>
    </row>
    <row r="3169">
      <c r="G3169" s="13" t="str">
        <f t="shared" si="1"/>
        <v/>
      </c>
    </row>
    <row r="3170">
      <c r="G3170" s="13" t="str">
        <f t="shared" si="1"/>
        <v/>
      </c>
    </row>
    <row r="3171">
      <c r="G3171" s="13" t="str">
        <f t="shared" si="1"/>
        <v/>
      </c>
    </row>
    <row r="3172">
      <c r="G3172" s="13" t="str">
        <f t="shared" si="1"/>
        <v/>
      </c>
    </row>
    <row r="3173">
      <c r="G3173" s="13" t="str">
        <f t="shared" si="1"/>
        <v/>
      </c>
    </row>
    <row r="3174">
      <c r="G3174" s="13" t="str">
        <f t="shared" si="1"/>
        <v/>
      </c>
    </row>
    <row r="3175">
      <c r="G3175" s="13" t="str">
        <f t="shared" si="1"/>
        <v/>
      </c>
    </row>
    <row r="3176">
      <c r="G3176" s="13" t="str">
        <f t="shared" si="1"/>
        <v/>
      </c>
    </row>
    <row r="3177">
      <c r="G3177" s="13" t="str">
        <f t="shared" si="1"/>
        <v/>
      </c>
    </row>
    <row r="3178">
      <c r="G3178" s="13" t="str">
        <f t="shared" si="1"/>
        <v/>
      </c>
    </row>
    <row r="3179">
      <c r="G3179" s="13" t="str">
        <f t="shared" si="1"/>
        <v/>
      </c>
    </row>
    <row r="3180">
      <c r="G3180" s="13" t="str">
        <f t="shared" si="1"/>
        <v/>
      </c>
    </row>
    <row r="3181">
      <c r="G3181" s="13" t="str">
        <f t="shared" si="1"/>
        <v/>
      </c>
    </row>
    <row r="3182">
      <c r="G3182" s="13" t="str">
        <f t="shared" si="1"/>
        <v/>
      </c>
    </row>
    <row r="3183">
      <c r="G3183" s="13" t="str">
        <f t="shared" si="1"/>
        <v/>
      </c>
    </row>
    <row r="3184">
      <c r="G3184" s="13" t="str">
        <f t="shared" si="1"/>
        <v/>
      </c>
    </row>
    <row r="3185">
      <c r="G3185" s="13" t="str">
        <f t="shared" si="1"/>
        <v/>
      </c>
    </row>
    <row r="3186">
      <c r="G3186" s="13" t="str">
        <f t="shared" si="1"/>
        <v/>
      </c>
    </row>
    <row r="3187">
      <c r="G3187" s="13" t="str">
        <f t="shared" si="1"/>
        <v/>
      </c>
    </row>
    <row r="3188">
      <c r="G3188" s="13" t="str">
        <f t="shared" si="1"/>
        <v/>
      </c>
    </row>
    <row r="3189">
      <c r="G3189" s="13" t="str">
        <f t="shared" si="1"/>
        <v/>
      </c>
    </row>
    <row r="3190">
      <c r="G3190" s="13" t="str">
        <f t="shared" si="1"/>
        <v/>
      </c>
    </row>
    <row r="3191">
      <c r="G3191" s="13" t="str">
        <f t="shared" si="1"/>
        <v/>
      </c>
    </row>
    <row r="3192">
      <c r="G3192" s="13" t="str">
        <f t="shared" si="1"/>
        <v/>
      </c>
    </row>
    <row r="3193">
      <c r="G3193" s="13" t="str">
        <f t="shared" si="1"/>
        <v/>
      </c>
    </row>
    <row r="3194">
      <c r="G3194" s="13" t="str">
        <f t="shared" si="1"/>
        <v/>
      </c>
    </row>
    <row r="3195">
      <c r="G3195" s="13" t="str">
        <f t="shared" si="1"/>
        <v/>
      </c>
    </row>
    <row r="3196">
      <c r="G3196" s="13" t="str">
        <f t="shared" si="1"/>
        <v/>
      </c>
    </row>
    <row r="3197">
      <c r="G3197" s="13" t="str">
        <f t="shared" si="1"/>
        <v/>
      </c>
    </row>
    <row r="3198">
      <c r="G3198" s="13" t="str">
        <f t="shared" si="1"/>
        <v/>
      </c>
    </row>
    <row r="3199">
      <c r="G3199" s="13" t="str">
        <f t="shared" si="1"/>
        <v/>
      </c>
    </row>
    <row r="3200">
      <c r="G3200" s="13" t="str">
        <f t="shared" si="1"/>
        <v/>
      </c>
    </row>
    <row r="3201">
      <c r="G3201" s="13" t="str">
        <f t="shared" si="1"/>
        <v/>
      </c>
    </row>
    <row r="3202">
      <c r="G3202" s="13" t="str">
        <f t="shared" si="1"/>
        <v/>
      </c>
    </row>
    <row r="3203">
      <c r="G3203" s="13" t="str">
        <f t="shared" si="1"/>
        <v/>
      </c>
    </row>
    <row r="3204">
      <c r="G3204" s="13" t="str">
        <f t="shared" si="1"/>
        <v/>
      </c>
    </row>
    <row r="3205">
      <c r="G3205" s="13" t="str">
        <f t="shared" si="1"/>
        <v/>
      </c>
    </row>
    <row r="3206">
      <c r="G3206" s="13" t="str">
        <f t="shared" si="1"/>
        <v/>
      </c>
    </row>
    <row r="3207">
      <c r="G3207" s="13" t="str">
        <f t="shared" si="1"/>
        <v/>
      </c>
    </row>
    <row r="3208">
      <c r="G3208" s="13" t="str">
        <f t="shared" si="1"/>
        <v/>
      </c>
    </row>
    <row r="3209">
      <c r="G3209" s="13" t="str">
        <f t="shared" si="1"/>
        <v/>
      </c>
    </row>
    <row r="3210">
      <c r="G3210" s="13" t="str">
        <f t="shared" si="1"/>
        <v/>
      </c>
    </row>
    <row r="3211">
      <c r="G3211" s="13" t="str">
        <f t="shared" si="1"/>
        <v/>
      </c>
    </row>
    <row r="3212">
      <c r="G3212" s="13" t="str">
        <f t="shared" si="1"/>
        <v/>
      </c>
    </row>
    <row r="3213">
      <c r="G3213" s="13" t="str">
        <f t="shared" si="1"/>
        <v/>
      </c>
    </row>
    <row r="3214">
      <c r="G3214" s="13" t="str">
        <f t="shared" si="1"/>
        <v/>
      </c>
    </row>
    <row r="3215">
      <c r="G3215" s="13" t="str">
        <f t="shared" si="1"/>
        <v/>
      </c>
    </row>
    <row r="3216">
      <c r="G3216" s="13" t="str">
        <f t="shared" si="1"/>
        <v/>
      </c>
    </row>
    <row r="3217">
      <c r="G3217" s="13" t="str">
        <f t="shared" si="1"/>
        <v/>
      </c>
    </row>
    <row r="3218">
      <c r="G3218" s="13" t="str">
        <f t="shared" si="1"/>
        <v/>
      </c>
    </row>
    <row r="3219">
      <c r="G3219" s="13" t="str">
        <f t="shared" si="1"/>
        <v/>
      </c>
    </row>
    <row r="3220">
      <c r="G3220" s="13" t="str">
        <f t="shared" si="1"/>
        <v/>
      </c>
    </row>
    <row r="3221">
      <c r="G3221" s="13" t="str">
        <f t="shared" si="1"/>
        <v/>
      </c>
    </row>
    <row r="3222">
      <c r="G3222" s="13" t="str">
        <f t="shared" si="1"/>
        <v/>
      </c>
    </row>
    <row r="3223">
      <c r="G3223" s="13" t="str">
        <f t="shared" si="1"/>
        <v/>
      </c>
    </row>
    <row r="3224">
      <c r="G3224" s="13" t="str">
        <f t="shared" si="1"/>
        <v/>
      </c>
    </row>
    <row r="3225">
      <c r="G3225" s="13" t="str">
        <f t="shared" si="1"/>
        <v/>
      </c>
    </row>
    <row r="3226">
      <c r="G3226" s="13" t="str">
        <f t="shared" si="1"/>
        <v/>
      </c>
    </row>
    <row r="3227">
      <c r="G3227" s="13" t="str">
        <f t="shared" si="1"/>
        <v/>
      </c>
    </row>
    <row r="3228">
      <c r="G3228" s="13" t="str">
        <f t="shared" si="1"/>
        <v/>
      </c>
    </row>
    <row r="3229">
      <c r="G3229" s="13" t="str">
        <f t="shared" si="1"/>
        <v/>
      </c>
    </row>
    <row r="3230">
      <c r="G3230" s="13" t="str">
        <f t="shared" si="1"/>
        <v/>
      </c>
    </row>
    <row r="3231">
      <c r="G3231" s="13" t="str">
        <f t="shared" si="1"/>
        <v/>
      </c>
    </row>
    <row r="3232">
      <c r="G3232" s="13" t="str">
        <f t="shared" si="1"/>
        <v/>
      </c>
    </row>
    <row r="3233">
      <c r="G3233" s="13" t="str">
        <f t="shared" si="1"/>
        <v/>
      </c>
    </row>
    <row r="3234">
      <c r="G3234" s="13" t="str">
        <f t="shared" si="1"/>
        <v/>
      </c>
    </row>
    <row r="3235">
      <c r="G3235" s="13" t="str">
        <f t="shared" si="1"/>
        <v/>
      </c>
    </row>
    <row r="3236">
      <c r="G3236" s="13" t="str">
        <f t="shared" si="1"/>
        <v/>
      </c>
    </row>
    <row r="3237">
      <c r="G3237" s="13" t="str">
        <f t="shared" si="1"/>
        <v/>
      </c>
    </row>
    <row r="3238">
      <c r="G3238" s="13" t="str">
        <f t="shared" si="1"/>
        <v/>
      </c>
    </row>
    <row r="3239">
      <c r="G3239" s="13" t="str">
        <f t="shared" si="1"/>
        <v/>
      </c>
    </row>
    <row r="3240">
      <c r="G3240" s="13" t="str">
        <f t="shared" si="1"/>
        <v/>
      </c>
    </row>
    <row r="3241">
      <c r="G3241" s="13" t="str">
        <f t="shared" si="1"/>
        <v/>
      </c>
    </row>
    <row r="3242">
      <c r="G3242" s="13" t="str">
        <f t="shared" si="1"/>
        <v/>
      </c>
    </row>
    <row r="3243">
      <c r="G3243" s="13" t="str">
        <f t="shared" si="1"/>
        <v/>
      </c>
    </row>
    <row r="3244">
      <c r="G3244" s="13" t="str">
        <f t="shared" si="1"/>
        <v/>
      </c>
    </row>
    <row r="3245">
      <c r="G3245" s="13" t="str">
        <f t="shared" si="1"/>
        <v/>
      </c>
    </row>
    <row r="3246">
      <c r="G3246" s="13" t="str">
        <f t="shared" si="1"/>
        <v/>
      </c>
    </row>
    <row r="3247">
      <c r="G3247" s="13" t="str">
        <f t="shared" si="1"/>
        <v/>
      </c>
    </row>
    <row r="3248">
      <c r="G3248" s="13" t="str">
        <f t="shared" si="1"/>
        <v/>
      </c>
    </row>
    <row r="3249">
      <c r="G3249" s="13" t="str">
        <f t="shared" si="1"/>
        <v/>
      </c>
    </row>
    <row r="3250">
      <c r="G3250" s="13" t="str">
        <f t="shared" si="1"/>
        <v/>
      </c>
    </row>
    <row r="3251">
      <c r="G3251" s="13" t="str">
        <f t="shared" si="1"/>
        <v/>
      </c>
    </row>
    <row r="3252">
      <c r="G3252" s="13" t="str">
        <f t="shared" si="1"/>
        <v/>
      </c>
    </row>
    <row r="3253">
      <c r="G3253" s="13" t="str">
        <f t="shared" si="1"/>
        <v/>
      </c>
    </row>
    <row r="3254">
      <c r="G3254" s="13" t="str">
        <f t="shared" si="1"/>
        <v/>
      </c>
    </row>
    <row r="3255">
      <c r="G3255" s="13" t="str">
        <f t="shared" si="1"/>
        <v/>
      </c>
    </row>
    <row r="3256">
      <c r="G3256" s="13" t="str">
        <f t="shared" si="1"/>
        <v/>
      </c>
    </row>
    <row r="3257">
      <c r="G3257" s="13" t="str">
        <f t="shared" si="1"/>
        <v/>
      </c>
    </row>
    <row r="3258">
      <c r="G3258" s="13" t="str">
        <f t="shared" si="1"/>
        <v/>
      </c>
    </row>
    <row r="3259">
      <c r="G3259" s="13" t="str">
        <f t="shared" si="1"/>
        <v/>
      </c>
    </row>
    <row r="3260">
      <c r="G3260" s="13" t="str">
        <f t="shared" si="1"/>
        <v/>
      </c>
    </row>
    <row r="3261">
      <c r="G3261" s="13" t="str">
        <f t="shared" si="1"/>
        <v/>
      </c>
    </row>
    <row r="3262">
      <c r="G3262" s="13" t="str">
        <f t="shared" si="1"/>
        <v/>
      </c>
    </row>
    <row r="3263">
      <c r="G3263" s="13" t="str">
        <f t="shared" si="1"/>
        <v/>
      </c>
    </row>
    <row r="3264">
      <c r="G3264" s="13" t="str">
        <f t="shared" si="1"/>
        <v/>
      </c>
    </row>
    <row r="3265">
      <c r="G3265" s="13" t="str">
        <f t="shared" si="1"/>
        <v/>
      </c>
    </row>
    <row r="3266">
      <c r="G3266" s="13" t="str">
        <f t="shared" si="1"/>
        <v/>
      </c>
    </row>
    <row r="3267">
      <c r="G3267" s="13" t="str">
        <f t="shared" si="1"/>
        <v/>
      </c>
    </row>
    <row r="3268">
      <c r="G3268" s="13" t="str">
        <f t="shared" si="1"/>
        <v/>
      </c>
    </row>
    <row r="3269">
      <c r="G3269" s="13" t="str">
        <f t="shared" si="1"/>
        <v/>
      </c>
    </row>
    <row r="3270">
      <c r="G3270" s="13" t="str">
        <f t="shared" si="1"/>
        <v/>
      </c>
    </row>
    <row r="3271">
      <c r="G3271" s="13" t="str">
        <f t="shared" si="1"/>
        <v/>
      </c>
    </row>
    <row r="3272">
      <c r="G3272" s="13" t="str">
        <f t="shared" si="1"/>
        <v/>
      </c>
    </row>
    <row r="3273">
      <c r="G3273" s="13" t="str">
        <f t="shared" si="1"/>
        <v/>
      </c>
    </row>
    <row r="3274">
      <c r="G3274" s="13" t="str">
        <f t="shared" si="1"/>
        <v/>
      </c>
    </row>
    <row r="3275">
      <c r="G3275" s="13" t="str">
        <f t="shared" si="1"/>
        <v/>
      </c>
    </row>
    <row r="3276">
      <c r="G3276" s="13" t="str">
        <f t="shared" si="1"/>
        <v/>
      </c>
    </row>
    <row r="3277">
      <c r="G3277" s="13" t="str">
        <f t="shared" si="1"/>
        <v/>
      </c>
    </row>
    <row r="3278">
      <c r="G3278" s="13" t="str">
        <f t="shared" si="1"/>
        <v/>
      </c>
    </row>
    <row r="3279">
      <c r="G3279" s="13" t="str">
        <f t="shared" si="1"/>
        <v/>
      </c>
    </row>
    <row r="3280">
      <c r="G3280" s="13" t="str">
        <f t="shared" si="1"/>
        <v/>
      </c>
    </row>
    <row r="3281">
      <c r="G3281" s="13" t="str">
        <f t="shared" si="1"/>
        <v/>
      </c>
    </row>
    <row r="3282">
      <c r="G3282" s="13" t="str">
        <f t="shared" si="1"/>
        <v/>
      </c>
    </row>
    <row r="3283">
      <c r="G3283" s="13" t="str">
        <f t="shared" si="1"/>
        <v/>
      </c>
    </row>
    <row r="3284">
      <c r="G3284" s="13" t="str">
        <f t="shared" si="1"/>
        <v/>
      </c>
    </row>
    <row r="3285">
      <c r="G3285" s="13" t="str">
        <f t="shared" si="1"/>
        <v/>
      </c>
    </row>
    <row r="3286">
      <c r="G3286" s="13" t="str">
        <f t="shared" si="1"/>
        <v/>
      </c>
    </row>
    <row r="3287">
      <c r="G3287" s="13" t="str">
        <f t="shared" si="1"/>
        <v/>
      </c>
    </row>
    <row r="3288">
      <c r="G3288" s="13" t="str">
        <f t="shared" si="1"/>
        <v/>
      </c>
    </row>
    <row r="3289">
      <c r="G3289" s="13" t="str">
        <f t="shared" si="1"/>
        <v/>
      </c>
    </row>
    <row r="3290">
      <c r="G3290" s="13" t="str">
        <f t="shared" si="1"/>
        <v/>
      </c>
    </row>
    <row r="3291">
      <c r="G3291" s="13" t="str">
        <f t="shared" si="1"/>
        <v/>
      </c>
    </row>
    <row r="3292">
      <c r="G3292" s="13" t="str">
        <f t="shared" si="1"/>
        <v/>
      </c>
    </row>
    <row r="3293">
      <c r="G3293" s="13" t="str">
        <f t="shared" si="1"/>
        <v/>
      </c>
    </row>
    <row r="3294">
      <c r="G3294" s="13" t="str">
        <f t="shared" si="1"/>
        <v/>
      </c>
    </row>
    <row r="3295">
      <c r="G3295" s="13" t="str">
        <f t="shared" si="1"/>
        <v/>
      </c>
    </row>
    <row r="3296">
      <c r="G3296" s="13" t="str">
        <f t="shared" si="1"/>
        <v/>
      </c>
    </row>
    <row r="3297">
      <c r="G3297" s="13" t="str">
        <f t="shared" si="1"/>
        <v/>
      </c>
    </row>
    <row r="3298">
      <c r="G3298" s="13" t="str">
        <f t="shared" si="1"/>
        <v/>
      </c>
    </row>
    <row r="3299">
      <c r="G3299" s="13" t="str">
        <f t="shared" si="1"/>
        <v/>
      </c>
    </row>
    <row r="3300">
      <c r="G3300" s="13" t="str">
        <f t="shared" si="1"/>
        <v/>
      </c>
    </row>
    <row r="3301">
      <c r="G3301" s="13" t="str">
        <f t="shared" si="1"/>
        <v/>
      </c>
    </row>
    <row r="3302">
      <c r="G3302" s="13" t="str">
        <f t="shared" si="1"/>
        <v/>
      </c>
    </row>
    <row r="3303">
      <c r="G3303" s="13" t="str">
        <f t="shared" si="1"/>
        <v/>
      </c>
    </row>
    <row r="3304">
      <c r="G3304" s="13" t="str">
        <f t="shared" si="1"/>
        <v/>
      </c>
    </row>
    <row r="3305">
      <c r="G3305" s="13" t="str">
        <f t="shared" si="1"/>
        <v/>
      </c>
    </row>
    <row r="3306">
      <c r="G3306" s="13" t="str">
        <f t="shared" si="1"/>
        <v/>
      </c>
    </row>
    <row r="3307">
      <c r="G3307" s="13" t="str">
        <f t="shared" si="1"/>
        <v/>
      </c>
    </row>
    <row r="3308">
      <c r="G3308" s="13" t="str">
        <f t="shared" si="1"/>
        <v/>
      </c>
    </row>
    <row r="3309">
      <c r="G3309" s="13" t="str">
        <f t="shared" si="1"/>
        <v/>
      </c>
    </row>
    <row r="3310">
      <c r="G3310" s="13" t="str">
        <f t="shared" si="1"/>
        <v/>
      </c>
    </row>
    <row r="3311">
      <c r="G3311" s="13" t="str">
        <f t="shared" si="1"/>
        <v/>
      </c>
    </row>
    <row r="3312">
      <c r="G3312" s="13" t="str">
        <f t="shared" si="1"/>
        <v/>
      </c>
    </row>
    <row r="3313">
      <c r="G3313" s="13" t="str">
        <f t="shared" si="1"/>
        <v/>
      </c>
    </row>
    <row r="3314">
      <c r="G3314" s="13" t="str">
        <f t="shared" si="1"/>
        <v/>
      </c>
    </row>
    <row r="3315">
      <c r="G3315" s="13" t="str">
        <f t="shared" si="1"/>
        <v/>
      </c>
    </row>
    <row r="3316">
      <c r="G3316" s="13" t="str">
        <f t="shared" si="1"/>
        <v/>
      </c>
    </row>
    <row r="3317">
      <c r="G3317" s="13" t="str">
        <f t="shared" si="1"/>
        <v/>
      </c>
    </row>
    <row r="3318">
      <c r="G3318" s="13" t="str">
        <f t="shared" si="1"/>
        <v/>
      </c>
    </row>
    <row r="3319">
      <c r="G3319" s="13" t="str">
        <f t="shared" si="1"/>
        <v/>
      </c>
    </row>
    <row r="3320">
      <c r="G3320" s="13" t="str">
        <f t="shared" si="1"/>
        <v/>
      </c>
    </row>
    <row r="3321">
      <c r="G3321" s="13" t="str">
        <f t="shared" si="1"/>
        <v/>
      </c>
    </row>
    <row r="3322">
      <c r="G3322" s="13" t="str">
        <f t="shared" si="1"/>
        <v/>
      </c>
    </row>
    <row r="3323">
      <c r="G3323" s="13" t="str">
        <f t="shared" si="1"/>
        <v/>
      </c>
    </row>
    <row r="3324">
      <c r="G3324" s="13" t="str">
        <f t="shared" si="1"/>
        <v/>
      </c>
    </row>
    <row r="3325">
      <c r="G3325" s="13" t="str">
        <f t="shared" si="1"/>
        <v/>
      </c>
    </row>
    <row r="3326">
      <c r="G3326" s="13" t="str">
        <f t="shared" si="1"/>
        <v/>
      </c>
    </row>
    <row r="3327">
      <c r="G3327" s="13" t="str">
        <f t="shared" si="1"/>
        <v/>
      </c>
    </row>
    <row r="3328">
      <c r="G3328" s="13" t="str">
        <f t="shared" si="1"/>
        <v/>
      </c>
    </row>
    <row r="3329">
      <c r="G3329" s="13" t="str">
        <f t="shared" si="1"/>
        <v/>
      </c>
    </row>
    <row r="3330">
      <c r="G3330" s="13" t="str">
        <f t="shared" si="1"/>
        <v/>
      </c>
    </row>
    <row r="3331">
      <c r="G3331" s="13" t="str">
        <f t="shared" si="1"/>
        <v/>
      </c>
    </row>
    <row r="3332">
      <c r="G3332" s="13" t="str">
        <f t="shared" si="1"/>
        <v/>
      </c>
    </row>
    <row r="3333">
      <c r="G3333" s="13" t="str">
        <f t="shared" si="1"/>
        <v/>
      </c>
    </row>
    <row r="3334">
      <c r="G3334" s="13" t="str">
        <f t="shared" si="1"/>
        <v/>
      </c>
    </row>
    <row r="3335">
      <c r="G3335" s="13" t="str">
        <f t="shared" si="1"/>
        <v/>
      </c>
    </row>
    <row r="3336">
      <c r="G3336" s="13" t="str">
        <f t="shared" si="1"/>
        <v/>
      </c>
    </row>
    <row r="3337">
      <c r="G3337" s="13" t="str">
        <f t="shared" si="1"/>
        <v/>
      </c>
    </row>
    <row r="3338">
      <c r="G3338" s="13" t="str">
        <f t="shared" si="1"/>
        <v/>
      </c>
    </row>
    <row r="3339">
      <c r="G3339" s="13" t="str">
        <f t="shared" si="1"/>
        <v/>
      </c>
    </row>
    <row r="3340">
      <c r="G3340" s="13" t="str">
        <f t="shared" si="1"/>
        <v/>
      </c>
    </row>
    <row r="3341">
      <c r="G3341" s="13" t="str">
        <f t="shared" si="1"/>
        <v/>
      </c>
    </row>
    <row r="3342">
      <c r="G3342" s="13" t="str">
        <f t="shared" si="1"/>
        <v/>
      </c>
    </row>
    <row r="3343">
      <c r="G3343" s="13" t="str">
        <f t="shared" si="1"/>
        <v/>
      </c>
    </row>
    <row r="3344">
      <c r="G3344" s="13" t="str">
        <f t="shared" si="1"/>
        <v/>
      </c>
    </row>
    <row r="3345">
      <c r="G3345" s="13" t="str">
        <f t="shared" si="1"/>
        <v/>
      </c>
    </row>
    <row r="3346">
      <c r="G3346" s="13" t="str">
        <f t="shared" si="1"/>
        <v/>
      </c>
    </row>
    <row r="3347">
      <c r="G3347" s="13" t="str">
        <f t="shared" si="1"/>
        <v/>
      </c>
    </row>
    <row r="3348">
      <c r="G3348" s="13" t="str">
        <f t="shared" si="1"/>
        <v/>
      </c>
    </row>
    <row r="3349">
      <c r="G3349" s="13" t="str">
        <f t="shared" si="1"/>
        <v/>
      </c>
    </row>
    <row r="3350">
      <c r="G3350" s="13" t="str">
        <f t="shared" si="1"/>
        <v/>
      </c>
    </row>
    <row r="3351">
      <c r="G3351" s="13" t="str">
        <f t="shared" si="1"/>
        <v/>
      </c>
    </row>
    <row r="3352">
      <c r="G3352" s="13" t="str">
        <f t="shared" si="1"/>
        <v/>
      </c>
    </row>
    <row r="3353">
      <c r="G3353" s="13" t="str">
        <f t="shared" si="1"/>
        <v/>
      </c>
    </row>
    <row r="3354">
      <c r="G3354" s="13" t="str">
        <f t="shared" si="1"/>
        <v/>
      </c>
    </row>
    <row r="3355">
      <c r="G3355" s="13" t="str">
        <f t="shared" si="1"/>
        <v/>
      </c>
    </row>
    <row r="3356">
      <c r="G3356" s="13" t="str">
        <f t="shared" si="1"/>
        <v/>
      </c>
    </row>
    <row r="3357">
      <c r="G3357" s="13" t="str">
        <f t="shared" si="1"/>
        <v/>
      </c>
    </row>
    <row r="3358">
      <c r="G3358" s="13" t="str">
        <f t="shared" si="1"/>
        <v/>
      </c>
    </row>
    <row r="3359">
      <c r="G3359" s="13" t="str">
        <f t="shared" si="1"/>
        <v/>
      </c>
    </row>
    <row r="3360">
      <c r="G3360" s="13" t="str">
        <f t="shared" si="1"/>
        <v/>
      </c>
    </row>
    <row r="3361">
      <c r="G3361" s="13" t="str">
        <f t="shared" si="1"/>
        <v/>
      </c>
    </row>
    <row r="3362">
      <c r="G3362" s="13" t="str">
        <f t="shared" si="1"/>
        <v/>
      </c>
    </row>
    <row r="3363">
      <c r="G3363" s="13" t="str">
        <f t="shared" si="1"/>
        <v/>
      </c>
    </row>
    <row r="3364">
      <c r="G3364" s="13" t="str">
        <f t="shared" si="1"/>
        <v/>
      </c>
    </row>
    <row r="3365">
      <c r="G3365" s="13" t="str">
        <f t="shared" si="1"/>
        <v/>
      </c>
    </row>
    <row r="3366">
      <c r="G3366" s="13" t="str">
        <f t="shared" si="1"/>
        <v/>
      </c>
    </row>
    <row r="3367">
      <c r="G3367" s="13" t="str">
        <f t="shared" si="1"/>
        <v/>
      </c>
    </row>
    <row r="3368">
      <c r="G3368" s="13" t="str">
        <f t="shared" si="1"/>
        <v/>
      </c>
    </row>
    <row r="3369">
      <c r="G3369" s="13" t="str">
        <f t="shared" si="1"/>
        <v/>
      </c>
    </row>
    <row r="3370">
      <c r="G3370" s="13" t="str">
        <f t="shared" si="1"/>
        <v/>
      </c>
    </row>
    <row r="3371">
      <c r="G3371" s="13" t="str">
        <f t="shared" si="1"/>
        <v/>
      </c>
    </row>
    <row r="3372">
      <c r="G3372" s="13" t="str">
        <f t="shared" si="1"/>
        <v/>
      </c>
    </row>
    <row r="3373">
      <c r="G3373" s="13" t="str">
        <f t="shared" si="1"/>
        <v/>
      </c>
    </row>
    <row r="3374">
      <c r="G3374" s="13" t="str">
        <f t="shared" si="1"/>
        <v/>
      </c>
    </row>
    <row r="3375">
      <c r="G3375" s="13" t="str">
        <f t="shared" si="1"/>
        <v/>
      </c>
    </row>
    <row r="3376">
      <c r="G3376" s="13" t="str">
        <f t="shared" si="1"/>
        <v/>
      </c>
    </row>
    <row r="3377">
      <c r="G3377" s="13" t="str">
        <f t="shared" si="1"/>
        <v/>
      </c>
    </row>
    <row r="3378">
      <c r="G3378" s="13" t="str">
        <f t="shared" si="1"/>
        <v/>
      </c>
    </row>
    <row r="3379">
      <c r="G3379" s="13" t="str">
        <f t="shared" si="1"/>
        <v/>
      </c>
    </row>
    <row r="3380">
      <c r="G3380" s="13" t="str">
        <f t="shared" si="1"/>
        <v/>
      </c>
    </row>
    <row r="3381">
      <c r="G3381" s="13" t="str">
        <f t="shared" si="1"/>
        <v/>
      </c>
    </row>
    <row r="3382">
      <c r="G3382" s="13" t="str">
        <f t="shared" si="1"/>
        <v/>
      </c>
    </row>
    <row r="3383">
      <c r="G3383" s="13" t="str">
        <f t="shared" si="1"/>
        <v/>
      </c>
    </row>
    <row r="3384">
      <c r="G3384" s="13" t="str">
        <f t="shared" si="1"/>
        <v/>
      </c>
    </row>
    <row r="3385">
      <c r="G3385" s="13" t="str">
        <f t="shared" si="1"/>
        <v/>
      </c>
    </row>
    <row r="3386">
      <c r="G3386" s="13" t="str">
        <f t="shared" si="1"/>
        <v/>
      </c>
    </row>
    <row r="3387">
      <c r="G3387" s="13" t="str">
        <f t="shared" si="1"/>
        <v/>
      </c>
    </row>
    <row r="3388">
      <c r="G3388" s="13" t="str">
        <f t="shared" si="1"/>
        <v/>
      </c>
    </row>
    <row r="3389">
      <c r="G3389" s="13" t="str">
        <f t="shared" si="1"/>
        <v/>
      </c>
    </row>
    <row r="3390">
      <c r="G3390" s="13" t="str">
        <f t="shared" si="1"/>
        <v/>
      </c>
    </row>
    <row r="3391">
      <c r="G3391" s="13" t="str">
        <f t="shared" si="1"/>
        <v/>
      </c>
    </row>
    <row r="3392">
      <c r="G3392" s="13" t="str">
        <f t="shared" si="1"/>
        <v/>
      </c>
    </row>
    <row r="3393">
      <c r="G3393" s="13" t="str">
        <f t="shared" si="1"/>
        <v/>
      </c>
    </row>
    <row r="3394">
      <c r="G3394" s="13" t="str">
        <f t="shared" si="1"/>
        <v/>
      </c>
    </row>
    <row r="3395">
      <c r="G3395" s="13" t="str">
        <f t="shared" si="1"/>
        <v/>
      </c>
    </row>
    <row r="3396">
      <c r="G3396" s="13" t="str">
        <f t="shared" si="1"/>
        <v/>
      </c>
    </row>
    <row r="3397">
      <c r="G3397" s="13" t="str">
        <f t="shared" si="1"/>
        <v/>
      </c>
    </row>
    <row r="3398">
      <c r="G3398" s="13" t="str">
        <f t="shared" si="1"/>
        <v/>
      </c>
    </row>
    <row r="3399">
      <c r="G3399" s="13" t="str">
        <f t="shared" si="1"/>
        <v/>
      </c>
    </row>
    <row r="3400">
      <c r="G3400" s="13" t="str">
        <f t="shared" si="1"/>
        <v/>
      </c>
    </row>
    <row r="3401">
      <c r="G3401" s="13" t="str">
        <f t="shared" si="1"/>
        <v/>
      </c>
    </row>
    <row r="3402">
      <c r="G3402" s="13" t="str">
        <f t="shared" si="1"/>
        <v/>
      </c>
    </row>
    <row r="3403">
      <c r="G3403" s="13" t="str">
        <f t="shared" si="1"/>
        <v/>
      </c>
    </row>
    <row r="3404">
      <c r="G3404" s="13" t="str">
        <f t="shared" si="1"/>
        <v/>
      </c>
    </row>
    <row r="3405">
      <c r="G3405" s="13" t="str">
        <f t="shared" si="1"/>
        <v/>
      </c>
    </row>
    <row r="3406">
      <c r="G3406" s="13" t="str">
        <f t="shared" si="1"/>
        <v/>
      </c>
    </row>
    <row r="3407">
      <c r="G3407" s="13" t="str">
        <f t="shared" si="1"/>
        <v/>
      </c>
    </row>
    <row r="3408">
      <c r="G3408" s="13" t="str">
        <f t="shared" si="1"/>
        <v/>
      </c>
    </row>
    <row r="3409">
      <c r="G3409" s="13" t="str">
        <f t="shared" si="1"/>
        <v/>
      </c>
    </row>
    <row r="3410">
      <c r="G3410" s="13" t="str">
        <f t="shared" si="1"/>
        <v/>
      </c>
    </row>
    <row r="3411">
      <c r="G3411" s="13" t="str">
        <f t="shared" si="1"/>
        <v/>
      </c>
    </row>
    <row r="3412">
      <c r="G3412" s="13" t="str">
        <f t="shared" si="1"/>
        <v/>
      </c>
    </row>
    <row r="3413">
      <c r="G3413" s="13" t="str">
        <f t="shared" si="1"/>
        <v/>
      </c>
    </row>
    <row r="3414">
      <c r="G3414" s="13" t="str">
        <f t="shared" si="1"/>
        <v/>
      </c>
    </row>
    <row r="3415">
      <c r="G3415" s="13" t="str">
        <f t="shared" si="1"/>
        <v/>
      </c>
    </row>
    <row r="3416">
      <c r="G3416" s="13" t="str">
        <f t="shared" si="1"/>
        <v/>
      </c>
    </row>
    <row r="3417">
      <c r="G3417" s="13" t="str">
        <f t="shared" si="1"/>
        <v/>
      </c>
    </row>
    <row r="3418">
      <c r="G3418" s="13" t="str">
        <f t="shared" si="1"/>
        <v/>
      </c>
    </row>
    <row r="3419">
      <c r="G3419" s="13" t="str">
        <f t="shared" si="1"/>
        <v/>
      </c>
    </row>
    <row r="3420">
      <c r="G3420" s="13" t="str">
        <f t="shared" si="1"/>
        <v/>
      </c>
    </row>
    <row r="3421">
      <c r="G3421" s="13" t="str">
        <f t="shared" si="1"/>
        <v/>
      </c>
    </row>
    <row r="3422">
      <c r="G3422" s="13" t="str">
        <f t="shared" si="1"/>
        <v/>
      </c>
    </row>
    <row r="3423">
      <c r="G3423" s="13" t="str">
        <f t="shared" si="1"/>
        <v/>
      </c>
    </row>
    <row r="3424">
      <c r="G3424" s="13" t="str">
        <f t="shared" si="1"/>
        <v/>
      </c>
    </row>
    <row r="3425">
      <c r="G3425" s="13" t="str">
        <f t="shared" si="1"/>
        <v/>
      </c>
    </row>
    <row r="3426">
      <c r="G3426" s="13" t="str">
        <f t="shared" si="1"/>
        <v/>
      </c>
    </row>
    <row r="3427">
      <c r="G3427" s="13" t="str">
        <f t="shared" si="1"/>
        <v/>
      </c>
    </row>
    <row r="3428">
      <c r="G3428" s="13" t="str">
        <f t="shared" si="1"/>
        <v/>
      </c>
    </row>
    <row r="3429">
      <c r="G3429" s="13" t="str">
        <f t="shared" si="1"/>
        <v/>
      </c>
    </row>
    <row r="3430">
      <c r="G3430" s="13" t="str">
        <f t="shared" si="1"/>
        <v/>
      </c>
    </row>
    <row r="3431">
      <c r="G3431" s="13" t="str">
        <f t="shared" si="1"/>
        <v/>
      </c>
    </row>
    <row r="3432">
      <c r="G3432" s="13" t="str">
        <f t="shared" si="1"/>
        <v/>
      </c>
    </row>
    <row r="3433">
      <c r="G3433" s="13" t="str">
        <f t="shared" si="1"/>
        <v/>
      </c>
    </row>
    <row r="3434">
      <c r="G3434" s="13" t="str">
        <f t="shared" si="1"/>
        <v/>
      </c>
    </row>
    <row r="3435">
      <c r="G3435" s="13" t="str">
        <f t="shared" si="1"/>
        <v/>
      </c>
    </row>
    <row r="3436">
      <c r="G3436" s="13" t="str">
        <f t="shared" si="1"/>
        <v/>
      </c>
    </row>
    <row r="3437">
      <c r="G3437" s="13" t="str">
        <f t="shared" si="1"/>
        <v/>
      </c>
    </row>
    <row r="3438">
      <c r="G3438" s="13" t="str">
        <f t="shared" si="1"/>
        <v/>
      </c>
    </row>
    <row r="3439">
      <c r="G3439" s="13" t="str">
        <f t="shared" si="1"/>
        <v/>
      </c>
    </row>
    <row r="3440">
      <c r="G3440" s="13" t="str">
        <f t="shared" si="1"/>
        <v/>
      </c>
    </row>
    <row r="3441">
      <c r="G3441" s="13" t="str">
        <f t="shared" si="1"/>
        <v/>
      </c>
    </row>
    <row r="3442">
      <c r="G3442" s="13" t="str">
        <f t="shared" si="1"/>
        <v/>
      </c>
    </row>
    <row r="3443">
      <c r="G3443" s="13" t="str">
        <f t="shared" si="1"/>
        <v/>
      </c>
    </row>
    <row r="3444">
      <c r="G3444" s="13" t="str">
        <f t="shared" si="1"/>
        <v/>
      </c>
    </row>
    <row r="3445">
      <c r="G3445" s="13" t="str">
        <f t="shared" si="1"/>
        <v/>
      </c>
    </row>
    <row r="3446">
      <c r="G3446" s="13" t="str">
        <f t="shared" si="1"/>
        <v/>
      </c>
    </row>
    <row r="3447">
      <c r="G3447" s="13" t="str">
        <f t="shared" si="1"/>
        <v/>
      </c>
    </row>
    <row r="3448">
      <c r="G3448" s="13" t="str">
        <f t="shared" si="1"/>
        <v/>
      </c>
    </row>
    <row r="3449">
      <c r="G3449" s="13" t="str">
        <f t="shared" si="1"/>
        <v/>
      </c>
    </row>
    <row r="3450">
      <c r="G3450" s="13" t="str">
        <f t="shared" si="1"/>
        <v/>
      </c>
    </row>
    <row r="3451">
      <c r="G3451" s="13" t="str">
        <f t="shared" si="1"/>
        <v/>
      </c>
    </row>
    <row r="3452">
      <c r="G3452" s="13" t="str">
        <f t="shared" si="1"/>
        <v/>
      </c>
    </row>
    <row r="3453">
      <c r="G3453" s="13" t="str">
        <f t="shared" si="1"/>
        <v/>
      </c>
    </row>
    <row r="3454">
      <c r="G3454" s="13" t="str">
        <f t="shared" si="1"/>
        <v/>
      </c>
    </row>
    <row r="3455">
      <c r="G3455" s="13" t="str">
        <f t="shared" si="1"/>
        <v/>
      </c>
    </row>
    <row r="3456">
      <c r="G3456" s="13" t="str">
        <f t="shared" si="1"/>
        <v/>
      </c>
    </row>
    <row r="3457">
      <c r="G3457" s="13" t="str">
        <f t="shared" si="1"/>
        <v/>
      </c>
    </row>
    <row r="3458">
      <c r="G3458" s="13" t="str">
        <f t="shared" si="1"/>
        <v/>
      </c>
    </row>
    <row r="3459">
      <c r="G3459" s="13" t="str">
        <f t="shared" si="1"/>
        <v/>
      </c>
    </row>
    <row r="3460">
      <c r="G3460" s="13" t="str">
        <f t="shared" si="1"/>
        <v/>
      </c>
    </row>
    <row r="3461">
      <c r="G3461" s="13" t="str">
        <f t="shared" si="1"/>
        <v/>
      </c>
    </row>
    <row r="3462">
      <c r="G3462" s="13" t="str">
        <f t="shared" si="1"/>
        <v/>
      </c>
    </row>
    <row r="3463">
      <c r="G3463" s="13" t="str">
        <f t="shared" si="1"/>
        <v/>
      </c>
    </row>
    <row r="3464">
      <c r="G3464" s="13" t="str">
        <f t="shared" si="1"/>
        <v/>
      </c>
    </row>
    <row r="3465">
      <c r="G3465" s="13" t="str">
        <f t="shared" si="1"/>
        <v/>
      </c>
    </row>
    <row r="3466">
      <c r="G3466" s="13" t="str">
        <f t="shared" si="1"/>
        <v/>
      </c>
    </row>
    <row r="3467">
      <c r="G3467" s="13" t="str">
        <f t="shared" si="1"/>
        <v/>
      </c>
    </row>
    <row r="3468">
      <c r="G3468" s="13" t="str">
        <f t="shared" si="1"/>
        <v/>
      </c>
    </row>
    <row r="3469">
      <c r="G3469" s="13" t="str">
        <f t="shared" si="1"/>
        <v/>
      </c>
    </row>
    <row r="3470">
      <c r="G3470" s="13" t="str">
        <f t="shared" si="1"/>
        <v/>
      </c>
    </row>
    <row r="3471">
      <c r="G3471" s="13" t="str">
        <f t="shared" si="1"/>
        <v/>
      </c>
    </row>
    <row r="3472">
      <c r="G3472" s="13" t="str">
        <f t="shared" si="1"/>
        <v/>
      </c>
    </row>
    <row r="3473">
      <c r="G3473" s="13" t="str">
        <f t="shared" si="1"/>
        <v/>
      </c>
    </row>
    <row r="3474">
      <c r="G3474" s="13" t="str">
        <f t="shared" si="1"/>
        <v/>
      </c>
    </row>
    <row r="3475">
      <c r="G3475" s="13" t="str">
        <f t="shared" si="1"/>
        <v/>
      </c>
    </row>
    <row r="3476">
      <c r="G3476" s="13" t="str">
        <f t="shared" si="1"/>
        <v/>
      </c>
    </row>
    <row r="3477">
      <c r="G3477" s="13" t="str">
        <f t="shared" si="1"/>
        <v/>
      </c>
    </row>
    <row r="3478">
      <c r="G3478" s="13" t="str">
        <f t="shared" si="1"/>
        <v/>
      </c>
    </row>
    <row r="3479">
      <c r="G3479" s="13" t="str">
        <f t="shared" si="1"/>
        <v/>
      </c>
    </row>
    <row r="3480">
      <c r="G3480" s="13" t="str">
        <f t="shared" si="1"/>
        <v/>
      </c>
    </row>
    <row r="3481">
      <c r="G3481" s="13" t="str">
        <f t="shared" si="1"/>
        <v/>
      </c>
    </row>
    <row r="3482">
      <c r="G3482" s="13" t="str">
        <f t="shared" si="1"/>
        <v/>
      </c>
    </row>
    <row r="3483">
      <c r="G3483" s="13" t="str">
        <f t="shared" si="1"/>
        <v/>
      </c>
    </row>
    <row r="3484">
      <c r="G3484" s="13" t="str">
        <f t="shared" si="1"/>
        <v/>
      </c>
    </row>
    <row r="3485">
      <c r="G3485" s="13" t="str">
        <f t="shared" si="1"/>
        <v/>
      </c>
    </row>
    <row r="3486">
      <c r="G3486" s="13" t="str">
        <f t="shared" si="1"/>
        <v/>
      </c>
    </row>
    <row r="3487">
      <c r="G3487" s="13" t="str">
        <f t="shared" si="1"/>
        <v/>
      </c>
    </row>
    <row r="3488">
      <c r="G3488" s="13" t="str">
        <f t="shared" si="1"/>
        <v/>
      </c>
    </row>
    <row r="3489">
      <c r="G3489" s="13" t="str">
        <f t="shared" si="1"/>
        <v/>
      </c>
    </row>
    <row r="3490">
      <c r="G3490" s="13" t="str">
        <f t="shared" si="1"/>
        <v/>
      </c>
    </row>
    <row r="3491">
      <c r="G3491" s="13" t="str">
        <f t="shared" si="1"/>
        <v/>
      </c>
    </row>
    <row r="3492">
      <c r="G3492" s="13" t="str">
        <f t="shared" si="1"/>
        <v/>
      </c>
    </row>
    <row r="3493">
      <c r="G3493" s="13" t="str">
        <f t="shared" si="1"/>
        <v/>
      </c>
    </row>
    <row r="3494">
      <c r="G3494" s="13" t="str">
        <f t="shared" si="1"/>
        <v/>
      </c>
    </row>
    <row r="3495">
      <c r="G3495" s="13" t="str">
        <f t="shared" si="1"/>
        <v/>
      </c>
    </row>
    <row r="3496">
      <c r="G3496" s="13" t="str">
        <f t="shared" si="1"/>
        <v/>
      </c>
    </row>
    <row r="3497">
      <c r="G3497" s="13" t="str">
        <f t="shared" si="1"/>
        <v/>
      </c>
    </row>
    <row r="3498">
      <c r="G3498" s="13" t="str">
        <f t="shared" si="1"/>
        <v/>
      </c>
    </row>
    <row r="3499">
      <c r="G3499" s="13" t="str">
        <f t="shared" si="1"/>
        <v/>
      </c>
    </row>
    <row r="3500">
      <c r="G3500" s="13" t="str">
        <f t="shared" si="1"/>
        <v/>
      </c>
    </row>
    <row r="3501">
      <c r="G3501" s="13" t="str">
        <f t="shared" si="1"/>
        <v/>
      </c>
    </row>
    <row r="3502">
      <c r="G3502" s="13" t="str">
        <f t="shared" si="1"/>
        <v/>
      </c>
    </row>
    <row r="3503">
      <c r="G3503" s="13" t="str">
        <f t="shared" si="1"/>
        <v/>
      </c>
    </row>
    <row r="3504">
      <c r="G3504" s="13" t="str">
        <f t="shared" si="1"/>
        <v/>
      </c>
    </row>
    <row r="3505">
      <c r="G3505" s="13" t="str">
        <f t="shared" si="1"/>
        <v/>
      </c>
    </row>
    <row r="3506">
      <c r="G3506" s="13" t="str">
        <f t="shared" si="1"/>
        <v/>
      </c>
    </row>
    <row r="3507">
      <c r="G3507" s="13" t="str">
        <f t="shared" si="1"/>
        <v/>
      </c>
    </row>
    <row r="3508">
      <c r="G3508" s="13" t="str">
        <f t="shared" si="1"/>
        <v/>
      </c>
    </row>
    <row r="3509">
      <c r="G3509" s="13" t="str">
        <f t="shared" si="1"/>
        <v/>
      </c>
    </row>
    <row r="3510">
      <c r="G3510" s="13" t="str">
        <f t="shared" si="1"/>
        <v/>
      </c>
    </row>
    <row r="3511">
      <c r="G3511" s="13" t="str">
        <f t="shared" si="1"/>
        <v/>
      </c>
    </row>
    <row r="3512">
      <c r="G3512" s="13" t="str">
        <f t="shared" si="1"/>
        <v/>
      </c>
    </row>
    <row r="3513">
      <c r="G3513" s="13" t="str">
        <f t="shared" si="1"/>
        <v/>
      </c>
    </row>
    <row r="3514">
      <c r="G3514" s="13" t="str">
        <f t="shared" si="1"/>
        <v/>
      </c>
    </row>
    <row r="3515">
      <c r="G3515" s="13" t="str">
        <f t="shared" si="1"/>
        <v/>
      </c>
    </row>
    <row r="3516">
      <c r="G3516" s="13" t="str">
        <f t="shared" si="1"/>
        <v/>
      </c>
    </row>
    <row r="3517">
      <c r="G3517" s="13" t="str">
        <f t="shared" si="1"/>
        <v/>
      </c>
    </row>
    <row r="3518">
      <c r="G3518" s="13" t="str">
        <f t="shared" si="1"/>
        <v/>
      </c>
    </row>
    <row r="3519">
      <c r="G3519" s="13" t="str">
        <f t="shared" si="1"/>
        <v/>
      </c>
    </row>
    <row r="3520">
      <c r="G3520" s="13" t="str">
        <f t="shared" si="1"/>
        <v/>
      </c>
    </row>
    <row r="3521">
      <c r="G3521" s="13" t="str">
        <f t="shared" si="1"/>
        <v/>
      </c>
    </row>
    <row r="3522">
      <c r="G3522" s="13" t="str">
        <f t="shared" si="1"/>
        <v/>
      </c>
    </row>
    <row r="3523">
      <c r="G3523" s="13" t="str">
        <f t="shared" si="1"/>
        <v/>
      </c>
    </row>
    <row r="3524">
      <c r="G3524" s="13" t="str">
        <f t="shared" si="1"/>
        <v/>
      </c>
    </row>
    <row r="3525">
      <c r="G3525" s="13" t="str">
        <f t="shared" si="1"/>
        <v/>
      </c>
    </row>
    <row r="3526">
      <c r="G3526" s="13" t="str">
        <f t="shared" si="1"/>
        <v/>
      </c>
    </row>
    <row r="3527">
      <c r="G3527" s="13" t="str">
        <f t="shared" si="1"/>
        <v/>
      </c>
    </row>
    <row r="3528">
      <c r="G3528" s="13" t="str">
        <f t="shared" si="1"/>
        <v/>
      </c>
    </row>
    <row r="3529">
      <c r="G3529" s="13" t="str">
        <f t="shared" si="1"/>
        <v/>
      </c>
    </row>
    <row r="3530">
      <c r="G3530" s="13" t="str">
        <f t="shared" si="1"/>
        <v/>
      </c>
    </row>
    <row r="3531">
      <c r="G3531" s="13" t="str">
        <f t="shared" si="1"/>
        <v/>
      </c>
    </row>
    <row r="3532">
      <c r="G3532" s="13" t="str">
        <f t="shared" si="1"/>
        <v/>
      </c>
    </row>
    <row r="3533">
      <c r="G3533" s="13" t="str">
        <f t="shared" si="1"/>
        <v/>
      </c>
    </row>
    <row r="3534">
      <c r="G3534" s="13" t="str">
        <f t="shared" si="1"/>
        <v/>
      </c>
    </row>
    <row r="3535">
      <c r="G3535" s="13" t="str">
        <f t="shared" si="1"/>
        <v/>
      </c>
    </row>
    <row r="3536">
      <c r="G3536" s="13" t="str">
        <f t="shared" si="1"/>
        <v/>
      </c>
    </row>
    <row r="3537">
      <c r="G3537" s="13" t="str">
        <f t="shared" si="1"/>
        <v/>
      </c>
    </row>
    <row r="3538">
      <c r="G3538" s="13" t="str">
        <f t="shared" si="1"/>
        <v/>
      </c>
    </row>
    <row r="3539">
      <c r="G3539" s="13" t="str">
        <f t="shared" si="1"/>
        <v/>
      </c>
    </row>
    <row r="3540">
      <c r="G3540" s="13" t="str">
        <f t="shared" si="1"/>
        <v/>
      </c>
    </row>
    <row r="3541">
      <c r="G3541" s="13" t="str">
        <f t="shared" si="1"/>
        <v/>
      </c>
    </row>
    <row r="3542">
      <c r="G3542" s="13" t="str">
        <f t="shared" si="1"/>
        <v/>
      </c>
    </row>
    <row r="3543">
      <c r="G3543" s="13" t="str">
        <f t="shared" si="1"/>
        <v/>
      </c>
    </row>
    <row r="3544">
      <c r="G3544" s="13" t="str">
        <f t="shared" si="1"/>
        <v/>
      </c>
    </row>
    <row r="3545">
      <c r="G3545" s="13" t="str">
        <f t="shared" si="1"/>
        <v/>
      </c>
    </row>
    <row r="3546">
      <c r="G3546" s="13" t="str">
        <f t="shared" si="1"/>
        <v/>
      </c>
    </row>
    <row r="3547">
      <c r="G3547" s="13" t="str">
        <f t="shared" si="1"/>
        <v/>
      </c>
    </row>
    <row r="3548">
      <c r="G3548" s="13" t="str">
        <f t="shared" si="1"/>
        <v/>
      </c>
    </row>
    <row r="3549">
      <c r="G3549" s="13" t="str">
        <f t="shared" si="1"/>
        <v/>
      </c>
    </row>
    <row r="3550">
      <c r="G3550" s="13" t="str">
        <f t="shared" si="1"/>
        <v/>
      </c>
    </row>
    <row r="3551">
      <c r="G3551" s="13" t="str">
        <f t="shared" si="1"/>
        <v/>
      </c>
    </row>
    <row r="3552">
      <c r="G3552" s="13" t="str">
        <f t="shared" si="1"/>
        <v/>
      </c>
    </row>
    <row r="3553">
      <c r="G3553" s="13" t="str">
        <f t="shared" si="1"/>
        <v/>
      </c>
    </row>
    <row r="3554">
      <c r="G3554" s="13" t="str">
        <f t="shared" si="1"/>
        <v/>
      </c>
    </row>
    <row r="3555">
      <c r="G3555" s="13" t="str">
        <f t="shared" si="1"/>
        <v/>
      </c>
    </row>
    <row r="3556">
      <c r="G3556" s="13" t="str">
        <f t="shared" si="1"/>
        <v/>
      </c>
    </row>
    <row r="3557">
      <c r="G3557" s="13" t="str">
        <f t="shared" si="1"/>
        <v/>
      </c>
    </row>
    <row r="3558">
      <c r="G3558" s="13" t="str">
        <f t="shared" si="1"/>
        <v/>
      </c>
    </row>
    <row r="3559">
      <c r="G3559" s="13" t="str">
        <f t="shared" si="1"/>
        <v/>
      </c>
    </row>
    <row r="3560">
      <c r="G3560" s="13" t="str">
        <f t="shared" si="1"/>
        <v/>
      </c>
    </row>
    <row r="3561">
      <c r="G3561" s="13" t="str">
        <f t="shared" si="1"/>
        <v/>
      </c>
    </row>
    <row r="3562">
      <c r="G3562" s="13" t="str">
        <f t="shared" si="1"/>
        <v/>
      </c>
    </row>
    <row r="3563">
      <c r="G3563" s="13" t="str">
        <f t="shared" si="1"/>
        <v/>
      </c>
    </row>
    <row r="3564">
      <c r="G3564" s="13" t="str">
        <f t="shared" si="1"/>
        <v/>
      </c>
    </row>
    <row r="3565">
      <c r="G3565" s="13" t="str">
        <f t="shared" si="1"/>
        <v/>
      </c>
    </row>
    <row r="3566">
      <c r="G3566" s="13" t="str">
        <f t="shared" si="1"/>
        <v/>
      </c>
    </row>
    <row r="3567">
      <c r="G3567" s="13" t="str">
        <f t="shared" si="1"/>
        <v/>
      </c>
    </row>
    <row r="3568">
      <c r="G3568" s="13" t="str">
        <f t="shared" si="1"/>
        <v/>
      </c>
    </row>
    <row r="3569">
      <c r="G3569" s="13" t="str">
        <f t="shared" si="1"/>
        <v/>
      </c>
    </row>
    <row r="3570">
      <c r="G3570" s="13" t="str">
        <f t="shared" si="1"/>
        <v/>
      </c>
    </row>
    <row r="3571">
      <c r="G3571" s="13" t="str">
        <f t="shared" si="1"/>
        <v/>
      </c>
    </row>
    <row r="3572">
      <c r="G3572" s="13" t="str">
        <f t="shared" si="1"/>
        <v/>
      </c>
    </row>
    <row r="3573">
      <c r="G3573" s="13" t="str">
        <f t="shared" si="1"/>
        <v/>
      </c>
    </row>
    <row r="3574">
      <c r="G3574" s="13" t="str">
        <f t="shared" si="1"/>
        <v/>
      </c>
    </row>
    <row r="3575">
      <c r="G3575" s="13" t="str">
        <f t="shared" si="1"/>
        <v/>
      </c>
    </row>
    <row r="3576">
      <c r="G3576" s="13" t="str">
        <f t="shared" si="1"/>
        <v/>
      </c>
    </row>
    <row r="3577">
      <c r="G3577" s="13" t="str">
        <f t="shared" si="1"/>
        <v/>
      </c>
    </row>
    <row r="3578">
      <c r="G3578" s="13" t="str">
        <f t="shared" si="1"/>
        <v/>
      </c>
    </row>
    <row r="3579">
      <c r="G3579" s="13" t="str">
        <f t="shared" si="1"/>
        <v/>
      </c>
    </row>
    <row r="3580">
      <c r="G3580" s="13" t="str">
        <f t="shared" si="1"/>
        <v/>
      </c>
    </row>
    <row r="3581">
      <c r="G3581" s="13" t="str">
        <f t="shared" si="1"/>
        <v/>
      </c>
    </row>
    <row r="3582">
      <c r="G3582" s="13" t="str">
        <f t="shared" si="1"/>
        <v/>
      </c>
    </row>
    <row r="3583">
      <c r="G3583" s="13" t="str">
        <f t="shared" si="1"/>
        <v/>
      </c>
    </row>
    <row r="3584">
      <c r="G3584" s="13" t="str">
        <f t="shared" si="1"/>
        <v/>
      </c>
    </row>
    <row r="3585">
      <c r="G3585" s="13" t="str">
        <f t="shared" si="1"/>
        <v/>
      </c>
    </row>
    <row r="3586">
      <c r="G3586" s="13" t="str">
        <f t="shared" si="1"/>
        <v/>
      </c>
    </row>
    <row r="3587">
      <c r="G3587" s="13" t="str">
        <f t="shared" si="1"/>
        <v/>
      </c>
    </row>
    <row r="3588">
      <c r="G3588" s="13" t="str">
        <f t="shared" si="1"/>
        <v/>
      </c>
    </row>
    <row r="3589">
      <c r="G3589" s="13" t="str">
        <f t="shared" si="1"/>
        <v/>
      </c>
    </row>
    <row r="3590">
      <c r="G3590" s="13" t="str">
        <f t="shared" si="1"/>
        <v/>
      </c>
    </row>
    <row r="3591">
      <c r="G3591" s="13" t="str">
        <f t="shared" si="1"/>
        <v/>
      </c>
    </row>
    <row r="3592">
      <c r="G3592" s="13" t="str">
        <f t="shared" si="1"/>
        <v/>
      </c>
    </row>
    <row r="3593">
      <c r="G3593" s="13" t="str">
        <f t="shared" si="1"/>
        <v/>
      </c>
    </row>
    <row r="3594">
      <c r="G3594" s="13" t="str">
        <f t="shared" si="1"/>
        <v/>
      </c>
    </row>
    <row r="3595">
      <c r="G3595" s="13" t="str">
        <f t="shared" si="1"/>
        <v/>
      </c>
    </row>
    <row r="3596">
      <c r="G3596" s="13" t="str">
        <f t="shared" si="1"/>
        <v/>
      </c>
    </row>
    <row r="3597">
      <c r="G3597" s="13" t="str">
        <f t="shared" si="1"/>
        <v/>
      </c>
    </row>
    <row r="3598">
      <c r="G3598" s="13" t="str">
        <f t="shared" si="1"/>
        <v/>
      </c>
    </row>
    <row r="3599">
      <c r="G3599" s="13" t="str">
        <f t="shared" si="1"/>
        <v/>
      </c>
    </row>
    <row r="3600">
      <c r="G3600" s="13" t="str">
        <f t="shared" si="1"/>
        <v/>
      </c>
    </row>
    <row r="3601">
      <c r="G3601" s="13" t="str">
        <f t="shared" si="1"/>
        <v/>
      </c>
    </row>
    <row r="3602">
      <c r="G3602" s="13" t="str">
        <f t="shared" si="1"/>
        <v/>
      </c>
    </row>
    <row r="3603">
      <c r="G3603" s="13" t="str">
        <f t="shared" si="1"/>
        <v/>
      </c>
    </row>
    <row r="3604">
      <c r="G3604" s="13" t="str">
        <f t="shared" si="1"/>
        <v/>
      </c>
    </row>
    <row r="3605">
      <c r="G3605" s="13" t="str">
        <f t="shared" si="1"/>
        <v/>
      </c>
    </row>
    <row r="3606">
      <c r="G3606" s="13" t="str">
        <f t="shared" si="1"/>
        <v/>
      </c>
    </row>
    <row r="3607">
      <c r="G3607" s="13" t="str">
        <f t="shared" si="1"/>
        <v/>
      </c>
    </row>
    <row r="3608">
      <c r="G3608" s="13" t="str">
        <f t="shared" si="1"/>
        <v/>
      </c>
    </row>
    <row r="3609">
      <c r="G3609" s="13" t="str">
        <f t="shared" si="1"/>
        <v/>
      </c>
    </row>
    <row r="3610">
      <c r="G3610" s="13" t="str">
        <f t="shared" si="1"/>
        <v/>
      </c>
    </row>
    <row r="3611">
      <c r="G3611" s="13" t="str">
        <f t="shared" si="1"/>
        <v/>
      </c>
    </row>
    <row r="3612">
      <c r="G3612" s="13" t="str">
        <f t="shared" si="1"/>
        <v/>
      </c>
    </row>
    <row r="3613">
      <c r="G3613" s="13" t="str">
        <f t="shared" si="1"/>
        <v/>
      </c>
    </row>
    <row r="3614">
      <c r="G3614" s="13" t="str">
        <f t="shared" si="1"/>
        <v/>
      </c>
    </row>
    <row r="3615">
      <c r="G3615" s="13" t="str">
        <f t="shared" si="1"/>
        <v/>
      </c>
    </row>
    <row r="3616">
      <c r="G3616" s="13" t="str">
        <f t="shared" si="1"/>
        <v/>
      </c>
    </row>
    <row r="3617">
      <c r="G3617" s="13" t="str">
        <f t="shared" si="1"/>
        <v/>
      </c>
    </row>
    <row r="3618">
      <c r="G3618" s="13" t="str">
        <f t="shared" si="1"/>
        <v/>
      </c>
    </row>
    <row r="3619">
      <c r="G3619" s="13" t="str">
        <f t="shared" si="1"/>
        <v/>
      </c>
    </row>
    <row r="3620">
      <c r="G3620" s="13" t="str">
        <f t="shared" si="1"/>
        <v/>
      </c>
    </row>
    <row r="3621">
      <c r="G3621" s="13" t="str">
        <f t="shared" si="1"/>
        <v/>
      </c>
    </row>
    <row r="3622">
      <c r="G3622" s="13" t="str">
        <f t="shared" si="1"/>
        <v/>
      </c>
    </row>
    <row r="3623">
      <c r="G3623" s="13" t="str">
        <f t="shared" si="1"/>
        <v/>
      </c>
    </row>
    <row r="3624">
      <c r="G3624" s="13" t="str">
        <f t="shared" si="1"/>
        <v/>
      </c>
    </row>
    <row r="3625">
      <c r="G3625" s="13" t="str">
        <f t="shared" si="1"/>
        <v/>
      </c>
    </row>
    <row r="3626">
      <c r="G3626" s="13" t="str">
        <f t="shared" si="1"/>
        <v/>
      </c>
    </row>
    <row r="3627">
      <c r="G3627" s="13" t="str">
        <f t="shared" si="1"/>
        <v/>
      </c>
    </row>
    <row r="3628">
      <c r="G3628" s="13" t="str">
        <f t="shared" si="1"/>
        <v/>
      </c>
    </row>
    <row r="3629">
      <c r="G3629" s="13" t="str">
        <f t="shared" si="1"/>
        <v/>
      </c>
    </row>
    <row r="3630">
      <c r="G3630" s="13" t="str">
        <f t="shared" si="1"/>
        <v/>
      </c>
    </row>
    <row r="3631">
      <c r="G3631" s="13" t="str">
        <f t="shared" si="1"/>
        <v/>
      </c>
    </row>
    <row r="3632">
      <c r="G3632" s="13" t="str">
        <f t="shared" si="1"/>
        <v/>
      </c>
    </row>
    <row r="3633">
      <c r="G3633" s="13" t="str">
        <f t="shared" si="1"/>
        <v/>
      </c>
    </row>
    <row r="3634">
      <c r="G3634" s="13" t="str">
        <f t="shared" si="1"/>
        <v/>
      </c>
    </row>
    <row r="3635">
      <c r="G3635" s="13" t="str">
        <f t="shared" si="1"/>
        <v/>
      </c>
    </row>
    <row r="3636">
      <c r="G3636" s="13" t="str">
        <f t="shared" si="1"/>
        <v/>
      </c>
    </row>
    <row r="3637">
      <c r="G3637" s="13" t="str">
        <f t="shared" si="1"/>
        <v/>
      </c>
    </row>
    <row r="3638">
      <c r="G3638" s="13" t="str">
        <f t="shared" si="1"/>
        <v/>
      </c>
    </row>
    <row r="3639">
      <c r="G3639" s="13" t="str">
        <f t="shared" si="1"/>
        <v/>
      </c>
    </row>
    <row r="3640">
      <c r="G3640" s="13" t="str">
        <f t="shared" si="1"/>
        <v/>
      </c>
    </row>
    <row r="3641">
      <c r="G3641" s="13" t="str">
        <f t="shared" si="1"/>
        <v/>
      </c>
    </row>
    <row r="3642">
      <c r="G3642" s="13" t="str">
        <f t="shared" si="1"/>
        <v/>
      </c>
    </row>
    <row r="3643">
      <c r="G3643" s="13" t="str">
        <f t="shared" si="1"/>
        <v/>
      </c>
    </row>
    <row r="3644">
      <c r="G3644" s="13" t="str">
        <f t="shared" si="1"/>
        <v/>
      </c>
    </row>
    <row r="3645">
      <c r="G3645" s="13" t="str">
        <f t="shared" si="1"/>
        <v/>
      </c>
    </row>
    <row r="3646">
      <c r="G3646" s="13" t="str">
        <f t="shared" si="1"/>
        <v/>
      </c>
    </row>
    <row r="3647">
      <c r="G3647" s="13" t="str">
        <f t="shared" si="1"/>
        <v/>
      </c>
    </row>
    <row r="3648">
      <c r="G3648" s="13" t="str">
        <f t="shared" si="1"/>
        <v/>
      </c>
    </row>
    <row r="3649">
      <c r="G3649" s="13" t="str">
        <f t="shared" si="1"/>
        <v/>
      </c>
    </row>
    <row r="3650">
      <c r="G3650" s="13" t="str">
        <f t="shared" si="1"/>
        <v/>
      </c>
    </row>
    <row r="3651">
      <c r="G3651" s="13" t="str">
        <f t="shared" si="1"/>
        <v/>
      </c>
    </row>
    <row r="3652">
      <c r="G3652" s="13" t="str">
        <f t="shared" si="1"/>
        <v/>
      </c>
    </row>
    <row r="3653">
      <c r="G3653" s="13" t="str">
        <f t="shared" si="1"/>
        <v/>
      </c>
    </row>
    <row r="3654">
      <c r="G3654" s="13" t="str">
        <f t="shared" si="1"/>
        <v/>
      </c>
    </row>
    <row r="3655">
      <c r="G3655" s="13" t="str">
        <f t="shared" si="1"/>
        <v/>
      </c>
    </row>
    <row r="3656">
      <c r="G3656" s="13" t="str">
        <f t="shared" si="1"/>
        <v/>
      </c>
    </row>
    <row r="3657">
      <c r="G3657" s="13" t="str">
        <f t="shared" si="1"/>
        <v/>
      </c>
    </row>
    <row r="3658">
      <c r="G3658" s="13" t="str">
        <f t="shared" si="1"/>
        <v/>
      </c>
    </row>
    <row r="3659">
      <c r="G3659" s="13" t="str">
        <f t="shared" si="1"/>
        <v/>
      </c>
    </row>
    <row r="3660">
      <c r="G3660" s="13" t="str">
        <f t="shared" si="1"/>
        <v/>
      </c>
    </row>
    <row r="3661">
      <c r="G3661" s="13" t="str">
        <f t="shared" si="1"/>
        <v/>
      </c>
    </row>
    <row r="3662">
      <c r="G3662" s="13" t="str">
        <f t="shared" si="1"/>
        <v/>
      </c>
    </row>
    <row r="3663">
      <c r="G3663" s="13" t="str">
        <f t="shared" si="1"/>
        <v/>
      </c>
    </row>
    <row r="3664">
      <c r="G3664" s="13" t="str">
        <f t="shared" si="1"/>
        <v/>
      </c>
    </row>
    <row r="3665">
      <c r="G3665" s="13" t="str">
        <f t="shared" si="1"/>
        <v/>
      </c>
    </row>
    <row r="3666">
      <c r="G3666" s="13" t="str">
        <f t="shared" si="1"/>
        <v/>
      </c>
    </row>
    <row r="3667">
      <c r="G3667" s="13" t="str">
        <f t="shared" si="1"/>
        <v/>
      </c>
    </row>
    <row r="3668">
      <c r="G3668" s="13" t="str">
        <f t="shared" si="1"/>
        <v/>
      </c>
    </row>
    <row r="3669">
      <c r="G3669" s="13" t="str">
        <f t="shared" si="1"/>
        <v/>
      </c>
    </row>
    <row r="3670">
      <c r="G3670" s="13" t="str">
        <f t="shared" si="1"/>
        <v/>
      </c>
    </row>
    <row r="3671">
      <c r="G3671" s="13" t="str">
        <f t="shared" si="1"/>
        <v/>
      </c>
    </row>
    <row r="3672">
      <c r="G3672" s="13" t="str">
        <f t="shared" si="1"/>
        <v/>
      </c>
    </row>
    <row r="3673">
      <c r="G3673" s="13" t="str">
        <f t="shared" si="1"/>
        <v/>
      </c>
    </row>
    <row r="3674">
      <c r="G3674" s="13" t="str">
        <f t="shared" si="1"/>
        <v/>
      </c>
    </row>
    <row r="3675">
      <c r="G3675" s="13" t="str">
        <f t="shared" si="1"/>
        <v/>
      </c>
    </row>
    <row r="3676">
      <c r="G3676" s="13" t="str">
        <f t="shared" si="1"/>
        <v/>
      </c>
    </row>
    <row r="3677">
      <c r="G3677" s="13" t="str">
        <f t="shared" si="1"/>
        <v/>
      </c>
    </row>
    <row r="3678">
      <c r="G3678" s="13" t="str">
        <f t="shared" si="1"/>
        <v/>
      </c>
    </row>
    <row r="3679">
      <c r="G3679" s="13" t="str">
        <f t="shared" si="1"/>
        <v/>
      </c>
    </row>
    <row r="3680">
      <c r="G3680" s="13" t="str">
        <f t="shared" si="1"/>
        <v/>
      </c>
    </row>
    <row r="3681">
      <c r="G3681" s="13" t="str">
        <f t="shared" si="1"/>
        <v/>
      </c>
    </row>
    <row r="3682">
      <c r="G3682" s="13" t="str">
        <f t="shared" si="1"/>
        <v/>
      </c>
    </row>
    <row r="3683">
      <c r="G3683" s="13" t="str">
        <f t="shared" si="1"/>
        <v/>
      </c>
    </row>
    <row r="3684">
      <c r="G3684" s="13" t="str">
        <f t="shared" si="1"/>
        <v/>
      </c>
    </row>
    <row r="3685">
      <c r="G3685" s="13" t="str">
        <f t="shared" si="1"/>
        <v/>
      </c>
    </row>
    <row r="3686">
      <c r="G3686" s="13" t="str">
        <f t="shared" si="1"/>
        <v/>
      </c>
    </row>
    <row r="3687">
      <c r="G3687" s="13" t="str">
        <f t="shared" si="1"/>
        <v/>
      </c>
    </row>
    <row r="3688">
      <c r="G3688" s="13" t="str">
        <f t="shared" si="1"/>
        <v/>
      </c>
    </row>
    <row r="3689">
      <c r="G3689" s="13" t="str">
        <f t="shared" si="1"/>
        <v/>
      </c>
    </row>
    <row r="3690">
      <c r="G3690" s="13" t="str">
        <f t="shared" si="1"/>
        <v/>
      </c>
    </row>
    <row r="3691">
      <c r="G3691" s="13" t="str">
        <f t="shared" si="1"/>
        <v/>
      </c>
    </row>
    <row r="3692">
      <c r="G3692" s="13" t="str">
        <f t="shared" si="1"/>
        <v/>
      </c>
    </row>
    <row r="3693">
      <c r="G3693" s="13" t="str">
        <f t="shared" si="1"/>
        <v/>
      </c>
    </row>
    <row r="3694">
      <c r="G3694" s="13" t="str">
        <f t="shared" si="1"/>
        <v/>
      </c>
    </row>
    <row r="3695">
      <c r="G3695" s="13" t="str">
        <f t="shared" si="1"/>
        <v/>
      </c>
    </row>
    <row r="3696">
      <c r="G3696" s="13" t="str">
        <f t="shared" si="1"/>
        <v/>
      </c>
    </row>
    <row r="3697">
      <c r="G3697" s="13" t="str">
        <f t="shared" si="1"/>
        <v/>
      </c>
    </row>
    <row r="3698">
      <c r="G3698" s="13" t="str">
        <f t="shared" si="1"/>
        <v/>
      </c>
    </row>
    <row r="3699">
      <c r="G3699" s="13" t="str">
        <f t="shared" si="1"/>
        <v/>
      </c>
    </row>
    <row r="3700">
      <c r="G3700" s="13" t="str">
        <f t="shared" si="1"/>
        <v/>
      </c>
    </row>
    <row r="3701">
      <c r="G3701" s="13" t="str">
        <f t="shared" si="1"/>
        <v/>
      </c>
    </row>
    <row r="3702">
      <c r="G3702" s="13" t="str">
        <f t="shared" si="1"/>
        <v/>
      </c>
    </row>
    <row r="3703">
      <c r="G3703" s="13" t="str">
        <f t="shared" si="1"/>
        <v/>
      </c>
    </row>
    <row r="3704">
      <c r="G3704" s="13" t="str">
        <f t="shared" si="1"/>
        <v/>
      </c>
    </row>
    <row r="3705">
      <c r="G3705" s="13" t="str">
        <f t="shared" si="1"/>
        <v/>
      </c>
    </row>
    <row r="3706">
      <c r="G3706" s="13" t="str">
        <f t="shared" si="1"/>
        <v/>
      </c>
    </row>
    <row r="3707">
      <c r="G3707" s="13" t="str">
        <f t="shared" si="1"/>
        <v/>
      </c>
    </row>
    <row r="3708">
      <c r="G3708" s="13" t="str">
        <f t="shared" si="1"/>
        <v/>
      </c>
    </row>
    <row r="3709">
      <c r="G3709" s="13" t="str">
        <f t="shared" si="1"/>
        <v/>
      </c>
    </row>
    <row r="3710">
      <c r="G3710" s="13" t="str">
        <f t="shared" si="1"/>
        <v/>
      </c>
    </row>
    <row r="3711">
      <c r="G3711" s="13" t="str">
        <f t="shared" si="1"/>
        <v/>
      </c>
    </row>
    <row r="3712">
      <c r="G3712" s="13" t="str">
        <f t="shared" si="1"/>
        <v/>
      </c>
    </row>
    <row r="3713">
      <c r="G3713" s="13" t="str">
        <f t="shared" si="1"/>
        <v/>
      </c>
    </row>
    <row r="3714">
      <c r="G3714" s="13" t="str">
        <f t="shared" si="1"/>
        <v/>
      </c>
    </row>
    <row r="3715">
      <c r="G3715" s="13" t="str">
        <f t="shared" si="1"/>
        <v/>
      </c>
    </row>
    <row r="3716">
      <c r="G3716" s="13" t="str">
        <f t="shared" si="1"/>
        <v/>
      </c>
    </row>
    <row r="3717">
      <c r="G3717" s="13" t="str">
        <f t="shared" si="1"/>
        <v/>
      </c>
    </row>
    <row r="3718">
      <c r="G3718" s="13" t="str">
        <f t="shared" si="1"/>
        <v/>
      </c>
    </row>
    <row r="3719">
      <c r="G3719" s="13" t="str">
        <f t="shared" si="1"/>
        <v/>
      </c>
    </row>
    <row r="3720">
      <c r="G3720" s="13" t="str">
        <f t="shared" si="1"/>
        <v/>
      </c>
    </row>
    <row r="3721">
      <c r="G3721" s="13" t="str">
        <f t="shared" si="1"/>
        <v/>
      </c>
    </row>
    <row r="3722">
      <c r="G3722" s="13" t="str">
        <f t="shared" si="1"/>
        <v/>
      </c>
    </row>
    <row r="3723">
      <c r="G3723" s="13" t="str">
        <f t="shared" si="1"/>
        <v/>
      </c>
    </row>
    <row r="3724">
      <c r="G3724" s="13" t="str">
        <f t="shared" si="1"/>
        <v/>
      </c>
    </row>
    <row r="3725">
      <c r="G3725" s="13" t="str">
        <f t="shared" si="1"/>
        <v/>
      </c>
    </row>
    <row r="3726">
      <c r="G3726" s="13" t="str">
        <f t="shared" si="1"/>
        <v/>
      </c>
    </row>
    <row r="3727">
      <c r="G3727" s="13" t="str">
        <f t="shared" si="1"/>
        <v/>
      </c>
    </row>
    <row r="3728">
      <c r="G3728" s="13" t="str">
        <f t="shared" si="1"/>
        <v/>
      </c>
    </row>
    <row r="3729">
      <c r="G3729" s="13" t="str">
        <f t="shared" si="1"/>
        <v/>
      </c>
    </row>
    <row r="3730">
      <c r="G3730" s="13" t="str">
        <f t="shared" si="1"/>
        <v/>
      </c>
    </row>
    <row r="3731">
      <c r="G3731" s="13" t="str">
        <f t="shared" si="1"/>
        <v/>
      </c>
    </row>
    <row r="3732">
      <c r="G3732" s="13" t="str">
        <f t="shared" si="1"/>
        <v/>
      </c>
    </row>
    <row r="3733">
      <c r="G3733" s="13" t="str">
        <f t="shared" si="1"/>
        <v/>
      </c>
    </row>
    <row r="3734">
      <c r="G3734" s="13" t="str">
        <f t="shared" si="1"/>
        <v/>
      </c>
    </row>
    <row r="3735">
      <c r="G3735" s="13" t="str">
        <f t="shared" si="1"/>
        <v/>
      </c>
    </row>
    <row r="3736">
      <c r="G3736" s="13" t="str">
        <f t="shared" si="1"/>
        <v/>
      </c>
    </row>
    <row r="3737">
      <c r="G3737" s="13" t="str">
        <f t="shared" si="1"/>
        <v/>
      </c>
    </row>
    <row r="3738">
      <c r="G3738" s="13" t="str">
        <f t="shared" si="1"/>
        <v/>
      </c>
    </row>
    <row r="3739">
      <c r="G3739" s="13" t="str">
        <f t="shared" si="1"/>
        <v/>
      </c>
    </row>
    <row r="3740">
      <c r="G3740" s="13" t="str">
        <f t="shared" si="1"/>
        <v/>
      </c>
    </row>
    <row r="3741">
      <c r="G3741" s="13" t="str">
        <f t="shared" si="1"/>
        <v/>
      </c>
    </row>
    <row r="3742">
      <c r="G3742" s="13" t="str">
        <f t="shared" si="1"/>
        <v/>
      </c>
    </row>
    <row r="3743">
      <c r="G3743" s="13" t="str">
        <f t="shared" si="1"/>
        <v/>
      </c>
    </row>
    <row r="3744">
      <c r="G3744" s="13" t="str">
        <f t="shared" si="1"/>
        <v/>
      </c>
    </row>
    <row r="3745">
      <c r="G3745" s="13" t="str">
        <f t="shared" si="1"/>
        <v/>
      </c>
    </row>
    <row r="3746">
      <c r="G3746" s="13" t="str">
        <f t="shared" si="1"/>
        <v/>
      </c>
    </row>
    <row r="3747">
      <c r="G3747" s="13" t="str">
        <f t="shared" si="1"/>
        <v/>
      </c>
    </row>
    <row r="3748">
      <c r="G3748" s="13" t="str">
        <f t="shared" si="1"/>
        <v/>
      </c>
    </row>
    <row r="3749">
      <c r="G3749" s="13" t="str">
        <f t="shared" si="1"/>
        <v/>
      </c>
    </row>
    <row r="3750">
      <c r="G3750" s="13" t="str">
        <f t="shared" si="1"/>
        <v/>
      </c>
    </row>
    <row r="3751">
      <c r="G3751" s="13" t="str">
        <f t="shared" si="1"/>
        <v/>
      </c>
    </row>
    <row r="3752">
      <c r="G3752" s="13" t="str">
        <f t="shared" si="1"/>
        <v/>
      </c>
    </row>
    <row r="3753">
      <c r="G3753" s="13" t="str">
        <f t="shared" si="1"/>
        <v/>
      </c>
    </row>
    <row r="3754">
      <c r="G3754" s="13" t="str">
        <f t="shared" si="1"/>
        <v/>
      </c>
    </row>
    <row r="3755">
      <c r="G3755" s="13" t="str">
        <f t="shared" si="1"/>
        <v/>
      </c>
    </row>
    <row r="3756">
      <c r="G3756" s="13" t="str">
        <f t="shared" si="1"/>
        <v/>
      </c>
    </row>
    <row r="3757">
      <c r="G3757" s="13" t="str">
        <f t="shared" si="1"/>
        <v/>
      </c>
    </row>
    <row r="3758">
      <c r="G3758" s="13" t="str">
        <f t="shared" si="1"/>
        <v/>
      </c>
    </row>
    <row r="3759">
      <c r="G3759" s="13" t="str">
        <f t="shared" si="1"/>
        <v/>
      </c>
    </row>
    <row r="3760">
      <c r="G3760" s="13" t="str">
        <f t="shared" si="1"/>
        <v/>
      </c>
    </row>
    <row r="3761">
      <c r="G3761" s="13" t="str">
        <f t="shared" si="1"/>
        <v/>
      </c>
    </row>
    <row r="3762">
      <c r="G3762" s="13" t="str">
        <f t="shared" si="1"/>
        <v/>
      </c>
    </row>
    <row r="3763">
      <c r="G3763" s="13" t="str">
        <f t="shared" si="1"/>
        <v/>
      </c>
    </row>
    <row r="3764">
      <c r="G3764" s="13" t="str">
        <f t="shared" si="1"/>
        <v/>
      </c>
    </row>
    <row r="3765">
      <c r="G3765" s="13" t="str">
        <f t="shared" si="1"/>
        <v/>
      </c>
    </row>
    <row r="3766">
      <c r="G3766" s="13" t="str">
        <f t="shared" si="1"/>
        <v/>
      </c>
    </row>
    <row r="3767">
      <c r="G3767" s="13" t="str">
        <f t="shared" si="1"/>
        <v/>
      </c>
    </row>
    <row r="3768">
      <c r="G3768" s="13" t="str">
        <f t="shared" si="1"/>
        <v/>
      </c>
    </row>
    <row r="3769">
      <c r="G3769" s="13" t="str">
        <f t="shared" si="1"/>
        <v/>
      </c>
    </row>
    <row r="3770">
      <c r="G3770" s="13" t="str">
        <f t="shared" si="1"/>
        <v/>
      </c>
    </row>
    <row r="3771">
      <c r="G3771" s="13" t="str">
        <f t="shared" si="1"/>
        <v/>
      </c>
    </row>
    <row r="3772">
      <c r="G3772" s="13" t="str">
        <f t="shared" si="1"/>
        <v/>
      </c>
    </row>
    <row r="3773">
      <c r="G3773" s="13" t="str">
        <f t="shared" si="1"/>
        <v/>
      </c>
    </row>
    <row r="3774">
      <c r="G3774" s="13" t="str">
        <f t="shared" si="1"/>
        <v/>
      </c>
    </row>
    <row r="3775">
      <c r="G3775" s="13" t="str">
        <f t="shared" si="1"/>
        <v/>
      </c>
    </row>
    <row r="3776">
      <c r="G3776" s="13" t="str">
        <f t="shared" si="1"/>
        <v/>
      </c>
    </row>
    <row r="3777">
      <c r="G3777" s="13" t="str">
        <f t="shared" si="1"/>
        <v/>
      </c>
    </row>
    <row r="3778">
      <c r="G3778" s="13" t="str">
        <f t="shared" si="1"/>
        <v/>
      </c>
    </row>
    <row r="3779">
      <c r="G3779" s="13" t="str">
        <f t="shared" si="1"/>
        <v/>
      </c>
    </row>
    <row r="3780">
      <c r="G3780" s="13" t="str">
        <f t="shared" si="1"/>
        <v/>
      </c>
    </row>
    <row r="3781">
      <c r="G3781" s="13" t="str">
        <f t="shared" si="1"/>
        <v/>
      </c>
    </row>
    <row r="3782">
      <c r="G3782" s="13" t="str">
        <f t="shared" si="1"/>
        <v/>
      </c>
    </row>
    <row r="3783">
      <c r="G3783" s="13" t="str">
        <f t="shared" si="1"/>
        <v/>
      </c>
    </row>
    <row r="3784">
      <c r="G3784" s="13" t="str">
        <f t="shared" si="1"/>
        <v/>
      </c>
    </row>
    <row r="3785">
      <c r="G3785" s="13" t="str">
        <f t="shared" si="1"/>
        <v/>
      </c>
    </row>
    <row r="3786">
      <c r="G3786" s="13" t="str">
        <f t="shared" si="1"/>
        <v/>
      </c>
    </row>
    <row r="3787">
      <c r="G3787" s="13" t="str">
        <f t="shared" si="1"/>
        <v/>
      </c>
    </row>
    <row r="3788">
      <c r="G3788" s="13" t="str">
        <f t="shared" si="1"/>
        <v/>
      </c>
    </row>
    <row r="3789">
      <c r="G3789" s="13" t="str">
        <f t="shared" si="1"/>
        <v/>
      </c>
    </row>
    <row r="3790">
      <c r="G3790" s="13" t="str">
        <f t="shared" si="1"/>
        <v/>
      </c>
    </row>
    <row r="3791">
      <c r="G3791" s="13" t="str">
        <f t="shared" si="1"/>
        <v/>
      </c>
    </row>
    <row r="3792">
      <c r="G3792" s="13" t="str">
        <f t="shared" si="1"/>
        <v/>
      </c>
    </row>
    <row r="3793">
      <c r="G3793" s="13" t="str">
        <f t="shared" si="1"/>
        <v/>
      </c>
    </row>
    <row r="3794">
      <c r="G3794" s="13" t="str">
        <f t="shared" si="1"/>
        <v/>
      </c>
    </row>
    <row r="3795">
      <c r="G3795" s="13" t="str">
        <f t="shared" si="1"/>
        <v/>
      </c>
    </row>
    <row r="3796">
      <c r="G3796" s="13" t="str">
        <f t="shared" si="1"/>
        <v/>
      </c>
    </row>
    <row r="3797">
      <c r="G3797" s="13" t="str">
        <f t="shared" si="1"/>
        <v/>
      </c>
    </row>
    <row r="3798">
      <c r="G3798" s="13" t="str">
        <f t="shared" si="1"/>
        <v/>
      </c>
    </row>
    <row r="3799">
      <c r="G3799" s="13" t="str">
        <f t="shared" si="1"/>
        <v/>
      </c>
    </row>
    <row r="3800">
      <c r="G3800" s="13" t="str">
        <f t="shared" si="1"/>
        <v/>
      </c>
    </row>
    <row r="3801">
      <c r="G3801" s="13" t="str">
        <f t="shared" si="1"/>
        <v/>
      </c>
    </row>
    <row r="3802">
      <c r="G3802" s="13" t="str">
        <f t="shared" si="1"/>
        <v/>
      </c>
    </row>
    <row r="3803">
      <c r="G3803" s="13" t="str">
        <f t="shared" si="1"/>
        <v/>
      </c>
    </row>
    <row r="3804">
      <c r="G3804" s="13" t="str">
        <f t="shared" si="1"/>
        <v/>
      </c>
    </row>
    <row r="3805">
      <c r="G3805" s="13" t="str">
        <f t="shared" si="1"/>
        <v/>
      </c>
    </row>
    <row r="3806">
      <c r="G3806" s="13" t="str">
        <f t="shared" si="1"/>
        <v/>
      </c>
    </row>
    <row r="3807">
      <c r="G3807" s="13" t="str">
        <f t="shared" si="1"/>
        <v/>
      </c>
    </row>
    <row r="3808">
      <c r="G3808" s="13" t="str">
        <f t="shared" si="1"/>
        <v/>
      </c>
    </row>
    <row r="3809">
      <c r="G3809" s="13" t="str">
        <f t="shared" si="1"/>
        <v/>
      </c>
    </row>
    <row r="3810">
      <c r="G3810" s="13" t="str">
        <f t="shared" si="1"/>
        <v/>
      </c>
    </row>
    <row r="3811">
      <c r="G3811" s="13" t="str">
        <f t="shared" si="1"/>
        <v/>
      </c>
    </row>
    <row r="3812">
      <c r="G3812" s="13" t="str">
        <f t="shared" si="1"/>
        <v/>
      </c>
    </row>
    <row r="3813">
      <c r="G3813" s="13" t="str">
        <f t="shared" si="1"/>
        <v/>
      </c>
    </row>
    <row r="3814">
      <c r="G3814" s="13" t="str">
        <f t="shared" si="1"/>
        <v/>
      </c>
    </row>
    <row r="3815">
      <c r="G3815" s="13" t="str">
        <f t="shared" si="1"/>
        <v/>
      </c>
    </row>
    <row r="3816">
      <c r="G3816" s="13" t="str">
        <f t="shared" si="1"/>
        <v/>
      </c>
    </row>
    <row r="3817">
      <c r="G3817" s="13" t="str">
        <f t="shared" si="1"/>
        <v/>
      </c>
    </row>
    <row r="3818">
      <c r="G3818" s="13" t="str">
        <f t="shared" si="1"/>
        <v/>
      </c>
    </row>
    <row r="3819">
      <c r="G3819" s="13" t="str">
        <f t="shared" si="1"/>
        <v/>
      </c>
    </row>
    <row r="3820">
      <c r="G3820" s="13" t="str">
        <f t="shared" si="1"/>
        <v/>
      </c>
    </row>
    <row r="3821">
      <c r="G3821" s="13" t="str">
        <f t="shared" si="1"/>
        <v/>
      </c>
    </row>
    <row r="3822">
      <c r="G3822" s="13" t="str">
        <f t="shared" si="1"/>
        <v/>
      </c>
    </row>
    <row r="3823">
      <c r="G3823" s="13" t="str">
        <f t="shared" si="1"/>
        <v/>
      </c>
    </row>
    <row r="3824">
      <c r="G3824" s="13" t="str">
        <f t="shared" si="1"/>
        <v/>
      </c>
    </row>
    <row r="3825">
      <c r="G3825" s="13" t="str">
        <f t="shared" si="1"/>
        <v/>
      </c>
    </row>
    <row r="3826">
      <c r="G3826" s="13" t="str">
        <f t="shared" si="1"/>
        <v/>
      </c>
    </row>
    <row r="3827">
      <c r="G3827" s="13" t="str">
        <f t="shared" si="1"/>
        <v/>
      </c>
    </row>
    <row r="3828">
      <c r="G3828" s="13" t="str">
        <f t="shared" si="1"/>
        <v/>
      </c>
    </row>
    <row r="3829">
      <c r="G3829" s="13" t="str">
        <f t="shared" si="1"/>
        <v/>
      </c>
    </row>
    <row r="3830">
      <c r="G3830" s="13" t="str">
        <f t="shared" si="1"/>
        <v/>
      </c>
    </row>
    <row r="3831">
      <c r="G3831" s="13" t="str">
        <f t="shared" si="1"/>
        <v/>
      </c>
    </row>
    <row r="3832">
      <c r="G3832" s="13" t="str">
        <f t="shared" si="1"/>
        <v/>
      </c>
    </row>
    <row r="3833">
      <c r="G3833" s="13" t="str">
        <f t="shared" si="1"/>
        <v/>
      </c>
    </row>
    <row r="3834">
      <c r="G3834" s="13" t="str">
        <f t="shared" si="1"/>
        <v/>
      </c>
    </row>
    <row r="3835">
      <c r="G3835" s="13" t="str">
        <f t="shared" si="1"/>
        <v/>
      </c>
    </row>
    <row r="3836">
      <c r="G3836" s="13" t="str">
        <f t="shared" si="1"/>
        <v/>
      </c>
    </row>
    <row r="3837">
      <c r="G3837" s="13" t="str">
        <f t="shared" si="1"/>
        <v/>
      </c>
    </row>
    <row r="3838">
      <c r="G3838" s="13" t="str">
        <f t="shared" si="1"/>
        <v/>
      </c>
    </row>
    <row r="3839">
      <c r="G3839" s="13" t="str">
        <f t="shared" si="1"/>
        <v/>
      </c>
    </row>
    <row r="3840">
      <c r="G3840" s="13" t="str">
        <f t="shared" si="1"/>
        <v/>
      </c>
    </row>
    <row r="3841">
      <c r="G3841" s="13" t="str">
        <f t="shared" si="1"/>
        <v/>
      </c>
    </row>
    <row r="3842">
      <c r="G3842" s="13" t="str">
        <f t="shared" si="1"/>
        <v/>
      </c>
    </row>
    <row r="3843">
      <c r="G3843" s="13" t="str">
        <f t="shared" si="1"/>
        <v/>
      </c>
    </row>
    <row r="3844">
      <c r="G3844" s="13" t="str">
        <f t="shared" si="1"/>
        <v/>
      </c>
    </row>
    <row r="3845">
      <c r="G3845" s="13" t="str">
        <f t="shared" si="1"/>
        <v/>
      </c>
    </row>
    <row r="3846">
      <c r="G3846" s="13" t="str">
        <f t="shared" si="1"/>
        <v/>
      </c>
    </row>
    <row r="3847">
      <c r="G3847" s="13" t="str">
        <f t="shared" si="1"/>
        <v/>
      </c>
    </row>
    <row r="3848">
      <c r="G3848" s="13" t="str">
        <f t="shared" si="1"/>
        <v/>
      </c>
    </row>
    <row r="3849">
      <c r="G3849" s="13" t="str">
        <f t="shared" si="1"/>
        <v/>
      </c>
    </row>
    <row r="3850">
      <c r="G3850" s="13" t="str">
        <f t="shared" si="1"/>
        <v/>
      </c>
    </row>
    <row r="3851">
      <c r="G3851" s="13" t="str">
        <f t="shared" si="1"/>
        <v/>
      </c>
    </row>
    <row r="3852">
      <c r="G3852" s="13" t="str">
        <f t="shared" si="1"/>
        <v/>
      </c>
    </row>
    <row r="3853">
      <c r="G3853" s="13" t="str">
        <f t="shared" si="1"/>
        <v/>
      </c>
    </row>
    <row r="3854">
      <c r="G3854" s="13" t="str">
        <f t="shared" si="1"/>
        <v/>
      </c>
    </row>
    <row r="3855">
      <c r="G3855" s="13" t="str">
        <f t="shared" si="1"/>
        <v/>
      </c>
    </row>
    <row r="3856">
      <c r="G3856" s="13" t="str">
        <f t="shared" si="1"/>
        <v/>
      </c>
    </row>
    <row r="3857">
      <c r="G3857" s="13" t="str">
        <f t="shared" si="1"/>
        <v/>
      </c>
    </row>
    <row r="3858">
      <c r="G3858" s="13" t="str">
        <f t="shared" si="1"/>
        <v/>
      </c>
    </row>
    <row r="3859">
      <c r="G3859" s="13" t="str">
        <f t="shared" si="1"/>
        <v/>
      </c>
    </row>
    <row r="3860">
      <c r="G3860" s="13" t="str">
        <f t="shared" si="1"/>
        <v/>
      </c>
    </row>
    <row r="3861">
      <c r="G3861" s="13" t="str">
        <f t="shared" si="1"/>
        <v/>
      </c>
    </row>
    <row r="3862">
      <c r="G3862" s="13" t="str">
        <f t="shared" si="1"/>
        <v/>
      </c>
    </row>
    <row r="3863">
      <c r="G3863" s="13" t="str">
        <f t="shared" si="1"/>
        <v/>
      </c>
    </row>
    <row r="3864">
      <c r="G3864" s="13" t="str">
        <f t="shared" si="1"/>
        <v/>
      </c>
    </row>
    <row r="3865">
      <c r="G3865" s="13" t="str">
        <f t="shared" si="1"/>
        <v/>
      </c>
    </row>
    <row r="3866">
      <c r="G3866" s="13" t="str">
        <f t="shared" si="1"/>
        <v/>
      </c>
    </row>
    <row r="3867">
      <c r="G3867" s="13" t="str">
        <f t="shared" si="1"/>
        <v/>
      </c>
    </row>
    <row r="3868">
      <c r="G3868" s="13" t="str">
        <f t="shared" si="1"/>
        <v/>
      </c>
    </row>
    <row r="3869">
      <c r="G3869" s="13" t="str">
        <f t="shared" si="1"/>
        <v/>
      </c>
    </row>
    <row r="3870">
      <c r="G3870" s="13" t="str">
        <f t="shared" si="1"/>
        <v/>
      </c>
    </row>
    <row r="3871">
      <c r="G3871" s="13" t="str">
        <f t="shared" si="1"/>
        <v/>
      </c>
    </row>
    <row r="3872">
      <c r="G3872" s="13" t="str">
        <f t="shared" si="1"/>
        <v/>
      </c>
    </row>
    <row r="3873">
      <c r="G3873" s="13" t="str">
        <f t="shared" si="1"/>
        <v/>
      </c>
    </row>
    <row r="3874">
      <c r="G3874" s="13" t="str">
        <f t="shared" si="1"/>
        <v/>
      </c>
    </row>
    <row r="3875">
      <c r="G3875" s="13" t="str">
        <f t="shared" si="1"/>
        <v/>
      </c>
    </row>
    <row r="3876">
      <c r="G3876" s="13" t="str">
        <f t="shared" si="1"/>
        <v/>
      </c>
    </row>
    <row r="3877">
      <c r="G3877" s="13" t="str">
        <f t="shared" si="1"/>
        <v/>
      </c>
    </row>
    <row r="3878">
      <c r="G3878" s="13" t="str">
        <f t="shared" si="1"/>
        <v/>
      </c>
    </row>
    <row r="3879">
      <c r="G3879" s="13" t="str">
        <f t="shared" si="1"/>
        <v/>
      </c>
    </row>
    <row r="3880">
      <c r="G3880" s="13" t="str">
        <f t="shared" si="1"/>
        <v/>
      </c>
    </row>
    <row r="3881">
      <c r="G3881" s="13" t="str">
        <f t="shared" si="1"/>
        <v/>
      </c>
    </row>
    <row r="3882">
      <c r="G3882" s="13" t="str">
        <f t="shared" si="1"/>
        <v/>
      </c>
    </row>
    <row r="3883">
      <c r="G3883" s="13" t="str">
        <f t="shared" si="1"/>
        <v/>
      </c>
    </row>
    <row r="3884">
      <c r="G3884" s="13" t="str">
        <f t="shared" si="1"/>
        <v/>
      </c>
    </row>
    <row r="3885">
      <c r="G3885" s="13" t="str">
        <f t="shared" si="1"/>
        <v/>
      </c>
    </row>
    <row r="3886">
      <c r="G3886" s="13" t="str">
        <f t="shared" si="1"/>
        <v/>
      </c>
    </row>
    <row r="3887">
      <c r="G3887" s="13" t="str">
        <f t="shared" si="1"/>
        <v/>
      </c>
    </row>
    <row r="3888">
      <c r="G3888" s="13" t="str">
        <f t="shared" si="1"/>
        <v/>
      </c>
    </row>
    <row r="3889">
      <c r="G3889" s="13" t="str">
        <f t="shared" si="1"/>
        <v/>
      </c>
    </row>
    <row r="3890">
      <c r="G3890" s="13" t="str">
        <f t="shared" si="1"/>
        <v/>
      </c>
    </row>
    <row r="3891">
      <c r="G3891" s="13" t="str">
        <f t="shared" si="1"/>
        <v/>
      </c>
    </row>
    <row r="3892">
      <c r="G3892" s="13" t="str">
        <f t="shared" si="1"/>
        <v/>
      </c>
    </row>
    <row r="3893">
      <c r="G3893" s="13" t="str">
        <f t="shared" si="1"/>
        <v/>
      </c>
    </row>
    <row r="3894">
      <c r="G3894" s="13" t="str">
        <f t="shared" si="1"/>
        <v/>
      </c>
    </row>
    <row r="3895">
      <c r="G3895" s="13" t="str">
        <f t="shared" si="1"/>
        <v/>
      </c>
    </row>
    <row r="3896">
      <c r="G3896" s="13" t="str">
        <f t="shared" si="1"/>
        <v/>
      </c>
    </row>
    <row r="3897">
      <c r="G3897" s="13" t="str">
        <f t="shared" si="1"/>
        <v/>
      </c>
    </row>
    <row r="3898">
      <c r="G3898" s="13" t="str">
        <f t="shared" si="1"/>
        <v/>
      </c>
    </row>
    <row r="3899">
      <c r="G3899" s="13" t="str">
        <f t="shared" si="1"/>
        <v/>
      </c>
    </row>
    <row r="3900">
      <c r="G3900" s="13" t="str">
        <f t="shared" si="1"/>
        <v/>
      </c>
    </row>
    <row r="3901">
      <c r="G3901" s="13" t="str">
        <f t="shared" si="1"/>
        <v/>
      </c>
    </row>
    <row r="3902">
      <c r="G3902" s="13" t="str">
        <f t="shared" si="1"/>
        <v/>
      </c>
    </row>
    <row r="3903">
      <c r="G3903" s="13" t="str">
        <f t="shared" si="1"/>
        <v/>
      </c>
    </row>
    <row r="3904">
      <c r="G3904" s="13" t="str">
        <f t="shared" si="1"/>
        <v/>
      </c>
    </row>
    <row r="3905">
      <c r="G3905" s="13" t="str">
        <f t="shared" si="1"/>
        <v/>
      </c>
    </row>
    <row r="3906">
      <c r="G3906" s="13" t="str">
        <f t="shared" si="1"/>
        <v/>
      </c>
    </row>
    <row r="3907">
      <c r="G3907" s="13" t="str">
        <f t="shared" si="1"/>
        <v/>
      </c>
    </row>
    <row r="3908">
      <c r="G3908" s="13" t="str">
        <f t="shared" si="1"/>
        <v/>
      </c>
    </row>
    <row r="3909">
      <c r="G3909" s="13" t="str">
        <f t="shared" si="1"/>
        <v/>
      </c>
    </row>
    <row r="3910">
      <c r="G3910" s="13" t="str">
        <f t="shared" si="1"/>
        <v/>
      </c>
    </row>
    <row r="3911">
      <c r="G3911" s="13" t="str">
        <f t="shared" si="1"/>
        <v/>
      </c>
    </row>
    <row r="3912">
      <c r="G3912" s="13" t="str">
        <f t="shared" si="1"/>
        <v/>
      </c>
    </row>
    <row r="3913">
      <c r="G3913" s="13" t="str">
        <f t="shared" si="1"/>
        <v/>
      </c>
    </row>
    <row r="3914">
      <c r="G3914" s="13" t="str">
        <f t="shared" si="1"/>
        <v/>
      </c>
    </row>
    <row r="3915">
      <c r="G3915" s="13" t="str">
        <f t="shared" si="1"/>
        <v/>
      </c>
    </row>
    <row r="3916">
      <c r="G3916" s="13" t="str">
        <f t="shared" si="1"/>
        <v/>
      </c>
    </row>
    <row r="3917">
      <c r="G3917" s="13" t="str">
        <f t="shared" si="1"/>
        <v/>
      </c>
    </row>
    <row r="3918">
      <c r="G3918" s="13" t="str">
        <f t="shared" si="1"/>
        <v/>
      </c>
    </row>
    <row r="3919">
      <c r="G3919" s="13" t="str">
        <f t="shared" si="1"/>
        <v/>
      </c>
    </row>
    <row r="3920">
      <c r="G3920" s="13" t="str">
        <f t="shared" si="1"/>
        <v/>
      </c>
    </row>
    <row r="3921">
      <c r="G3921" s="13" t="str">
        <f t="shared" si="1"/>
        <v/>
      </c>
    </row>
    <row r="3922">
      <c r="G3922" s="13" t="str">
        <f t="shared" si="1"/>
        <v/>
      </c>
    </row>
    <row r="3923">
      <c r="G3923" s="13" t="str">
        <f t="shared" si="1"/>
        <v/>
      </c>
    </row>
    <row r="3924">
      <c r="G3924" s="13" t="str">
        <f t="shared" si="1"/>
        <v/>
      </c>
    </row>
    <row r="3925">
      <c r="G3925" s="13" t="str">
        <f t="shared" si="1"/>
        <v/>
      </c>
    </row>
    <row r="3926">
      <c r="G3926" s="13" t="str">
        <f t="shared" si="1"/>
        <v/>
      </c>
    </row>
    <row r="3927">
      <c r="G3927" s="13" t="str">
        <f t="shared" si="1"/>
        <v/>
      </c>
    </row>
    <row r="3928">
      <c r="G3928" s="13" t="str">
        <f t="shared" si="1"/>
        <v/>
      </c>
    </row>
    <row r="3929">
      <c r="G3929" s="13" t="str">
        <f t="shared" si="1"/>
        <v/>
      </c>
    </row>
    <row r="3930">
      <c r="G3930" s="13" t="str">
        <f t="shared" si="1"/>
        <v/>
      </c>
    </row>
    <row r="3931">
      <c r="G3931" s="13" t="str">
        <f t="shared" si="1"/>
        <v/>
      </c>
    </row>
    <row r="3932">
      <c r="G3932" s="13" t="str">
        <f t="shared" si="1"/>
        <v/>
      </c>
    </row>
    <row r="3933">
      <c r="G3933" s="13" t="str">
        <f t="shared" si="1"/>
        <v/>
      </c>
    </row>
    <row r="3934">
      <c r="G3934" s="13" t="str">
        <f t="shared" si="1"/>
        <v/>
      </c>
    </row>
    <row r="3935">
      <c r="G3935" s="13" t="str">
        <f t="shared" si="1"/>
        <v/>
      </c>
    </row>
    <row r="3936">
      <c r="G3936" s="13" t="str">
        <f t="shared" si="1"/>
        <v/>
      </c>
    </row>
    <row r="3937">
      <c r="G3937" s="13" t="str">
        <f t="shared" si="1"/>
        <v/>
      </c>
    </row>
    <row r="3938">
      <c r="G3938" s="13" t="str">
        <f t="shared" si="1"/>
        <v/>
      </c>
    </row>
    <row r="3939">
      <c r="G3939" s="13" t="str">
        <f t="shared" si="1"/>
        <v/>
      </c>
    </row>
    <row r="3940">
      <c r="G3940" s="13" t="str">
        <f t="shared" si="1"/>
        <v/>
      </c>
    </row>
    <row r="3941">
      <c r="G3941" s="13" t="str">
        <f t="shared" si="1"/>
        <v/>
      </c>
    </row>
    <row r="3942">
      <c r="G3942" s="13" t="str">
        <f t="shared" si="1"/>
        <v/>
      </c>
    </row>
    <row r="3943">
      <c r="G3943" s="13" t="str">
        <f t="shared" si="1"/>
        <v/>
      </c>
    </row>
    <row r="3944">
      <c r="G3944" s="13" t="str">
        <f t="shared" si="1"/>
        <v/>
      </c>
    </row>
    <row r="3945">
      <c r="G3945" s="13" t="str">
        <f t="shared" si="1"/>
        <v/>
      </c>
    </row>
    <row r="3946">
      <c r="G3946" s="13" t="str">
        <f t="shared" si="1"/>
        <v/>
      </c>
    </row>
    <row r="3947">
      <c r="G3947" s="13" t="str">
        <f t="shared" si="1"/>
        <v/>
      </c>
    </row>
    <row r="3948">
      <c r="G3948" s="13" t="str">
        <f t="shared" si="1"/>
        <v/>
      </c>
    </row>
    <row r="3949">
      <c r="G3949" s="13" t="str">
        <f t="shared" si="1"/>
        <v/>
      </c>
    </row>
    <row r="3950">
      <c r="G3950" s="13" t="str">
        <f t="shared" si="1"/>
        <v/>
      </c>
    </row>
    <row r="3951">
      <c r="G3951" s="13" t="str">
        <f t="shared" si="1"/>
        <v/>
      </c>
    </row>
    <row r="3952">
      <c r="G3952" s="13" t="str">
        <f t="shared" si="1"/>
        <v/>
      </c>
    </row>
    <row r="3953">
      <c r="G3953" s="13" t="str">
        <f t="shared" si="1"/>
        <v/>
      </c>
    </row>
    <row r="3954">
      <c r="G3954" s="13" t="str">
        <f t="shared" si="1"/>
        <v/>
      </c>
    </row>
    <row r="3955">
      <c r="G3955" s="13" t="str">
        <f t="shared" si="1"/>
        <v/>
      </c>
    </row>
    <row r="3956">
      <c r="G3956" s="13" t="str">
        <f t="shared" si="1"/>
        <v/>
      </c>
    </row>
    <row r="3957">
      <c r="G3957" s="13" t="str">
        <f t="shared" si="1"/>
        <v/>
      </c>
    </row>
    <row r="3958">
      <c r="G3958" s="13" t="str">
        <f t="shared" si="1"/>
        <v/>
      </c>
    </row>
    <row r="3959">
      <c r="G3959" s="13" t="str">
        <f t="shared" si="1"/>
        <v/>
      </c>
    </row>
    <row r="3960">
      <c r="G3960" s="13" t="str">
        <f t="shared" si="1"/>
        <v/>
      </c>
    </row>
    <row r="3961">
      <c r="G3961" s="13" t="str">
        <f t="shared" si="1"/>
        <v/>
      </c>
    </row>
    <row r="3962">
      <c r="G3962" s="13" t="str">
        <f t="shared" si="1"/>
        <v/>
      </c>
    </row>
    <row r="3963">
      <c r="G3963" s="13" t="str">
        <f t="shared" si="1"/>
        <v/>
      </c>
    </row>
    <row r="3964">
      <c r="G3964" s="13" t="str">
        <f t="shared" si="1"/>
        <v/>
      </c>
    </row>
    <row r="3965">
      <c r="G3965" s="13" t="str">
        <f t="shared" si="1"/>
        <v/>
      </c>
    </row>
    <row r="3966">
      <c r="G3966" s="13" t="str">
        <f t="shared" si="1"/>
        <v/>
      </c>
    </row>
    <row r="3967">
      <c r="G3967" s="13" t="str">
        <f t="shared" si="1"/>
        <v/>
      </c>
    </row>
    <row r="3968">
      <c r="G3968" s="13" t="str">
        <f t="shared" si="1"/>
        <v/>
      </c>
    </row>
    <row r="3969">
      <c r="G3969" s="13" t="str">
        <f t="shared" si="1"/>
        <v/>
      </c>
    </row>
    <row r="3970">
      <c r="G3970" s="13" t="str">
        <f t="shared" si="1"/>
        <v/>
      </c>
    </row>
    <row r="3971">
      <c r="G3971" s="13" t="str">
        <f t="shared" si="1"/>
        <v/>
      </c>
    </row>
    <row r="3972">
      <c r="G3972" s="13" t="str">
        <f t="shared" si="1"/>
        <v/>
      </c>
    </row>
    <row r="3973">
      <c r="G3973" s="13" t="str">
        <f t="shared" si="1"/>
        <v/>
      </c>
    </row>
    <row r="3974">
      <c r="G3974" s="13" t="str">
        <f t="shared" si="1"/>
        <v/>
      </c>
    </row>
    <row r="3975">
      <c r="G3975" s="13" t="str">
        <f t="shared" si="1"/>
        <v/>
      </c>
    </row>
    <row r="3976">
      <c r="G3976" s="13" t="str">
        <f t="shared" si="1"/>
        <v/>
      </c>
    </row>
    <row r="3977">
      <c r="G3977" s="13" t="str">
        <f t="shared" si="1"/>
        <v/>
      </c>
    </row>
    <row r="3978">
      <c r="G3978" s="13" t="str">
        <f t="shared" si="1"/>
        <v/>
      </c>
    </row>
    <row r="3979">
      <c r="G3979" s="13" t="str">
        <f t="shared" si="1"/>
        <v/>
      </c>
    </row>
    <row r="3980">
      <c r="G3980" s="13" t="str">
        <f t="shared" si="1"/>
        <v/>
      </c>
    </row>
    <row r="3981">
      <c r="G3981" s="13" t="str">
        <f t="shared" si="1"/>
        <v/>
      </c>
    </row>
    <row r="3982">
      <c r="G3982" s="13" t="str">
        <f t="shared" si="1"/>
        <v/>
      </c>
    </row>
    <row r="3983">
      <c r="G3983" s="13" t="str">
        <f t="shared" si="1"/>
        <v/>
      </c>
    </row>
    <row r="3984">
      <c r="G3984" s="13" t="str">
        <f t="shared" si="1"/>
        <v/>
      </c>
    </row>
    <row r="3985">
      <c r="G3985" s="13" t="str">
        <f t="shared" si="1"/>
        <v/>
      </c>
    </row>
    <row r="3986">
      <c r="G3986" s="13" t="str">
        <f t="shared" si="1"/>
        <v/>
      </c>
    </row>
    <row r="3987">
      <c r="G3987" s="13" t="str">
        <f t="shared" si="1"/>
        <v/>
      </c>
    </row>
    <row r="3988">
      <c r="G3988" s="13" t="str">
        <f t="shared" si="1"/>
        <v/>
      </c>
    </row>
    <row r="3989">
      <c r="G3989" s="13" t="str">
        <f t="shared" si="1"/>
        <v/>
      </c>
    </row>
    <row r="3990">
      <c r="G3990" s="13" t="str">
        <f t="shared" si="1"/>
        <v/>
      </c>
    </row>
    <row r="3991">
      <c r="G3991" s="13" t="str">
        <f t="shared" si="1"/>
        <v/>
      </c>
    </row>
    <row r="3992">
      <c r="G3992" s="13" t="str">
        <f t="shared" si="1"/>
        <v/>
      </c>
    </row>
    <row r="3993">
      <c r="G3993" s="13" t="str">
        <f t="shared" si="1"/>
        <v/>
      </c>
    </row>
    <row r="3994">
      <c r="G3994" s="13" t="str">
        <f t="shared" si="1"/>
        <v/>
      </c>
    </row>
    <row r="3995">
      <c r="G3995" s="13" t="str">
        <f t="shared" si="1"/>
        <v/>
      </c>
    </row>
    <row r="3996">
      <c r="G3996" s="13" t="str">
        <f t="shared" si="1"/>
        <v/>
      </c>
    </row>
    <row r="3997">
      <c r="G3997" s="13" t="str">
        <f t="shared" si="1"/>
        <v/>
      </c>
    </row>
    <row r="3998">
      <c r="G3998" s="13" t="str">
        <f t="shared" si="1"/>
        <v/>
      </c>
    </row>
    <row r="3999">
      <c r="G3999" s="13" t="str">
        <f t="shared" si="1"/>
        <v/>
      </c>
    </row>
    <row r="4000">
      <c r="G4000" s="13" t="str">
        <f t="shared" si="1"/>
        <v/>
      </c>
    </row>
    <row r="4001">
      <c r="G4001" s="13" t="str">
        <f t="shared" si="1"/>
        <v/>
      </c>
    </row>
    <row r="4002">
      <c r="G4002" s="13" t="str">
        <f t="shared" si="1"/>
        <v/>
      </c>
    </row>
    <row r="4003">
      <c r="G4003" s="13" t="str">
        <f t="shared" si="1"/>
        <v/>
      </c>
    </row>
    <row r="4004">
      <c r="G4004" s="13" t="str">
        <f t="shared" si="1"/>
        <v/>
      </c>
    </row>
    <row r="4005">
      <c r="G4005" s="13" t="str">
        <f t="shared" si="1"/>
        <v/>
      </c>
    </row>
    <row r="4006">
      <c r="G4006" s="13" t="str">
        <f t="shared" si="1"/>
        <v/>
      </c>
    </row>
    <row r="4007">
      <c r="G4007" s="13" t="str">
        <f t="shared" si="1"/>
        <v/>
      </c>
    </row>
    <row r="4008">
      <c r="G4008" s="13" t="str">
        <f t="shared" si="1"/>
        <v/>
      </c>
    </row>
    <row r="4009">
      <c r="G4009" s="13" t="str">
        <f t="shared" si="1"/>
        <v/>
      </c>
    </row>
    <row r="4010">
      <c r="G4010" s="13" t="str">
        <f t="shared" si="1"/>
        <v/>
      </c>
    </row>
    <row r="4011">
      <c r="G4011" s="13" t="str">
        <f t="shared" si="1"/>
        <v/>
      </c>
    </row>
    <row r="4012">
      <c r="G4012" s="13" t="str">
        <f t="shared" si="1"/>
        <v/>
      </c>
    </row>
    <row r="4013">
      <c r="G4013" s="13" t="str">
        <f t="shared" si="1"/>
        <v/>
      </c>
    </row>
    <row r="4014">
      <c r="G4014" s="13" t="str">
        <f t="shared" si="1"/>
        <v/>
      </c>
    </row>
    <row r="4015">
      <c r="G4015" s="13" t="str">
        <f t="shared" si="1"/>
        <v/>
      </c>
    </row>
    <row r="4016">
      <c r="G4016" s="13" t="str">
        <f t="shared" si="1"/>
        <v/>
      </c>
    </row>
    <row r="4017">
      <c r="G4017" s="13" t="str">
        <f t="shared" si="1"/>
        <v/>
      </c>
    </row>
    <row r="4018">
      <c r="G4018" s="13" t="str">
        <f t="shared" si="1"/>
        <v/>
      </c>
    </row>
    <row r="4019">
      <c r="G4019" s="13" t="str">
        <f t="shared" si="1"/>
        <v/>
      </c>
    </row>
    <row r="4020">
      <c r="G4020" s="13" t="str">
        <f t="shared" si="1"/>
        <v/>
      </c>
    </row>
    <row r="4021">
      <c r="G4021" s="13" t="str">
        <f t="shared" si="1"/>
        <v/>
      </c>
    </row>
    <row r="4022">
      <c r="G4022" s="13" t="str">
        <f t="shared" si="1"/>
        <v/>
      </c>
    </row>
    <row r="4023">
      <c r="G4023" s="13" t="str">
        <f t="shared" si="1"/>
        <v/>
      </c>
    </row>
    <row r="4024">
      <c r="G4024" s="13" t="str">
        <f t="shared" si="1"/>
        <v/>
      </c>
    </row>
    <row r="4025">
      <c r="G4025" s="13" t="str">
        <f t="shared" si="1"/>
        <v/>
      </c>
    </row>
    <row r="4026">
      <c r="G4026" s="13" t="str">
        <f t="shared" si="1"/>
        <v/>
      </c>
    </row>
    <row r="4027">
      <c r="G4027" s="13" t="str">
        <f t="shared" si="1"/>
        <v/>
      </c>
    </row>
    <row r="4028">
      <c r="G4028" s="13" t="str">
        <f t="shared" si="1"/>
        <v/>
      </c>
    </row>
    <row r="4029">
      <c r="G4029" s="13" t="str">
        <f t="shared" si="1"/>
        <v/>
      </c>
    </row>
    <row r="4030">
      <c r="G4030" s="13" t="str">
        <f t="shared" si="1"/>
        <v/>
      </c>
    </row>
    <row r="4031">
      <c r="G4031" s="13" t="str">
        <f t="shared" si="1"/>
        <v/>
      </c>
    </row>
    <row r="4032">
      <c r="G4032" s="13" t="str">
        <f t="shared" si="1"/>
        <v/>
      </c>
    </row>
    <row r="4033">
      <c r="G4033" s="13" t="str">
        <f t="shared" si="1"/>
        <v/>
      </c>
    </row>
    <row r="4034">
      <c r="G4034" s="13" t="str">
        <f t="shared" si="1"/>
        <v/>
      </c>
    </row>
    <row r="4035">
      <c r="G4035" s="13" t="str">
        <f t="shared" si="1"/>
        <v/>
      </c>
    </row>
    <row r="4036">
      <c r="G4036" s="13" t="str">
        <f t="shared" si="1"/>
        <v/>
      </c>
    </row>
    <row r="4037">
      <c r="G4037" s="13" t="str">
        <f t="shared" si="1"/>
        <v/>
      </c>
    </row>
    <row r="4038">
      <c r="G4038" s="13" t="str">
        <f t="shared" si="1"/>
        <v/>
      </c>
    </row>
    <row r="4039">
      <c r="G4039" s="13" t="str">
        <f t="shared" si="1"/>
        <v/>
      </c>
    </row>
    <row r="4040">
      <c r="G4040" s="13" t="str">
        <f t="shared" si="1"/>
        <v/>
      </c>
    </row>
    <row r="4041">
      <c r="G4041" s="13" t="str">
        <f t="shared" si="1"/>
        <v/>
      </c>
    </row>
    <row r="4042">
      <c r="G4042" s="13" t="str">
        <f t="shared" si="1"/>
        <v/>
      </c>
    </row>
    <row r="4043">
      <c r="G4043" s="13" t="str">
        <f t="shared" si="1"/>
        <v/>
      </c>
    </row>
    <row r="4044">
      <c r="G4044" s="13" t="str">
        <f t="shared" si="1"/>
        <v/>
      </c>
    </row>
    <row r="4045">
      <c r="G4045" s="13" t="str">
        <f t="shared" si="1"/>
        <v/>
      </c>
    </row>
    <row r="4046">
      <c r="G4046" s="13" t="str">
        <f t="shared" si="1"/>
        <v/>
      </c>
    </row>
    <row r="4047">
      <c r="G4047" s="13" t="str">
        <f t="shared" si="1"/>
        <v/>
      </c>
    </row>
    <row r="4048">
      <c r="G4048" s="13" t="str">
        <f t="shared" si="1"/>
        <v/>
      </c>
    </row>
    <row r="4049">
      <c r="G4049" s="13" t="str">
        <f t="shared" si="1"/>
        <v/>
      </c>
    </row>
    <row r="4050">
      <c r="G4050" s="13" t="str">
        <f t="shared" si="1"/>
        <v/>
      </c>
    </row>
    <row r="4051">
      <c r="G4051" s="13" t="str">
        <f t="shared" si="1"/>
        <v/>
      </c>
    </row>
    <row r="4052">
      <c r="G4052" s="13" t="str">
        <f t="shared" si="1"/>
        <v/>
      </c>
    </row>
    <row r="4053">
      <c r="G4053" s="13" t="str">
        <f t="shared" si="1"/>
        <v/>
      </c>
    </row>
    <row r="4054">
      <c r="G4054" s="13" t="str">
        <f t="shared" si="1"/>
        <v/>
      </c>
    </row>
    <row r="4055">
      <c r="G4055" s="13" t="str">
        <f t="shared" si="1"/>
        <v/>
      </c>
    </row>
    <row r="4056">
      <c r="G4056" s="13" t="str">
        <f t="shared" si="1"/>
        <v/>
      </c>
    </row>
    <row r="4057">
      <c r="G4057" s="13" t="str">
        <f t="shared" si="1"/>
        <v/>
      </c>
    </row>
    <row r="4058">
      <c r="G4058" s="13" t="str">
        <f t="shared" si="1"/>
        <v/>
      </c>
    </row>
    <row r="4059">
      <c r="G4059" s="13" t="str">
        <f t="shared" si="1"/>
        <v/>
      </c>
    </row>
    <row r="4060">
      <c r="G4060" s="13" t="str">
        <f t="shared" si="1"/>
        <v/>
      </c>
    </row>
    <row r="4061">
      <c r="G4061" s="13" t="str">
        <f t="shared" si="1"/>
        <v/>
      </c>
    </row>
    <row r="4062">
      <c r="G4062" s="13" t="str">
        <f t="shared" si="1"/>
        <v/>
      </c>
    </row>
    <row r="4063">
      <c r="G4063" s="13" t="str">
        <f t="shared" si="1"/>
        <v/>
      </c>
    </row>
    <row r="4064">
      <c r="G4064" s="13" t="str">
        <f t="shared" si="1"/>
        <v/>
      </c>
    </row>
    <row r="4065">
      <c r="G4065" s="13" t="str">
        <f t="shared" si="1"/>
        <v/>
      </c>
    </row>
    <row r="4066">
      <c r="G4066" s="13" t="str">
        <f t="shared" si="1"/>
        <v/>
      </c>
    </row>
    <row r="4067">
      <c r="G4067" s="13" t="str">
        <f t="shared" si="1"/>
        <v/>
      </c>
    </row>
    <row r="4068">
      <c r="G4068" s="13" t="str">
        <f t="shared" si="1"/>
        <v/>
      </c>
    </row>
    <row r="4069">
      <c r="G4069" s="13" t="str">
        <f t="shared" si="1"/>
        <v/>
      </c>
    </row>
    <row r="4070">
      <c r="G4070" s="13" t="str">
        <f t="shared" si="1"/>
        <v/>
      </c>
    </row>
    <row r="4071">
      <c r="G4071" s="13" t="str">
        <f t="shared" si="1"/>
        <v/>
      </c>
    </row>
    <row r="4072">
      <c r="G4072" s="13" t="str">
        <f t="shared" si="1"/>
        <v/>
      </c>
    </row>
    <row r="4073">
      <c r="G4073" s="13" t="str">
        <f t="shared" si="1"/>
        <v/>
      </c>
    </row>
    <row r="4074">
      <c r="G4074" s="13" t="str">
        <f t="shared" si="1"/>
        <v/>
      </c>
    </row>
    <row r="4075">
      <c r="G4075" s="13" t="str">
        <f t="shared" si="1"/>
        <v/>
      </c>
    </row>
    <row r="4076">
      <c r="G4076" s="13" t="str">
        <f t="shared" si="1"/>
        <v/>
      </c>
    </row>
    <row r="4077">
      <c r="G4077" s="13" t="str">
        <f t="shared" si="1"/>
        <v/>
      </c>
    </row>
    <row r="4078">
      <c r="G4078" s="13" t="str">
        <f t="shared" si="1"/>
        <v/>
      </c>
    </row>
    <row r="4079">
      <c r="G4079" s="13" t="str">
        <f t="shared" si="1"/>
        <v/>
      </c>
    </row>
    <row r="4080">
      <c r="G4080" s="13" t="str">
        <f t="shared" si="1"/>
        <v/>
      </c>
    </row>
    <row r="4081">
      <c r="G4081" s="13" t="str">
        <f t="shared" si="1"/>
        <v/>
      </c>
    </row>
    <row r="4082">
      <c r="G4082" s="13" t="str">
        <f t="shared" si="1"/>
        <v/>
      </c>
    </row>
    <row r="4083">
      <c r="G4083" s="13" t="str">
        <f t="shared" si="1"/>
        <v/>
      </c>
    </row>
    <row r="4084">
      <c r="G4084" s="13" t="str">
        <f t="shared" si="1"/>
        <v/>
      </c>
    </row>
    <row r="4085">
      <c r="G4085" s="13" t="str">
        <f t="shared" si="1"/>
        <v/>
      </c>
    </row>
    <row r="4086">
      <c r="G4086" s="13" t="str">
        <f t="shared" si="1"/>
        <v/>
      </c>
    </row>
    <row r="4087">
      <c r="G4087" s="13" t="str">
        <f t="shared" si="1"/>
        <v/>
      </c>
    </row>
    <row r="4088">
      <c r="G4088" s="13" t="str">
        <f t="shared" si="1"/>
        <v/>
      </c>
    </row>
    <row r="4089">
      <c r="G4089" s="13" t="str">
        <f t="shared" si="1"/>
        <v/>
      </c>
    </row>
    <row r="4090">
      <c r="G4090" s="13" t="str">
        <f t="shared" si="1"/>
        <v/>
      </c>
    </row>
    <row r="4091">
      <c r="G4091" s="13" t="str">
        <f t="shared" si="1"/>
        <v/>
      </c>
    </row>
    <row r="4092">
      <c r="G4092" s="13" t="str">
        <f t="shared" si="1"/>
        <v/>
      </c>
    </row>
    <row r="4093">
      <c r="G4093" s="13" t="str">
        <f t="shared" si="1"/>
        <v/>
      </c>
    </row>
    <row r="4094">
      <c r="G4094" s="13" t="str">
        <f t="shared" si="1"/>
        <v/>
      </c>
    </row>
    <row r="4095">
      <c r="G4095" s="13" t="str">
        <f t="shared" si="1"/>
        <v/>
      </c>
    </row>
    <row r="4096">
      <c r="G4096" s="13" t="str">
        <f t="shared" si="1"/>
        <v/>
      </c>
    </row>
    <row r="4097">
      <c r="G4097" s="13" t="str">
        <f t="shared" si="1"/>
        <v/>
      </c>
    </row>
    <row r="4098">
      <c r="G4098" s="13" t="str">
        <f t="shared" si="1"/>
        <v/>
      </c>
    </row>
    <row r="4099">
      <c r="G4099" s="13" t="str">
        <f t="shared" si="1"/>
        <v/>
      </c>
    </row>
    <row r="4100">
      <c r="G4100" s="13" t="str">
        <f t="shared" si="1"/>
        <v/>
      </c>
    </row>
    <row r="4101">
      <c r="G4101" s="13" t="str">
        <f t="shared" si="1"/>
        <v/>
      </c>
    </row>
    <row r="4102">
      <c r="G4102" s="13" t="str">
        <f t="shared" si="1"/>
        <v/>
      </c>
    </row>
    <row r="4103">
      <c r="G4103" s="13" t="str">
        <f t="shared" si="1"/>
        <v/>
      </c>
    </row>
    <row r="4104">
      <c r="G4104" s="13" t="str">
        <f t="shared" si="1"/>
        <v/>
      </c>
    </row>
    <row r="4105">
      <c r="G4105" s="13" t="str">
        <f t="shared" si="1"/>
        <v/>
      </c>
    </row>
    <row r="4106">
      <c r="G4106" s="13" t="str">
        <f t="shared" si="1"/>
        <v/>
      </c>
    </row>
    <row r="4107">
      <c r="G4107" s="13" t="str">
        <f t="shared" si="1"/>
        <v/>
      </c>
    </row>
    <row r="4108">
      <c r="G4108" s="13" t="str">
        <f t="shared" si="1"/>
        <v/>
      </c>
    </row>
    <row r="4109">
      <c r="G4109" s="13" t="str">
        <f t="shared" si="1"/>
        <v/>
      </c>
    </row>
    <row r="4110">
      <c r="G4110" s="13" t="str">
        <f t="shared" si="1"/>
        <v/>
      </c>
    </row>
    <row r="4111">
      <c r="G4111" s="13" t="str">
        <f t="shared" si="1"/>
        <v/>
      </c>
    </row>
    <row r="4112">
      <c r="G4112" s="13" t="str">
        <f t="shared" si="1"/>
        <v/>
      </c>
    </row>
    <row r="4113">
      <c r="G4113" s="13" t="str">
        <f t="shared" si="1"/>
        <v/>
      </c>
    </row>
    <row r="4114">
      <c r="G4114" s="13" t="str">
        <f t="shared" si="1"/>
        <v/>
      </c>
    </row>
    <row r="4115">
      <c r="G4115" s="13" t="str">
        <f t="shared" si="1"/>
        <v/>
      </c>
    </row>
    <row r="4116">
      <c r="G4116" s="13" t="str">
        <f t="shared" si="1"/>
        <v/>
      </c>
    </row>
    <row r="4117">
      <c r="G4117" s="13" t="str">
        <f t="shared" si="1"/>
        <v/>
      </c>
    </row>
    <row r="4118">
      <c r="G4118" s="13" t="str">
        <f t="shared" si="1"/>
        <v/>
      </c>
    </row>
    <row r="4119">
      <c r="G4119" s="13" t="str">
        <f t="shared" si="1"/>
        <v/>
      </c>
    </row>
    <row r="4120">
      <c r="G4120" s="13" t="str">
        <f t="shared" si="1"/>
        <v/>
      </c>
    </row>
    <row r="4121">
      <c r="G4121" s="13" t="str">
        <f t="shared" si="1"/>
        <v/>
      </c>
    </row>
    <row r="4122">
      <c r="G4122" s="13" t="str">
        <f t="shared" si="1"/>
        <v/>
      </c>
    </row>
    <row r="4123">
      <c r="G4123" s="13" t="str">
        <f t="shared" si="1"/>
        <v/>
      </c>
    </row>
    <row r="4124">
      <c r="G4124" s="13" t="str">
        <f t="shared" si="1"/>
        <v/>
      </c>
    </row>
    <row r="4125">
      <c r="G4125" s="13" t="str">
        <f t="shared" si="1"/>
        <v/>
      </c>
    </row>
    <row r="4126">
      <c r="G4126" s="13" t="str">
        <f t="shared" si="1"/>
        <v/>
      </c>
    </row>
    <row r="4127">
      <c r="G4127" s="13" t="str">
        <f t="shared" si="1"/>
        <v/>
      </c>
    </row>
    <row r="4128">
      <c r="G4128" s="13" t="str">
        <f t="shared" si="1"/>
        <v/>
      </c>
    </row>
    <row r="4129">
      <c r="G4129" s="13" t="str">
        <f t="shared" si="1"/>
        <v/>
      </c>
    </row>
    <row r="4130">
      <c r="G4130" s="13" t="str">
        <f t="shared" si="1"/>
        <v/>
      </c>
    </row>
    <row r="4131">
      <c r="G4131" s="13" t="str">
        <f t="shared" si="1"/>
        <v/>
      </c>
    </row>
    <row r="4132">
      <c r="G4132" s="13" t="str">
        <f t="shared" si="1"/>
        <v/>
      </c>
    </row>
    <row r="4133">
      <c r="G4133" s="13" t="str">
        <f t="shared" si="1"/>
        <v/>
      </c>
    </row>
    <row r="4134">
      <c r="G4134" s="13" t="str">
        <f t="shared" si="1"/>
        <v/>
      </c>
    </row>
    <row r="4135">
      <c r="G4135" s="13" t="str">
        <f t="shared" si="1"/>
        <v/>
      </c>
    </row>
    <row r="4136">
      <c r="G4136" s="13" t="str">
        <f t="shared" si="1"/>
        <v/>
      </c>
    </row>
    <row r="4137">
      <c r="G4137" s="13" t="str">
        <f t="shared" si="1"/>
        <v/>
      </c>
    </row>
    <row r="4138">
      <c r="G4138" s="13" t="str">
        <f t="shared" si="1"/>
        <v/>
      </c>
    </row>
    <row r="4139">
      <c r="G4139" s="13" t="str">
        <f t="shared" si="1"/>
        <v/>
      </c>
    </row>
    <row r="4140">
      <c r="G4140" s="13" t="str">
        <f t="shared" si="1"/>
        <v/>
      </c>
    </row>
    <row r="4141">
      <c r="G4141" s="13" t="str">
        <f t="shared" si="1"/>
        <v/>
      </c>
    </row>
    <row r="4142">
      <c r="G4142" s="13" t="str">
        <f t="shared" si="1"/>
        <v/>
      </c>
    </row>
    <row r="4143">
      <c r="G4143" s="13" t="str">
        <f t="shared" si="1"/>
        <v/>
      </c>
    </row>
    <row r="4144">
      <c r="G4144" s="13" t="str">
        <f t="shared" si="1"/>
        <v/>
      </c>
    </row>
    <row r="4145">
      <c r="G4145" s="13" t="str">
        <f t="shared" si="1"/>
        <v/>
      </c>
    </row>
    <row r="4146">
      <c r="G4146" s="13" t="str">
        <f t="shared" si="1"/>
        <v/>
      </c>
    </row>
    <row r="4147">
      <c r="G4147" s="13" t="str">
        <f t="shared" si="1"/>
        <v/>
      </c>
    </row>
    <row r="4148">
      <c r="G4148" s="13" t="str">
        <f t="shared" si="1"/>
        <v/>
      </c>
    </row>
    <row r="4149">
      <c r="G4149" s="13" t="str">
        <f t="shared" si="1"/>
        <v/>
      </c>
    </row>
    <row r="4150">
      <c r="G4150" s="13" t="str">
        <f t="shared" si="1"/>
        <v/>
      </c>
    </row>
    <row r="4151">
      <c r="G4151" s="13" t="str">
        <f t="shared" si="1"/>
        <v/>
      </c>
    </row>
    <row r="4152">
      <c r="G4152" s="13" t="str">
        <f t="shared" si="1"/>
        <v/>
      </c>
    </row>
    <row r="4153">
      <c r="G4153" s="13" t="str">
        <f t="shared" si="1"/>
        <v/>
      </c>
    </row>
    <row r="4154">
      <c r="G4154" s="13" t="str">
        <f t="shared" si="1"/>
        <v/>
      </c>
    </row>
    <row r="4155">
      <c r="G4155" s="13" t="str">
        <f t="shared" si="1"/>
        <v/>
      </c>
    </row>
    <row r="4156">
      <c r="G4156" s="13" t="str">
        <f t="shared" si="1"/>
        <v/>
      </c>
    </row>
    <row r="4157">
      <c r="G4157" s="13" t="str">
        <f t="shared" si="1"/>
        <v/>
      </c>
    </row>
    <row r="4158">
      <c r="G4158" s="13" t="str">
        <f t="shared" si="1"/>
        <v/>
      </c>
    </row>
    <row r="4159">
      <c r="G4159" s="13" t="str">
        <f t="shared" si="1"/>
        <v/>
      </c>
    </row>
    <row r="4160">
      <c r="G4160" s="13" t="str">
        <f t="shared" si="1"/>
        <v/>
      </c>
    </row>
    <row r="4161">
      <c r="G4161" s="13" t="str">
        <f t="shared" si="1"/>
        <v/>
      </c>
    </row>
    <row r="4162">
      <c r="G4162" s="13" t="str">
        <f t="shared" si="1"/>
        <v/>
      </c>
    </row>
    <row r="4163">
      <c r="G4163" s="13" t="str">
        <f t="shared" si="1"/>
        <v/>
      </c>
    </row>
    <row r="4164">
      <c r="G4164" s="13" t="str">
        <f t="shared" si="1"/>
        <v/>
      </c>
    </row>
    <row r="4165">
      <c r="G4165" s="13" t="str">
        <f t="shared" si="1"/>
        <v/>
      </c>
    </row>
    <row r="4166">
      <c r="G4166" s="13" t="str">
        <f t="shared" si="1"/>
        <v/>
      </c>
    </row>
    <row r="4167">
      <c r="G4167" s="13" t="str">
        <f t="shared" si="1"/>
        <v/>
      </c>
    </row>
    <row r="4168">
      <c r="G4168" s="13" t="str">
        <f t="shared" si="1"/>
        <v/>
      </c>
    </row>
    <row r="4169">
      <c r="G4169" s="13" t="str">
        <f t="shared" si="1"/>
        <v/>
      </c>
    </row>
    <row r="4170">
      <c r="G4170" s="13" t="str">
        <f t="shared" si="1"/>
        <v/>
      </c>
    </row>
    <row r="4171">
      <c r="G4171" s="13" t="str">
        <f t="shared" si="1"/>
        <v/>
      </c>
    </row>
    <row r="4172">
      <c r="G4172" s="13" t="str">
        <f t="shared" si="1"/>
        <v/>
      </c>
    </row>
    <row r="4173">
      <c r="G4173" s="13" t="str">
        <f t="shared" si="1"/>
        <v/>
      </c>
    </row>
    <row r="4174">
      <c r="G4174" s="13" t="str">
        <f t="shared" si="1"/>
        <v/>
      </c>
    </row>
    <row r="4175">
      <c r="G4175" s="13" t="str">
        <f t="shared" si="1"/>
        <v/>
      </c>
    </row>
    <row r="4176">
      <c r="G4176" s="13" t="str">
        <f t="shared" si="1"/>
        <v/>
      </c>
    </row>
    <row r="4177">
      <c r="G4177" s="13" t="str">
        <f t="shared" si="1"/>
        <v/>
      </c>
    </row>
    <row r="4178">
      <c r="G4178" s="13" t="str">
        <f t="shared" si="1"/>
        <v/>
      </c>
    </row>
    <row r="4179">
      <c r="G4179" s="13" t="str">
        <f t="shared" si="1"/>
        <v/>
      </c>
    </row>
    <row r="4180">
      <c r="G4180" s="13" t="str">
        <f t="shared" si="1"/>
        <v/>
      </c>
    </row>
    <row r="4181">
      <c r="G4181" s="13" t="str">
        <f t="shared" si="1"/>
        <v/>
      </c>
    </row>
    <row r="4182">
      <c r="G4182" s="13" t="str">
        <f t="shared" si="1"/>
        <v/>
      </c>
    </row>
    <row r="4183">
      <c r="G4183" s="13" t="str">
        <f t="shared" si="1"/>
        <v/>
      </c>
    </row>
    <row r="4184">
      <c r="G4184" s="13" t="str">
        <f t="shared" si="1"/>
        <v/>
      </c>
    </row>
    <row r="4185">
      <c r="G4185" s="13" t="str">
        <f t="shared" si="1"/>
        <v/>
      </c>
    </row>
    <row r="4186">
      <c r="G4186" s="13" t="str">
        <f t="shared" si="1"/>
        <v/>
      </c>
    </row>
    <row r="4187">
      <c r="G4187" s="13" t="str">
        <f t="shared" si="1"/>
        <v/>
      </c>
    </row>
    <row r="4188">
      <c r="G4188" s="13" t="str">
        <f t="shared" si="1"/>
        <v/>
      </c>
    </row>
    <row r="4189">
      <c r="G4189" s="13" t="str">
        <f t="shared" si="1"/>
        <v/>
      </c>
    </row>
    <row r="4190">
      <c r="G4190" s="13" t="str">
        <f t="shared" si="1"/>
        <v/>
      </c>
    </row>
    <row r="4191">
      <c r="G4191" s="13" t="str">
        <f t="shared" si="1"/>
        <v/>
      </c>
    </row>
    <row r="4192">
      <c r="G4192" s="13" t="str">
        <f t="shared" si="1"/>
        <v/>
      </c>
    </row>
    <row r="4193">
      <c r="G4193" s="13" t="str">
        <f t="shared" si="1"/>
        <v/>
      </c>
    </row>
    <row r="4194">
      <c r="G4194" s="13" t="str">
        <f t="shared" si="1"/>
        <v/>
      </c>
    </row>
    <row r="4195">
      <c r="G4195" s="13" t="str">
        <f t="shared" si="1"/>
        <v/>
      </c>
    </row>
    <row r="4196">
      <c r="G4196" s="13" t="str">
        <f t="shared" si="1"/>
        <v/>
      </c>
    </row>
    <row r="4197">
      <c r="G4197" s="13" t="str">
        <f t="shared" si="1"/>
        <v/>
      </c>
    </row>
    <row r="4198">
      <c r="G4198" s="13" t="str">
        <f t="shared" si="1"/>
        <v/>
      </c>
    </row>
    <row r="4199">
      <c r="G4199" s="13" t="str">
        <f t="shared" si="1"/>
        <v/>
      </c>
    </row>
    <row r="4200">
      <c r="G4200" s="13" t="str">
        <f t="shared" si="1"/>
        <v/>
      </c>
    </row>
    <row r="4201">
      <c r="G4201" s="13" t="str">
        <f t="shared" si="1"/>
        <v/>
      </c>
    </row>
    <row r="4202">
      <c r="G4202" s="13" t="str">
        <f t="shared" si="1"/>
        <v/>
      </c>
    </row>
    <row r="4203">
      <c r="G4203" s="13" t="str">
        <f t="shared" si="1"/>
        <v/>
      </c>
    </row>
    <row r="4204">
      <c r="G4204" s="13" t="str">
        <f t="shared" si="1"/>
        <v/>
      </c>
    </row>
    <row r="4205">
      <c r="G4205" s="13" t="str">
        <f t="shared" si="1"/>
        <v/>
      </c>
    </row>
    <row r="4206">
      <c r="G4206" s="13" t="str">
        <f t="shared" si="1"/>
        <v/>
      </c>
    </row>
    <row r="4207">
      <c r="G4207" s="13" t="str">
        <f t="shared" si="1"/>
        <v/>
      </c>
    </row>
    <row r="4208">
      <c r="G4208" s="13" t="str">
        <f t="shared" si="1"/>
        <v/>
      </c>
    </row>
    <row r="4209">
      <c r="G4209" s="13" t="str">
        <f t="shared" si="1"/>
        <v/>
      </c>
    </row>
    <row r="4210">
      <c r="G4210" s="13" t="str">
        <f t="shared" si="1"/>
        <v/>
      </c>
    </row>
    <row r="4211">
      <c r="G4211" s="13" t="str">
        <f t="shared" si="1"/>
        <v/>
      </c>
    </row>
    <row r="4212">
      <c r="G4212" s="13" t="str">
        <f t="shared" si="1"/>
        <v/>
      </c>
    </row>
    <row r="4213">
      <c r="G4213" s="13" t="str">
        <f t="shared" si="1"/>
        <v/>
      </c>
    </row>
    <row r="4214">
      <c r="G4214" s="13" t="str">
        <f t="shared" si="1"/>
        <v/>
      </c>
    </row>
    <row r="4215">
      <c r="G4215" s="13" t="str">
        <f t="shared" si="1"/>
        <v/>
      </c>
    </row>
    <row r="4216">
      <c r="G4216" s="13" t="str">
        <f t="shared" si="1"/>
        <v/>
      </c>
    </row>
    <row r="4217">
      <c r="G4217" s="13" t="str">
        <f t="shared" si="1"/>
        <v/>
      </c>
    </row>
    <row r="4218">
      <c r="G4218" s="13" t="str">
        <f t="shared" si="1"/>
        <v/>
      </c>
    </row>
    <row r="4219">
      <c r="G4219" s="13" t="str">
        <f t="shared" si="1"/>
        <v/>
      </c>
    </row>
    <row r="4220">
      <c r="G4220" s="13" t="str">
        <f t="shared" si="1"/>
        <v/>
      </c>
    </row>
    <row r="4221">
      <c r="G4221" s="13" t="str">
        <f t="shared" si="1"/>
        <v/>
      </c>
    </row>
    <row r="4222">
      <c r="G4222" s="13" t="str">
        <f t="shared" si="1"/>
        <v/>
      </c>
    </row>
    <row r="4223">
      <c r="G4223" s="13" t="str">
        <f t="shared" si="1"/>
        <v/>
      </c>
    </row>
    <row r="4224">
      <c r="G4224" s="13" t="str">
        <f t="shared" si="1"/>
        <v/>
      </c>
    </row>
    <row r="4225">
      <c r="G4225" s="13" t="str">
        <f t="shared" si="1"/>
        <v/>
      </c>
    </row>
    <row r="4226">
      <c r="G4226" s="13" t="str">
        <f t="shared" si="1"/>
        <v/>
      </c>
    </row>
    <row r="4227">
      <c r="G4227" s="13" t="str">
        <f t="shared" si="1"/>
        <v/>
      </c>
    </row>
    <row r="4228">
      <c r="G4228" s="13" t="str">
        <f t="shared" si="1"/>
        <v/>
      </c>
    </row>
    <row r="4229">
      <c r="G4229" s="13" t="str">
        <f t="shared" si="1"/>
        <v/>
      </c>
    </row>
    <row r="4230">
      <c r="G4230" s="13" t="str">
        <f t="shared" si="1"/>
        <v/>
      </c>
    </row>
    <row r="4231">
      <c r="G4231" s="13" t="str">
        <f t="shared" si="1"/>
        <v/>
      </c>
    </row>
    <row r="4232">
      <c r="G4232" s="13" t="str">
        <f t="shared" si="1"/>
        <v/>
      </c>
    </row>
    <row r="4233">
      <c r="G4233" s="13" t="str">
        <f t="shared" si="1"/>
        <v/>
      </c>
    </row>
    <row r="4234">
      <c r="G4234" s="13" t="str">
        <f t="shared" si="1"/>
        <v/>
      </c>
    </row>
    <row r="4235">
      <c r="G4235" s="13" t="str">
        <f t="shared" si="1"/>
        <v/>
      </c>
    </row>
    <row r="4236">
      <c r="G4236" s="13" t="str">
        <f t="shared" si="1"/>
        <v/>
      </c>
    </row>
    <row r="4237">
      <c r="G4237" s="13" t="str">
        <f t="shared" si="1"/>
        <v/>
      </c>
    </row>
    <row r="4238">
      <c r="G4238" s="13" t="str">
        <f t="shared" si="1"/>
        <v/>
      </c>
    </row>
    <row r="4239">
      <c r="G4239" s="13" t="str">
        <f t="shared" si="1"/>
        <v/>
      </c>
    </row>
    <row r="4240">
      <c r="G4240" s="13" t="str">
        <f t="shared" si="1"/>
        <v/>
      </c>
    </row>
    <row r="4241">
      <c r="G4241" s="13" t="str">
        <f t="shared" si="1"/>
        <v/>
      </c>
    </row>
    <row r="4242">
      <c r="G4242" s="13" t="str">
        <f t="shared" si="1"/>
        <v/>
      </c>
    </row>
    <row r="4243">
      <c r="G4243" s="13" t="str">
        <f t="shared" si="1"/>
        <v/>
      </c>
    </row>
    <row r="4244">
      <c r="G4244" s="13" t="str">
        <f t="shared" si="1"/>
        <v/>
      </c>
    </row>
    <row r="4245">
      <c r="G4245" s="13" t="str">
        <f t="shared" si="1"/>
        <v/>
      </c>
    </row>
    <row r="4246">
      <c r="G4246" s="13" t="str">
        <f t="shared" si="1"/>
        <v/>
      </c>
    </row>
    <row r="4247">
      <c r="G4247" s="13" t="str">
        <f t="shared" si="1"/>
        <v/>
      </c>
    </row>
    <row r="4248">
      <c r="G4248" s="13" t="str">
        <f t="shared" si="1"/>
        <v/>
      </c>
    </row>
    <row r="4249">
      <c r="G4249" s="13" t="str">
        <f t="shared" si="1"/>
        <v/>
      </c>
    </row>
    <row r="4250">
      <c r="G4250" s="13" t="str">
        <f t="shared" si="1"/>
        <v/>
      </c>
    </row>
    <row r="4251">
      <c r="G4251" s="13" t="str">
        <f t="shared" si="1"/>
        <v/>
      </c>
    </row>
    <row r="4252">
      <c r="G4252" s="13" t="str">
        <f t="shared" si="1"/>
        <v/>
      </c>
    </row>
    <row r="4253">
      <c r="G4253" s="13" t="str">
        <f t="shared" si="1"/>
        <v/>
      </c>
    </row>
    <row r="4254">
      <c r="G4254" s="13" t="str">
        <f t="shared" si="1"/>
        <v/>
      </c>
    </row>
    <row r="4255">
      <c r="G4255" s="13" t="str">
        <f t="shared" si="1"/>
        <v/>
      </c>
    </row>
    <row r="4256">
      <c r="G4256" s="13" t="str">
        <f t="shared" si="1"/>
        <v/>
      </c>
    </row>
    <row r="4257">
      <c r="G4257" s="13" t="str">
        <f t="shared" si="1"/>
        <v/>
      </c>
    </row>
    <row r="4258">
      <c r="G4258" s="13" t="str">
        <f t="shared" si="1"/>
        <v/>
      </c>
    </row>
    <row r="4259">
      <c r="G4259" s="13" t="str">
        <f t="shared" si="1"/>
        <v/>
      </c>
    </row>
    <row r="4260">
      <c r="G4260" s="13" t="str">
        <f t="shared" si="1"/>
        <v/>
      </c>
    </row>
    <row r="4261">
      <c r="G4261" s="13" t="str">
        <f t="shared" si="1"/>
        <v/>
      </c>
    </row>
    <row r="4262">
      <c r="G4262" s="13" t="str">
        <f t="shared" si="1"/>
        <v/>
      </c>
    </row>
    <row r="4263">
      <c r="G4263" s="13" t="str">
        <f t="shared" si="1"/>
        <v/>
      </c>
    </row>
    <row r="4264">
      <c r="G4264" s="13" t="str">
        <f t="shared" si="1"/>
        <v/>
      </c>
    </row>
    <row r="4265">
      <c r="G4265" s="13" t="str">
        <f t="shared" si="1"/>
        <v/>
      </c>
    </row>
    <row r="4266">
      <c r="G4266" s="13" t="str">
        <f t="shared" si="1"/>
        <v/>
      </c>
    </row>
    <row r="4267">
      <c r="G4267" s="13" t="str">
        <f t="shared" si="1"/>
        <v/>
      </c>
    </row>
    <row r="4268">
      <c r="G4268" s="13" t="str">
        <f t="shared" si="1"/>
        <v/>
      </c>
    </row>
    <row r="4269">
      <c r="G4269" s="13" t="str">
        <f t="shared" si="1"/>
        <v/>
      </c>
    </row>
    <row r="4270">
      <c r="G4270" s="13" t="str">
        <f t="shared" si="1"/>
        <v/>
      </c>
    </row>
    <row r="4271">
      <c r="G4271" s="13" t="str">
        <f t="shared" si="1"/>
        <v/>
      </c>
    </row>
    <row r="4272">
      <c r="G4272" s="13" t="str">
        <f t="shared" si="1"/>
        <v/>
      </c>
    </row>
    <row r="4273">
      <c r="G4273" s="13" t="str">
        <f t="shared" si="1"/>
        <v/>
      </c>
    </row>
    <row r="4274">
      <c r="G4274" s="13" t="str">
        <f t="shared" si="1"/>
        <v/>
      </c>
    </row>
    <row r="4275">
      <c r="G4275" s="13" t="str">
        <f t="shared" si="1"/>
        <v/>
      </c>
    </row>
    <row r="4276">
      <c r="G4276" s="13" t="str">
        <f t="shared" si="1"/>
        <v/>
      </c>
    </row>
    <row r="4277">
      <c r="G4277" s="13" t="str">
        <f t="shared" si="1"/>
        <v/>
      </c>
    </row>
    <row r="4278">
      <c r="G4278" s="13" t="str">
        <f t="shared" si="1"/>
        <v/>
      </c>
    </row>
    <row r="4279">
      <c r="G4279" s="13" t="str">
        <f t="shared" si="1"/>
        <v/>
      </c>
    </row>
    <row r="4280">
      <c r="G4280" s="13" t="str">
        <f t="shared" si="1"/>
        <v/>
      </c>
    </row>
    <row r="4281">
      <c r="G4281" s="13" t="str">
        <f t="shared" si="1"/>
        <v/>
      </c>
    </row>
    <row r="4282">
      <c r="G4282" s="13" t="str">
        <f t="shared" si="1"/>
        <v/>
      </c>
    </row>
    <row r="4283">
      <c r="G4283" s="13" t="str">
        <f t="shared" si="1"/>
        <v/>
      </c>
    </row>
    <row r="4284">
      <c r="G4284" s="13" t="str">
        <f t="shared" si="1"/>
        <v/>
      </c>
    </row>
    <row r="4285">
      <c r="G4285" s="13" t="str">
        <f t="shared" si="1"/>
        <v/>
      </c>
    </row>
    <row r="4286">
      <c r="G4286" s="13" t="str">
        <f t="shared" si="1"/>
        <v/>
      </c>
    </row>
    <row r="4287">
      <c r="G4287" s="13" t="str">
        <f t="shared" si="1"/>
        <v/>
      </c>
    </row>
    <row r="4288">
      <c r="G4288" s="13" t="str">
        <f t="shared" si="1"/>
        <v/>
      </c>
    </row>
    <row r="4289">
      <c r="G4289" s="13" t="str">
        <f t="shared" si="1"/>
        <v/>
      </c>
    </row>
    <row r="4290">
      <c r="G4290" s="13" t="str">
        <f t="shared" si="1"/>
        <v/>
      </c>
    </row>
    <row r="4291">
      <c r="G4291" s="13" t="str">
        <f t="shared" si="1"/>
        <v/>
      </c>
    </row>
    <row r="4292">
      <c r="G4292" s="13" t="str">
        <f t="shared" si="1"/>
        <v/>
      </c>
    </row>
    <row r="4293">
      <c r="G4293" s="13" t="str">
        <f t="shared" si="1"/>
        <v/>
      </c>
    </row>
    <row r="4294">
      <c r="G4294" s="13" t="str">
        <f t="shared" si="1"/>
        <v/>
      </c>
    </row>
    <row r="4295">
      <c r="G4295" s="13" t="str">
        <f t="shared" si="1"/>
        <v/>
      </c>
    </row>
    <row r="4296">
      <c r="G4296" s="13" t="str">
        <f t="shared" si="1"/>
        <v/>
      </c>
    </row>
    <row r="4297">
      <c r="G4297" s="13" t="str">
        <f t="shared" si="1"/>
        <v/>
      </c>
    </row>
    <row r="4298">
      <c r="G4298" s="13" t="str">
        <f t="shared" si="1"/>
        <v/>
      </c>
    </row>
    <row r="4299">
      <c r="G4299" s="13" t="str">
        <f t="shared" si="1"/>
        <v/>
      </c>
    </row>
    <row r="4300">
      <c r="G4300" s="13" t="str">
        <f t="shared" si="1"/>
        <v/>
      </c>
    </row>
    <row r="4301">
      <c r="G4301" s="13" t="str">
        <f t="shared" si="1"/>
        <v/>
      </c>
    </row>
    <row r="4302">
      <c r="G4302" s="13" t="str">
        <f t="shared" si="1"/>
        <v/>
      </c>
    </row>
    <row r="4303">
      <c r="G4303" s="13" t="str">
        <f t="shared" si="1"/>
        <v/>
      </c>
    </row>
    <row r="4304">
      <c r="G4304" s="13" t="str">
        <f t="shared" si="1"/>
        <v/>
      </c>
    </row>
    <row r="4305">
      <c r="G4305" s="13" t="str">
        <f t="shared" si="1"/>
        <v/>
      </c>
    </row>
    <row r="4306">
      <c r="G4306" s="13" t="str">
        <f t="shared" si="1"/>
        <v/>
      </c>
    </row>
    <row r="4307">
      <c r="G4307" s="13" t="str">
        <f t="shared" si="1"/>
        <v/>
      </c>
    </row>
    <row r="4308">
      <c r="G4308" s="13" t="str">
        <f t="shared" si="1"/>
        <v/>
      </c>
    </row>
    <row r="4309">
      <c r="G4309" s="13" t="str">
        <f t="shared" si="1"/>
        <v/>
      </c>
    </row>
    <row r="4310">
      <c r="G4310" s="13" t="str">
        <f t="shared" si="1"/>
        <v/>
      </c>
    </row>
    <row r="4311">
      <c r="G4311" s="13" t="str">
        <f t="shared" si="1"/>
        <v/>
      </c>
    </row>
    <row r="4312">
      <c r="G4312" s="13" t="str">
        <f t="shared" si="1"/>
        <v/>
      </c>
    </row>
    <row r="4313">
      <c r="G4313" s="13" t="str">
        <f t="shared" si="1"/>
        <v/>
      </c>
    </row>
    <row r="4314">
      <c r="G4314" s="13" t="str">
        <f t="shared" si="1"/>
        <v/>
      </c>
    </row>
    <row r="4315">
      <c r="G4315" s="13" t="str">
        <f t="shared" si="1"/>
        <v/>
      </c>
    </row>
    <row r="4316">
      <c r="G4316" s="13" t="str">
        <f t="shared" si="1"/>
        <v/>
      </c>
    </row>
    <row r="4317">
      <c r="G4317" s="13" t="str">
        <f t="shared" si="1"/>
        <v/>
      </c>
    </row>
    <row r="4318">
      <c r="G4318" s="13" t="str">
        <f t="shared" si="1"/>
        <v/>
      </c>
    </row>
    <row r="4319">
      <c r="G4319" s="13" t="str">
        <f t="shared" si="1"/>
        <v/>
      </c>
    </row>
    <row r="4320">
      <c r="G4320" s="13" t="str">
        <f t="shared" si="1"/>
        <v/>
      </c>
    </row>
    <row r="4321">
      <c r="G4321" s="13" t="str">
        <f t="shared" si="1"/>
        <v/>
      </c>
    </row>
    <row r="4322">
      <c r="G4322" s="13" t="str">
        <f t="shared" si="1"/>
        <v/>
      </c>
    </row>
    <row r="4323">
      <c r="G4323" s="13" t="str">
        <f t="shared" si="1"/>
        <v/>
      </c>
    </row>
    <row r="4324">
      <c r="G4324" s="13" t="str">
        <f t="shared" si="1"/>
        <v/>
      </c>
    </row>
    <row r="4325">
      <c r="G4325" s="13" t="str">
        <f t="shared" si="1"/>
        <v/>
      </c>
    </row>
    <row r="4326">
      <c r="G4326" s="13" t="str">
        <f t="shared" si="1"/>
        <v/>
      </c>
    </row>
    <row r="4327">
      <c r="G4327" s="13" t="str">
        <f t="shared" si="1"/>
        <v/>
      </c>
    </row>
    <row r="4328">
      <c r="G4328" s="13" t="str">
        <f t="shared" si="1"/>
        <v/>
      </c>
    </row>
    <row r="4329">
      <c r="G4329" s="13" t="str">
        <f t="shared" si="1"/>
        <v/>
      </c>
    </row>
    <row r="4330">
      <c r="G4330" s="13" t="str">
        <f t="shared" si="1"/>
        <v/>
      </c>
    </row>
    <row r="4331">
      <c r="G4331" s="13" t="str">
        <f t="shared" si="1"/>
        <v/>
      </c>
    </row>
    <row r="4332">
      <c r="G4332" s="13" t="str">
        <f t="shared" si="1"/>
        <v/>
      </c>
    </row>
    <row r="4333">
      <c r="G4333" s="13" t="str">
        <f t="shared" si="1"/>
        <v/>
      </c>
    </row>
    <row r="4334">
      <c r="G4334" s="13" t="str">
        <f t="shared" si="1"/>
        <v/>
      </c>
    </row>
    <row r="4335">
      <c r="G4335" s="13" t="str">
        <f t="shared" si="1"/>
        <v/>
      </c>
    </row>
    <row r="4336">
      <c r="G4336" s="13" t="str">
        <f t="shared" si="1"/>
        <v/>
      </c>
    </row>
    <row r="4337">
      <c r="G4337" s="13" t="str">
        <f t="shared" si="1"/>
        <v/>
      </c>
    </row>
    <row r="4338">
      <c r="G4338" s="13" t="str">
        <f t="shared" si="1"/>
        <v/>
      </c>
    </row>
    <row r="4339">
      <c r="G4339" s="13" t="str">
        <f t="shared" si="1"/>
        <v/>
      </c>
    </row>
    <row r="4340">
      <c r="G4340" s="13" t="str">
        <f t="shared" si="1"/>
        <v/>
      </c>
    </row>
    <row r="4341">
      <c r="G4341" s="13" t="str">
        <f t="shared" si="1"/>
        <v/>
      </c>
    </row>
    <row r="4342">
      <c r="G4342" s="13" t="str">
        <f t="shared" si="1"/>
        <v/>
      </c>
    </row>
    <row r="4343">
      <c r="G4343" s="13" t="str">
        <f t="shared" si="1"/>
        <v/>
      </c>
    </row>
    <row r="4344">
      <c r="G4344" s="13" t="str">
        <f t="shared" si="1"/>
        <v/>
      </c>
    </row>
    <row r="4345">
      <c r="G4345" s="13" t="str">
        <f t="shared" si="1"/>
        <v/>
      </c>
    </row>
    <row r="4346">
      <c r="G4346" s="13" t="str">
        <f t="shared" si="1"/>
        <v/>
      </c>
    </row>
    <row r="4347">
      <c r="G4347" s="13" t="str">
        <f t="shared" si="1"/>
        <v/>
      </c>
    </row>
    <row r="4348">
      <c r="G4348" s="13" t="str">
        <f t="shared" si="1"/>
        <v/>
      </c>
    </row>
    <row r="4349">
      <c r="G4349" s="13" t="str">
        <f t="shared" si="1"/>
        <v/>
      </c>
    </row>
    <row r="4350">
      <c r="G4350" s="13" t="str">
        <f t="shared" si="1"/>
        <v/>
      </c>
    </row>
    <row r="4351">
      <c r="G4351" s="13" t="str">
        <f t="shared" si="1"/>
        <v/>
      </c>
    </row>
    <row r="4352">
      <c r="G4352" s="13" t="str">
        <f t="shared" si="1"/>
        <v/>
      </c>
    </row>
    <row r="4353">
      <c r="G4353" s="13" t="str">
        <f t="shared" si="1"/>
        <v/>
      </c>
    </row>
    <row r="4354">
      <c r="G4354" s="13" t="str">
        <f t="shared" si="1"/>
        <v/>
      </c>
    </row>
    <row r="4355">
      <c r="G4355" s="13" t="str">
        <f t="shared" si="1"/>
        <v/>
      </c>
    </row>
    <row r="4356">
      <c r="G4356" s="13" t="str">
        <f t="shared" si="1"/>
        <v/>
      </c>
    </row>
    <row r="4357">
      <c r="G4357" s="13" t="str">
        <f t="shared" si="1"/>
        <v/>
      </c>
    </row>
    <row r="4358">
      <c r="G4358" s="13" t="str">
        <f t="shared" si="1"/>
        <v/>
      </c>
    </row>
    <row r="4359">
      <c r="G4359" s="13" t="str">
        <f t="shared" si="1"/>
        <v/>
      </c>
    </row>
    <row r="4360">
      <c r="G4360" s="13" t="str">
        <f t="shared" si="1"/>
        <v/>
      </c>
    </row>
    <row r="4361">
      <c r="G4361" s="13" t="str">
        <f t="shared" si="1"/>
        <v/>
      </c>
    </row>
    <row r="4362">
      <c r="G4362" s="13" t="str">
        <f t="shared" si="1"/>
        <v/>
      </c>
    </row>
    <row r="4363">
      <c r="G4363" s="13" t="str">
        <f t="shared" si="1"/>
        <v/>
      </c>
    </row>
    <row r="4364">
      <c r="G4364" s="13" t="str">
        <f t="shared" si="1"/>
        <v/>
      </c>
    </row>
    <row r="4365">
      <c r="G4365" s="13" t="str">
        <f t="shared" si="1"/>
        <v/>
      </c>
    </row>
    <row r="4366">
      <c r="G4366" s="13" t="str">
        <f t="shared" si="1"/>
        <v/>
      </c>
    </row>
    <row r="4367">
      <c r="G4367" s="13" t="str">
        <f t="shared" si="1"/>
        <v/>
      </c>
    </row>
    <row r="4368">
      <c r="G4368" s="13" t="str">
        <f t="shared" si="1"/>
        <v/>
      </c>
    </row>
    <row r="4369">
      <c r="G4369" s="13" t="str">
        <f t="shared" si="1"/>
        <v/>
      </c>
    </row>
    <row r="4370">
      <c r="G4370" s="13" t="str">
        <f t="shared" si="1"/>
        <v/>
      </c>
    </row>
    <row r="4371">
      <c r="G4371" s="13" t="str">
        <f t="shared" si="1"/>
        <v/>
      </c>
    </row>
    <row r="4372">
      <c r="G4372" s="13" t="str">
        <f t="shared" si="1"/>
        <v/>
      </c>
    </row>
    <row r="4373">
      <c r="G4373" s="13" t="str">
        <f t="shared" si="1"/>
        <v/>
      </c>
    </row>
    <row r="4374">
      <c r="G4374" s="13" t="str">
        <f t="shared" si="1"/>
        <v/>
      </c>
    </row>
    <row r="4375">
      <c r="G4375" s="13" t="str">
        <f t="shared" si="1"/>
        <v/>
      </c>
    </row>
    <row r="4376">
      <c r="G4376" s="13" t="str">
        <f t="shared" si="1"/>
        <v/>
      </c>
    </row>
    <row r="4377">
      <c r="G4377" s="13" t="str">
        <f t="shared" si="1"/>
        <v/>
      </c>
    </row>
    <row r="4378">
      <c r="G4378" s="13" t="str">
        <f t="shared" si="1"/>
        <v/>
      </c>
    </row>
    <row r="4379">
      <c r="G4379" s="13" t="str">
        <f t="shared" si="1"/>
        <v/>
      </c>
    </row>
    <row r="4380">
      <c r="G4380" s="13" t="str">
        <f t="shared" si="1"/>
        <v/>
      </c>
    </row>
    <row r="4381">
      <c r="G4381" s="13" t="str">
        <f t="shared" si="1"/>
        <v/>
      </c>
    </row>
    <row r="4382">
      <c r="G4382" s="13" t="str">
        <f t="shared" si="1"/>
        <v/>
      </c>
    </row>
    <row r="4383">
      <c r="G4383" s="13" t="str">
        <f t="shared" si="1"/>
        <v/>
      </c>
    </row>
    <row r="4384">
      <c r="G4384" s="13" t="str">
        <f t="shared" si="1"/>
        <v/>
      </c>
    </row>
    <row r="4385">
      <c r="G4385" s="13" t="str">
        <f t="shared" si="1"/>
        <v/>
      </c>
    </row>
    <row r="4386">
      <c r="G4386" s="13" t="str">
        <f t="shared" si="1"/>
        <v/>
      </c>
    </row>
    <row r="4387">
      <c r="G4387" s="13" t="str">
        <f t="shared" si="1"/>
        <v/>
      </c>
    </row>
    <row r="4388">
      <c r="G4388" s="13" t="str">
        <f t="shared" si="1"/>
        <v/>
      </c>
    </row>
    <row r="4389">
      <c r="G4389" s="13" t="str">
        <f t="shared" si="1"/>
        <v/>
      </c>
    </row>
    <row r="4390">
      <c r="G4390" s="13" t="str">
        <f t="shared" si="1"/>
        <v/>
      </c>
    </row>
    <row r="4391">
      <c r="G4391" s="13" t="str">
        <f t="shared" si="1"/>
        <v/>
      </c>
    </row>
    <row r="4392">
      <c r="G4392" s="13" t="str">
        <f t="shared" si="1"/>
        <v/>
      </c>
    </row>
    <row r="4393">
      <c r="G4393" s="13" t="str">
        <f t="shared" si="1"/>
        <v/>
      </c>
    </row>
    <row r="4394">
      <c r="G4394" s="13" t="str">
        <f t="shared" si="1"/>
        <v/>
      </c>
    </row>
    <row r="4395">
      <c r="G4395" s="13" t="str">
        <f t="shared" si="1"/>
        <v/>
      </c>
    </row>
    <row r="4396">
      <c r="G4396" s="13" t="str">
        <f t="shared" si="1"/>
        <v/>
      </c>
    </row>
    <row r="4397">
      <c r="G4397" s="13" t="str">
        <f t="shared" si="1"/>
        <v/>
      </c>
    </row>
    <row r="4398">
      <c r="G4398" s="13" t="str">
        <f t="shared" si="1"/>
        <v/>
      </c>
    </row>
    <row r="4399">
      <c r="G4399" s="13" t="str">
        <f t="shared" si="1"/>
        <v/>
      </c>
    </row>
    <row r="4400">
      <c r="G4400" s="13" t="str">
        <f t="shared" si="1"/>
        <v/>
      </c>
    </row>
    <row r="4401">
      <c r="G4401" s="13" t="str">
        <f t="shared" si="1"/>
        <v/>
      </c>
    </row>
    <row r="4402">
      <c r="G4402" s="13" t="str">
        <f t="shared" si="1"/>
        <v/>
      </c>
    </row>
    <row r="4403">
      <c r="G4403" s="13" t="str">
        <f t="shared" si="1"/>
        <v/>
      </c>
    </row>
    <row r="4404">
      <c r="G4404" s="13" t="str">
        <f t="shared" si="1"/>
        <v/>
      </c>
    </row>
    <row r="4405">
      <c r="G4405" s="13" t="str">
        <f t="shared" si="1"/>
        <v/>
      </c>
    </row>
    <row r="4406">
      <c r="G4406" s="13" t="str">
        <f t="shared" si="1"/>
        <v/>
      </c>
    </row>
    <row r="4407">
      <c r="G4407" s="13" t="str">
        <f t="shared" si="1"/>
        <v/>
      </c>
    </row>
    <row r="4408">
      <c r="G4408" s="13" t="str">
        <f t="shared" si="1"/>
        <v/>
      </c>
    </row>
    <row r="4409">
      <c r="G4409" s="13" t="str">
        <f t="shared" si="1"/>
        <v/>
      </c>
    </row>
    <row r="4410">
      <c r="G4410" s="13" t="str">
        <f t="shared" si="1"/>
        <v/>
      </c>
    </row>
    <row r="4411">
      <c r="G4411" s="13" t="str">
        <f t="shared" si="1"/>
        <v/>
      </c>
    </row>
    <row r="4412">
      <c r="G4412" s="13" t="str">
        <f t="shared" si="1"/>
        <v/>
      </c>
    </row>
    <row r="4413">
      <c r="G4413" s="13" t="str">
        <f t="shared" si="1"/>
        <v/>
      </c>
    </row>
    <row r="4414">
      <c r="G4414" s="13" t="str">
        <f t="shared" si="1"/>
        <v/>
      </c>
    </row>
    <row r="4415">
      <c r="G4415" s="13" t="str">
        <f t="shared" si="1"/>
        <v/>
      </c>
    </row>
    <row r="4416">
      <c r="G4416" s="13" t="str">
        <f t="shared" si="1"/>
        <v/>
      </c>
    </row>
    <row r="4417">
      <c r="G4417" s="13" t="str">
        <f t="shared" si="1"/>
        <v/>
      </c>
    </row>
    <row r="4418">
      <c r="G4418" s="13" t="str">
        <f t="shared" si="1"/>
        <v/>
      </c>
    </row>
    <row r="4419">
      <c r="G4419" s="13" t="str">
        <f t="shared" si="1"/>
        <v/>
      </c>
    </row>
    <row r="4420">
      <c r="G4420" s="13" t="str">
        <f t="shared" si="1"/>
        <v/>
      </c>
    </row>
    <row r="4421">
      <c r="G4421" s="13" t="str">
        <f t="shared" si="1"/>
        <v/>
      </c>
    </row>
    <row r="4422">
      <c r="G4422" s="13" t="str">
        <f t="shared" si="1"/>
        <v/>
      </c>
    </row>
    <row r="4423">
      <c r="G4423" s="13" t="str">
        <f t="shared" si="1"/>
        <v/>
      </c>
    </row>
    <row r="4424">
      <c r="G4424" s="13" t="str">
        <f t="shared" si="1"/>
        <v/>
      </c>
    </row>
    <row r="4425">
      <c r="G4425" s="13" t="str">
        <f t="shared" si="1"/>
        <v/>
      </c>
    </row>
    <row r="4426">
      <c r="G4426" s="13" t="str">
        <f t="shared" si="1"/>
        <v/>
      </c>
    </row>
    <row r="4427">
      <c r="G4427" s="13" t="str">
        <f t="shared" si="1"/>
        <v/>
      </c>
    </row>
    <row r="4428">
      <c r="G4428" s="13" t="str">
        <f t="shared" si="1"/>
        <v/>
      </c>
    </row>
    <row r="4429">
      <c r="G4429" s="13" t="str">
        <f t="shared" si="1"/>
        <v/>
      </c>
    </row>
    <row r="4430">
      <c r="G4430" s="13" t="str">
        <f t="shared" si="1"/>
        <v/>
      </c>
    </row>
    <row r="4431">
      <c r="G4431" s="13" t="str">
        <f t="shared" si="1"/>
        <v/>
      </c>
    </row>
    <row r="4432">
      <c r="G4432" s="13" t="str">
        <f t="shared" si="1"/>
        <v/>
      </c>
    </row>
    <row r="4433">
      <c r="G4433" s="13" t="str">
        <f t="shared" si="1"/>
        <v/>
      </c>
    </row>
    <row r="4434">
      <c r="G4434" s="13" t="str">
        <f t="shared" si="1"/>
        <v/>
      </c>
    </row>
    <row r="4435">
      <c r="G4435" s="13" t="str">
        <f t="shared" si="1"/>
        <v/>
      </c>
    </row>
    <row r="4436">
      <c r="G4436" s="13" t="str">
        <f t="shared" si="1"/>
        <v/>
      </c>
    </row>
    <row r="4437">
      <c r="G4437" s="13" t="str">
        <f t="shared" si="1"/>
        <v/>
      </c>
    </row>
    <row r="4438">
      <c r="G4438" s="13" t="str">
        <f t="shared" si="1"/>
        <v/>
      </c>
    </row>
    <row r="4439">
      <c r="G4439" s="13" t="str">
        <f t="shared" si="1"/>
        <v/>
      </c>
    </row>
    <row r="4440">
      <c r="G4440" s="13" t="str">
        <f t="shared" si="1"/>
        <v/>
      </c>
    </row>
    <row r="4441">
      <c r="G4441" s="13" t="str">
        <f t="shared" si="1"/>
        <v/>
      </c>
    </row>
    <row r="4442">
      <c r="G4442" s="13" t="str">
        <f t="shared" si="1"/>
        <v/>
      </c>
    </row>
    <row r="4443">
      <c r="G4443" s="13" t="str">
        <f t="shared" si="1"/>
        <v/>
      </c>
    </row>
    <row r="4444">
      <c r="G4444" s="13" t="str">
        <f t="shared" si="1"/>
        <v/>
      </c>
    </row>
    <row r="4445">
      <c r="G4445" s="13" t="str">
        <f t="shared" si="1"/>
        <v/>
      </c>
    </row>
    <row r="4446">
      <c r="G4446" s="13" t="str">
        <f t="shared" si="1"/>
        <v/>
      </c>
    </row>
    <row r="4447">
      <c r="G4447" s="13" t="str">
        <f t="shared" si="1"/>
        <v/>
      </c>
    </row>
    <row r="4448">
      <c r="G4448" s="13" t="str">
        <f t="shared" si="1"/>
        <v/>
      </c>
    </row>
    <row r="4449">
      <c r="G4449" s="13" t="str">
        <f t="shared" si="1"/>
        <v/>
      </c>
    </row>
    <row r="4450">
      <c r="G4450" s="13" t="str">
        <f t="shared" si="1"/>
        <v/>
      </c>
    </row>
    <row r="4451">
      <c r="G4451" s="13" t="str">
        <f t="shared" si="1"/>
        <v/>
      </c>
    </row>
    <row r="4452">
      <c r="G4452" s="13" t="str">
        <f t="shared" si="1"/>
        <v/>
      </c>
    </row>
    <row r="4453">
      <c r="G4453" s="13" t="str">
        <f t="shared" si="1"/>
        <v/>
      </c>
    </row>
    <row r="4454">
      <c r="G4454" s="13" t="str">
        <f t="shared" si="1"/>
        <v/>
      </c>
    </row>
    <row r="4455">
      <c r="G4455" s="13" t="str">
        <f t="shared" si="1"/>
        <v/>
      </c>
    </row>
    <row r="4456">
      <c r="G4456" s="13" t="str">
        <f t="shared" si="1"/>
        <v/>
      </c>
    </row>
    <row r="4457">
      <c r="G4457" s="13" t="str">
        <f t="shared" si="1"/>
        <v/>
      </c>
    </row>
    <row r="4458">
      <c r="G4458" s="13" t="str">
        <f t="shared" si="1"/>
        <v/>
      </c>
    </row>
    <row r="4459">
      <c r="G4459" s="13" t="str">
        <f t="shared" si="1"/>
        <v/>
      </c>
    </row>
    <row r="4460">
      <c r="G4460" s="13" t="str">
        <f t="shared" si="1"/>
        <v/>
      </c>
    </row>
    <row r="4461">
      <c r="G4461" s="13" t="str">
        <f t="shared" si="1"/>
        <v/>
      </c>
    </row>
    <row r="4462">
      <c r="G4462" s="13" t="str">
        <f t="shared" si="1"/>
        <v/>
      </c>
    </row>
    <row r="4463">
      <c r="G4463" s="13" t="str">
        <f t="shared" si="1"/>
        <v/>
      </c>
    </row>
    <row r="4464">
      <c r="G4464" s="13" t="str">
        <f t="shared" si="1"/>
        <v/>
      </c>
    </row>
    <row r="4465">
      <c r="G4465" s="13" t="str">
        <f t="shared" si="1"/>
        <v/>
      </c>
    </row>
    <row r="4466">
      <c r="G4466" s="13" t="str">
        <f t="shared" si="1"/>
        <v/>
      </c>
    </row>
    <row r="4467">
      <c r="G4467" s="13" t="str">
        <f t="shared" si="1"/>
        <v/>
      </c>
    </row>
    <row r="4468">
      <c r="G4468" s="13" t="str">
        <f t="shared" si="1"/>
        <v/>
      </c>
    </row>
    <row r="4469">
      <c r="G4469" s="13" t="str">
        <f t="shared" si="1"/>
        <v/>
      </c>
    </row>
    <row r="4470">
      <c r="G4470" s="13" t="str">
        <f t="shared" si="1"/>
        <v/>
      </c>
    </row>
    <row r="4471">
      <c r="G4471" s="13" t="str">
        <f t="shared" si="1"/>
        <v/>
      </c>
    </row>
    <row r="4472">
      <c r="G4472" s="13" t="str">
        <f t="shared" si="1"/>
        <v/>
      </c>
    </row>
    <row r="4473">
      <c r="G4473" s="13" t="str">
        <f t="shared" si="1"/>
        <v/>
      </c>
    </row>
    <row r="4474">
      <c r="G4474" s="13" t="str">
        <f t="shared" si="1"/>
        <v/>
      </c>
    </row>
    <row r="4475">
      <c r="G4475" s="13" t="str">
        <f t="shared" si="1"/>
        <v/>
      </c>
    </row>
    <row r="4476">
      <c r="G4476" s="13" t="str">
        <f t="shared" si="1"/>
        <v/>
      </c>
    </row>
    <row r="4477">
      <c r="G4477" s="13" t="str">
        <f t="shared" si="1"/>
        <v/>
      </c>
    </row>
    <row r="4478">
      <c r="G4478" s="13" t="str">
        <f t="shared" si="1"/>
        <v/>
      </c>
    </row>
    <row r="4479">
      <c r="G4479" s="13" t="str">
        <f t="shared" si="1"/>
        <v/>
      </c>
    </row>
    <row r="4480">
      <c r="G4480" s="13" t="str">
        <f t="shared" si="1"/>
        <v/>
      </c>
    </row>
    <row r="4481">
      <c r="G4481" s="13" t="str">
        <f t="shared" si="1"/>
        <v/>
      </c>
    </row>
    <row r="4482">
      <c r="G4482" s="13" t="str">
        <f t="shared" si="1"/>
        <v/>
      </c>
    </row>
    <row r="4483">
      <c r="G4483" s="13" t="str">
        <f t="shared" si="1"/>
        <v/>
      </c>
    </row>
    <row r="4484">
      <c r="G4484" s="13" t="str">
        <f t="shared" si="1"/>
        <v/>
      </c>
    </row>
    <row r="4485">
      <c r="G4485" s="13" t="str">
        <f t="shared" si="1"/>
        <v/>
      </c>
    </row>
    <row r="4486">
      <c r="G4486" s="13" t="str">
        <f t="shared" si="1"/>
        <v/>
      </c>
    </row>
    <row r="4487">
      <c r="G4487" s="13" t="str">
        <f t="shared" si="1"/>
        <v/>
      </c>
    </row>
    <row r="4488">
      <c r="G4488" s="13" t="str">
        <f t="shared" si="1"/>
        <v/>
      </c>
    </row>
    <row r="4489">
      <c r="G4489" s="13" t="str">
        <f t="shared" si="1"/>
        <v/>
      </c>
    </row>
    <row r="4490">
      <c r="G4490" s="13" t="str">
        <f t="shared" si="1"/>
        <v/>
      </c>
    </row>
    <row r="4491">
      <c r="G4491" s="13" t="str">
        <f t="shared" si="1"/>
        <v/>
      </c>
    </row>
    <row r="4492">
      <c r="G4492" s="13" t="str">
        <f t="shared" si="1"/>
        <v/>
      </c>
    </row>
    <row r="4493">
      <c r="G4493" s="13" t="str">
        <f t="shared" si="1"/>
        <v/>
      </c>
    </row>
    <row r="4494">
      <c r="G4494" s="13" t="str">
        <f t="shared" si="1"/>
        <v/>
      </c>
    </row>
    <row r="4495">
      <c r="G4495" s="13" t="str">
        <f t="shared" si="1"/>
        <v/>
      </c>
    </row>
    <row r="4496">
      <c r="G4496" s="13" t="str">
        <f t="shared" si="1"/>
        <v/>
      </c>
    </row>
    <row r="4497">
      <c r="G4497" s="13" t="str">
        <f t="shared" si="1"/>
        <v/>
      </c>
    </row>
    <row r="4498">
      <c r="G4498" s="13" t="str">
        <f t="shared" si="1"/>
        <v/>
      </c>
    </row>
    <row r="4499">
      <c r="G4499" s="13" t="str">
        <f t="shared" si="1"/>
        <v/>
      </c>
    </row>
    <row r="4500">
      <c r="G4500" s="13" t="str">
        <f t="shared" si="1"/>
        <v/>
      </c>
    </row>
    <row r="4501">
      <c r="G4501" s="13" t="str">
        <f t="shared" si="1"/>
        <v/>
      </c>
    </row>
    <row r="4502">
      <c r="G4502" s="13" t="str">
        <f t="shared" si="1"/>
        <v/>
      </c>
    </row>
    <row r="4503">
      <c r="G4503" s="13" t="str">
        <f t="shared" si="1"/>
        <v/>
      </c>
    </row>
    <row r="4504">
      <c r="G4504" s="13" t="str">
        <f t="shared" si="1"/>
        <v/>
      </c>
    </row>
    <row r="4505">
      <c r="G4505" s="13" t="str">
        <f t="shared" si="1"/>
        <v/>
      </c>
    </row>
    <row r="4506">
      <c r="G4506" s="13" t="str">
        <f t="shared" si="1"/>
        <v/>
      </c>
    </row>
    <row r="4507">
      <c r="G4507" s="13" t="str">
        <f t="shared" si="1"/>
        <v/>
      </c>
    </row>
    <row r="4508">
      <c r="G4508" s="13" t="str">
        <f t="shared" si="1"/>
        <v/>
      </c>
    </row>
    <row r="4509">
      <c r="G4509" s="13" t="str">
        <f t="shared" si="1"/>
        <v/>
      </c>
    </row>
    <row r="4510">
      <c r="G4510" s="13" t="str">
        <f t="shared" si="1"/>
        <v/>
      </c>
    </row>
    <row r="4511">
      <c r="G4511" s="13" t="str">
        <f t="shared" si="1"/>
        <v/>
      </c>
    </row>
    <row r="4512">
      <c r="G4512" s="13" t="str">
        <f t="shared" si="1"/>
        <v/>
      </c>
    </row>
    <row r="4513">
      <c r="G4513" s="13" t="str">
        <f t="shared" si="1"/>
        <v/>
      </c>
    </row>
    <row r="4514">
      <c r="G4514" s="13" t="str">
        <f t="shared" si="1"/>
        <v/>
      </c>
    </row>
    <row r="4515">
      <c r="G4515" s="13" t="str">
        <f t="shared" si="1"/>
        <v/>
      </c>
    </row>
    <row r="4516">
      <c r="G4516" s="13" t="str">
        <f t="shared" si="1"/>
        <v/>
      </c>
    </row>
    <row r="4517">
      <c r="G4517" s="13" t="str">
        <f t="shared" si="1"/>
        <v/>
      </c>
    </row>
    <row r="4518">
      <c r="G4518" s="13" t="str">
        <f t="shared" si="1"/>
        <v/>
      </c>
    </row>
    <row r="4519">
      <c r="G4519" s="13" t="str">
        <f t="shared" si="1"/>
        <v/>
      </c>
    </row>
    <row r="4520">
      <c r="G4520" s="13" t="str">
        <f t="shared" si="1"/>
        <v/>
      </c>
    </row>
    <row r="4521">
      <c r="G4521" s="13" t="str">
        <f t="shared" si="1"/>
        <v/>
      </c>
    </row>
    <row r="4522">
      <c r="G4522" s="13" t="str">
        <f t="shared" si="1"/>
        <v/>
      </c>
    </row>
    <row r="4523">
      <c r="G4523" s="13" t="str">
        <f t="shared" si="1"/>
        <v/>
      </c>
    </row>
    <row r="4524">
      <c r="G4524" s="13" t="str">
        <f t="shared" si="1"/>
        <v/>
      </c>
    </row>
    <row r="4525">
      <c r="G4525" s="13" t="str">
        <f t="shared" si="1"/>
        <v/>
      </c>
    </row>
    <row r="4526">
      <c r="G4526" s="13" t="str">
        <f t="shared" si="1"/>
        <v/>
      </c>
    </row>
    <row r="4527">
      <c r="G4527" s="13" t="str">
        <f t="shared" si="1"/>
        <v/>
      </c>
    </row>
    <row r="4528">
      <c r="G4528" s="13" t="str">
        <f t="shared" si="1"/>
        <v/>
      </c>
    </row>
    <row r="4529">
      <c r="G4529" s="13" t="str">
        <f t="shared" si="1"/>
        <v/>
      </c>
    </row>
    <row r="4530">
      <c r="G4530" s="13" t="str">
        <f t="shared" si="1"/>
        <v/>
      </c>
    </row>
    <row r="4531">
      <c r="G4531" s="13" t="str">
        <f t="shared" si="1"/>
        <v/>
      </c>
    </row>
    <row r="4532">
      <c r="G4532" s="13" t="str">
        <f t="shared" si="1"/>
        <v/>
      </c>
    </row>
    <row r="4533">
      <c r="G4533" s="13" t="str">
        <f t="shared" si="1"/>
        <v/>
      </c>
    </row>
    <row r="4534">
      <c r="G4534" s="13" t="str">
        <f t="shared" si="1"/>
        <v/>
      </c>
    </row>
    <row r="4535">
      <c r="G4535" s="13" t="str">
        <f t="shared" si="1"/>
        <v/>
      </c>
    </row>
    <row r="4536">
      <c r="G4536" s="13" t="str">
        <f t="shared" si="1"/>
        <v/>
      </c>
    </row>
    <row r="4537">
      <c r="G4537" s="13" t="str">
        <f t="shared" si="1"/>
        <v/>
      </c>
    </row>
    <row r="4538">
      <c r="G4538" s="13" t="str">
        <f t="shared" si="1"/>
        <v/>
      </c>
    </row>
    <row r="4539">
      <c r="G4539" s="13" t="str">
        <f t="shared" si="1"/>
        <v/>
      </c>
    </row>
    <row r="4540">
      <c r="G4540" s="13" t="str">
        <f t="shared" si="1"/>
        <v/>
      </c>
    </row>
    <row r="4541">
      <c r="G4541" s="13" t="str">
        <f t="shared" si="1"/>
        <v/>
      </c>
    </row>
    <row r="4542">
      <c r="G4542" s="13" t="str">
        <f t="shared" si="1"/>
        <v/>
      </c>
    </row>
    <row r="4543">
      <c r="G4543" s="13" t="str">
        <f t="shared" si="1"/>
        <v/>
      </c>
    </row>
    <row r="4544">
      <c r="G4544" s="13" t="str">
        <f t="shared" si="1"/>
        <v/>
      </c>
    </row>
    <row r="4545">
      <c r="G4545" s="13" t="str">
        <f t="shared" si="1"/>
        <v/>
      </c>
    </row>
    <row r="4546">
      <c r="G4546" s="13" t="str">
        <f t="shared" si="1"/>
        <v/>
      </c>
    </row>
    <row r="4547">
      <c r="G4547" s="13" t="str">
        <f t="shared" si="1"/>
        <v/>
      </c>
    </row>
    <row r="4548">
      <c r="G4548" s="13" t="str">
        <f t="shared" si="1"/>
        <v/>
      </c>
    </row>
    <row r="4549">
      <c r="G4549" s="13" t="str">
        <f t="shared" si="1"/>
        <v/>
      </c>
    </row>
    <row r="4550">
      <c r="G4550" s="13" t="str">
        <f t="shared" si="1"/>
        <v/>
      </c>
    </row>
    <row r="4551">
      <c r="G4551" s="13" t="str">
        <f t="shared" si="1"/>
        <v/>
      </c>
    </row>
    <row r="4552">
      <c r="G4552" s="13" t="str">
        <f t="shared" si="1"/>
        <v/>
      </c>
    </row>
    <row r="4553">
      <c r="G4553" s="13" t="str">
        <f t="shared" si="1"/>
        <v/>
      </c>
    </row>
    <row r="4554">
      <c r="G4554" s="13" t="str">
        <f t="shared" si="1"/>
        <v/>
      </c>
    </row>
    <row r="4555">
      <c r="G4555" s="13" t="str">
        <f t="shared" si="1"/>
        <v/>
      </c>
    </row>
    <row r="4556">
      <c r="G4556" s="13" t="str">
        <f t="shared" si="1"/>
        <v/>
      </c>
    </row>
    <row r="4557">
      <c r="G4557" s="13" t="str">
        <f t="shared" si="1"/>
        <v/>
      </c>
    </row>
    <row r="4558">
      <c r="G4558" s="13" t="str">
        <f t="shared" si="1"/>
        <v/>
      </c>
    </row>
    <row r="4559">
      <c r="G4559" s="13" t="str">
        <f t="shared" si="1"/>
        <v/>
      </c>
    </row>
    <row r="4560">
      <c r="G4560" s="13" t="str">
        <f t="shared" si="1"/>
        <v/>
      </c>
    </row>
    <row r="4561">
      <c r="G4561" s="13" t="str">
        <f t="shared" si="1"/>
        <v/>
      </c>
    </row>
    <row r="4562">
      <c r="G4562" s="13" t="str">
        <f t="shared" si="1"/>
        <v/>
      </c>
    </row>
    <row r="4563">
      <c r="G4563" s="13" t="str">
        <f t="shared" si="1"/>
        <v/>
      </c>
    </row>
    <row r="4564">
      <c r="G4564" s="13" t="str">
        <f t="shared" si="1"/>
        <v/>
      </c>
    </row>
    <row r="4565">
      <c r="G4565" s="13" t="str">
        <f t="shared" si="1"/>
        <v/>
      </c>
    </row>
    <row r="4566">
      <c r="G4566" s="13" t="str">
        <f t="shared" si="1"/>
        <v/>
      </c>
    </row>
    <row r="4567">
      <c r="G4567" s="13" t="str">
        <f t="shared" si="1"/>
        <v/>
      </c>
    </row>
    <row r="4568">
      <c r="G4568" s="13" t="str">
        <f t="shared" si="1"/>
        <v/>
      </c>
    </row>
    <row r="4569">
      <c r="G4569" s="13" t="str">
        <f t="shared" si="1"/>
        <v/>
      </c>
    </row>
    <row r="4570">
      <c r="G4570" s="13" t="str">
        <f t="shared" si="1"/>
        <v/>
      </c>
    </row>
    <row r="4571">
      <c r="G4571" s="13" t="str">
        <f t="shared" si="1"/>
        <v/>
      </c>
    </row>
    <row r="4572">
      <c r="G4572" s="13" t="str">
        <f t="shared" si="1"/>
        <v/>
      </c>
    </row>
    <row r="4573">
      <c r="G4573" s="13" t="str">
        <f t="shared" si="1"/>
        <v/>
      </c>
    </row>
    <row r="4574">
      <c r="G4574" s="13" t="str">
        <f t="shared" si="1"/>
        <v/>
      </c>
    </row>
    <row r="4575">
      <c r="G4575" s="13" t="str">
        <f t="shared" si="1"/>
        <v/>
      </c>
    </row>
    <row r="4576">
      <c r="G4576" s="13" t="str">
        <f t="shared" si="1"/>
        <v/>
      </c>
    </row>
    <row r="4577">
      <c r="G4577" s="13" t="str">
        <f t="shared" si="1"/>
        <v/>
      </c>
    </row>
    <row r="4578">
      <c r="G4578" s="13" t="str">
        <f t="shared" si="1"/>
        <v/>
      </c>
    </row>
    <row r="4579">
      <c r="G4579" s="13" t="str">
        <f t="shared" si="1"/>
        <v/>
      </c>
    </row>
    <row r="4580">
      <c r="G4580" s="13" t="str">
        <f t="shared" si="1"/>
        <v/>
      </c>
    </row>
    <row r="4581">
      <c r="G4581" s="13" t="str">
        <f t="shared" si="1"/>
        <v/>
      </c>
    </row>
    <row r="4582">
      <c r="G4582" s="13" t="str">
        <f t="shared" si="1"/>
        <v/>
      </c>
    </row>
    <row r="4583">
      <c r="G4583" s="13" t="str">
        <f t="shared" si="1"/>
        <v/>
      </c>
    </row>
    <row r="4584">
      <c r="G4584" s="13" t="str">
        <f t="shared" si="1"/>
        <v/>
      </c>
    </row>
    <row r="4585">
      <c r="G4585" s="13" t="str">
        <f t="shared" si="1"/>
        <v/>
      </c>
    </row>
    <row r="4586">
      <c r="G4586" s="13" t="str">
        <f t="shared" si="1"/>
        <v/>
      </c>
    </row>
    <row r="4587">
      <c r="G4587" s="13" t="str">
        <f t="shared" si="1"/>
        <v/>
      </c>
    </row>
    <row r="4588">
      <c r="G4588" s="13" t="str">
        <f t="shared" si="1"/>
        <v/>
      </c>
    </row>
    <row r="4589">
      <c r="G4589" s="13" t="str">
        <f t="shared" si="1"/>
        <v/>
      </c>
    </row>
    <row r="4590">
      <c r="G4590" s="13" t="str">
        <f t="shared" si="1"/>
        <v/>
      </c>
    </row>
    <row r="4591">
      <c r="G4591" s="13" t="str">
        <f t="shared" si="1"/>
        <v/>
      </c>
    </row>
    <row r="4592">
      <c r="G4592" s="13" t="str">
        <f t="shared" si="1"/>
        <v/>
      </c>
    </row>
    <row r="4593">
      <c r="G4593" s="13" t="str">
        <f t="shared" si="1"/>
        <v/>
      </c>
    </row>
    <row r="4594">
      <c r="G4594" s="13" t="str">
        <f t="shared" si="1"/>
        <v/>
      </c>
    </row>
    <row r="4595">
      <c r="G4595" s="13" t="str">
        <f t="shared" si="1"/>
        <v/>
      </c>
    </row>
    <row r="4596">
      <c r="G4596" s="13" t="str">
        <f t="shared" si="1"/>
        <v/>
      </c>
    </row>
    <row r="4597">
      <c r="G4597" s="13" t="str">
        <f t="shared" si="1"/>
        <v/>
      </c>
    </row>
    <row r="4598">
      <c r="G4598" s="13" t="str">
        <f t="shared" si="1"/>
        <v/>
      </c>
    </row>
    <row r="4599">
      <c r="G4599" s="13" t="str">
        <f t="shared" si="1"/>
        <v/>
      </c>
    </row>
    <row r="4600">
      <c r="G4600" s="13" t="str">
        <f t="shared" si="1"/>
        <v/>
      </c>
    </row>
    <row r="4601">
      <c r="G4601" s="13" t="str">
        <f t="shared" si="1"/>
        <v/>
      </c>
    </row>
    <row r="4602">
      <c r="G4602" s="13" t="str">
        <f t="shared" si="1"/>
        <v/>
      </c>
    </row>
    <row r="4603">
      <c r="G4603" s="13" t="str">
        <f t="shared" si="1"/>
        <v/>
      </c>
    </row>
    <row r="4604">
      <c r="G4604" s="13" t="str">
        <f t="shared" si="1"/>
        <v/>
      </c>
    </row>
    <row r="4605">
      <c r="G4605" s="13" t="str">
        <f t="shared" si="1"/>
        <v/>
      </c>
    </row>
    <row r="4606">
      <c r="G4606" s="13" t="str">
        <f t="shared" si="1"/>
        <v/>
      </c>
    </row>
    <row r="4607">
      <c r="G4607" s="13" t="str">
        <f t="shared" si="1"/>
        <v/>
      </c>
    </row>
    <row r="4608">
      <c r="G4608" s="13" t="str">
        <f t="shared" si="1"/>
        <v/>
      </c>
    </row>
    <row r="4609">
      <c r="G4609" s="13" t="str">
        <f t="shared" si="1"/>
        <v/>
      </c>
    </row>
    <row r="4610">
      <c r="G4610" s="13" t="str">
        <f t="shared" si="1"/>
        <v/>
      </c>
    </row>
    <row r="4611">
      <c r="G4611" s="13" t="str">
        <f t="shared" si="1"/>
        <v/>
      </c>
    </row>
    <row r="4612">
      <c r="G4612" s="13" t="str">
        <f t="shared" si="1"/>
        <v/>
      </c>
    </row>
    <row r="4613">
      <c r="G4613" s="13" t="str">
        <f t="shared" si="1"/>
        <v/>
      </c>
    </row>
    <row r="4614">
      <c r="G4614" s="13" t="str">
        <f t="shared" si="1"/>
        <v/>
      </c>
    </row>
    <row r="4615">
      <c r="G4615" s="13" t="str">
        <f t="shared" si="1"/>
        <v/>
      </c>
    </row>
    <row r="4616">
      <c r="G4616" s="13" t="str">
        <f t="shared" si="1"/>
        <v/>
      </c>
    </row>
    <row r="4617">
      <c r="G4617" s="13" t="str">
        <f t="shared" si="1"/>
        <v/>
      </c>
    </row>
    <row r="4618">
      <c r="G4618" s="13" t="str">
        <f t="shared" si="1"/>
        <v/>
      </c>
    </row>
    <row r="4619">
      <c r="G4619" s="13" t="str">
        <f t="shared" si="1"/>
        <v/>
      </c>
    </row>
    <row r="4620">
      <c r="G4620" s="13" t="str">
        <f t="shared" si="1"/>
        <v/>
      </c>
    </row>
    <row r="4621">
      <c r="G4621" s="13" t="str">
        <f t="shared" si="1"/>
        <v/>
      </c>
    </row>
    <row r="4622">
      <c r="G4622" s="13" t="str">
        <f t="shared" si="1"/>
        <v/>
      </c>
    </row>
    <row r="4623">
      <c r="G4623" s="13" t="str">
        <f t="shared" si="1"/>
        <v/>
      </c>
    </row>
    <row r="4624">
      <c r="G4624" s="13" t="str">
        <f t="shared" si="1"/>
        <v/>
      </c>
    </row>
    <row r="4625">
      <c r="G4625" s="13" t="str">
        <f t="shared" si="1"/>
        <v/>
      </c>
    </row>
    <row r="4626">
      <c r="G4626" s="13" t="str">
        <f t="shared" si="1"/>
        <v/>
      </c>
    </row>
    <row r="4627">
      <c r="G4627" s="13" t="str">
        <f t="shared" si="1"/>
        <v/>
      </c>
    </row>
    <row r="4628">
      <c r="G4628" s="13" t="str">
        <f t="shared" si="1"/>
        <v/>
      </c>
    </row>
    <row r="4629">
      <c r="G4629" s="13" t="str">
        <f t="shared" si="1"/>
        <v/>
      </c>
    </row>
    <row r="4630">
      <c r="G4630" s="13" t="str">
        <f t="shared" si="1"/>
        <v/>
      </c>
    </row>
    <row r="4631">
      <c r="G4631" s="13" t="str">
        <f t="shared" si="1"/>
        <v/>
      </c>
    </row>
    <row r="4632">
      <c r="G4632" s="13" t="str">
        <f t="shared" si="1"/>
        <v/>
      </c>
    </row>
    <row r="4633">
      <c r="G4633" s="13" t="str">
        <f t="shared" si="1"/>
        <v/>
      </c>
    </row>
    <row r="4634">
      <c r="G4634" s="13" t="str">
        <f t="shared" si="1"/>
        <v/>
      </c>
    </row>
    <row r="4635">
      <c r="G4635" s="13" t="str">
        <f t="shared" si="1"/>
        <v/>
      </c>
    </row>
    <row r="4636">
      <c r="G4636" s="13" t="str">
        <f t="shared" si="1"/>
        <v/>
      </c>
    </row>
    <row r="4637">
      <c r="G4637" s="13" t="str">
        <f t="shared" si="1"/>
        <v/>
      </c>
    </row>
    <row r="4638">
      <c r="G4638" s="13" t="str">
        <f t="shared" si="1"/>
        <v/>
      </c>
    </row>
    <row r="4639">
      <c r="G4639" s="13" t="str">
        <f t="shared" si="1"/>
        <v/>
      </c>
    </row>
    <row r="4640">
      <c r="G4640" s="13" t="str">
        <f t="shared" si="1"/>
        <v/>
      </c>
    </row>
    <row r="4641">
      <c r="G4641" s="13" t="str">
        <f t="shared" si="1"/>
        <v/>
      </c>
    </row>
    <row r="4642">
      <c r="G4642" s="13" t="str">
        <f t="shared" si="1"/>
        <v/>
      </c>
    </row>
    <row r="4643">
      <c r="G4643" s="13" t="str">
        <f t="shared" si="1"/>
        <v/>
      </c>
    </row>
    <row r="4644">
      <c r="G4644" s="13" t="str">
        <f t="shared" si="1"/>
        <v/>
      </c>
    </row>
    <row r="4645">
      <c r="G4645" s="13" t="str">
        <f t="shared" si="1"/>
        <v/>
      </c>
    </row>
    <row r="4646">
      <c r="G4646" s="13" t="str">
        <f t="shared" si="1"/>
        <v/>
      </c>
    </row>
    <row r="4647">
      <c r="G4647" s="13" t="str">
        <f t="shared" si="1"/>
        <v/>
      </c>
    </row>
    <row r="4648">
      <c r="G4648" s="13" t="str">
        <f t="shared" si="1"/>
        <v/>
      </c>
    </row>
    <row r="4649">
      <c r="G4649" s="13" t="str">
        <f t="shared" si="1"/>
        <v/>
      </c>
    </row>
    <row r="4650">
      <c r="G4650" s="13" t="str">
        <f t="shared" si="1"/>
        <v/>
      </c>
    </row>
    <row r="4651">
      <c r="G4651" s="13" t="str">
        <f t="shared" si="1"/>
        <v/>
      </c>
    </row>
    <row r="4652">
      <c r="G4652" s="13" t="str">
        <f t="shared" si="1"/>
        <v/>
      </c>
    </row>
    <row r="4653">
      <c r="G4653" s="13" t="str">
        <f t="shared" si="1"/>
        <v/>
      </c>
    </row>
    <row r="4654">
      <c r="G4654" s="13" t="str">
        <f t="shared" si="1"/>
        <v/>
      </c>
    </row>
    <row r="4655">
      <c r="G4655" s="13" t="str">
        <f t="shared" si="1"/>
        <v/>
      </c>
    </row>
    <row r="4656">
      <c r="G4656" s="13" t="str">
        <f t="shared" si="1"/>
        <v/>
      </c>
    </row>
    <row r="4657">
      <c r="G4657" s="13" t="str">
        <f t="shared" si="1"/>
        <v/>
      </c>
    </row>
    <row r="4658">
      <c r="G4658" s="13" t="str">
        <f t="shared" si="1"/>
        <v/>
      </c>
    </row>
    <row r="4659">
      <c r="G4659" s="13" t="str">
        <f t="shared" si="1"/>
        <v/>
      </c>
    </row>
    <row r="4660">
      <c r="G4660" s="13" t="str">
        <f t="shared" si="1"/>
        <v/>
      </c>
    </row>
    <row r="4661">
      <c r="G4661" s="13" t="str">
        <f t="shared" si="1"/>
        <v/>
      </c>
    </row>
    <row r="4662">
      <c r="G4662" s="13" t="str">
        <f t="shared" si="1"/>
        <v/>
      </c>
    </row>
    <row r="4663">
      <c r="G4663" s="13" t="str">
        <f t="shared" si="1"/>
        <v/>
      </c>
    </row>
    <row r="4664">
      <c r="G4664" s="13" t="str">
        <f t="shared" si="1"/>
        <v/>
      </c>
    </row>
    <row r="4665">
      <c r="G4665" s="13" t="str">
        <f t="shared" si="1"/>
        <v/>
      </c>
    </row>
    <row r="4666">
      <c r="G4666" s="13" t="str">
        <f t="shared" si="1"/>
        <v/>
      </c>
    </row>
    <row r="4667">
      <c r="G4667" s="13" t="str">
        <f t="shared" si="1"/>
        <v/>
      </c>
    </row>
    <row r="4668">
      <c r="G4668" s="13" t="str">
        <f t="shared" si="1"/>
        <v/>
      </c>
    </row>
    <row r="4669">
      <c r="G4669" s="13" t="str">
        <f t="shared" si="1"/>
        <v/>
      </c>
    </row>
    <row r="4670">
      <c r="G4670" s="13" t="str">
        <f t="shared" si="1"/>
        <v/>
      </c>
    </row>
    <row r="4671">
      <c r="G4671" s="13" t="str">
        <f t="shared" si="1"/>
        <v/>
      </c>
    </row>
    <row r="4672">
      <c r="G4672" s="13" t="str">
        <f t="shared" si="1"/>
        <v/>
      </c>
    </row>
    <row r="4673">
      <c r="G4673" s="13" t="str">
        <f t="shared" si="1"/>
        <v/>
      </c>
    </row>
    <row r="4674">
      <c r="G4674" s="13" t="str">
        <f t="shared" si="1"/>
        <v/>
      </c>
    </row>
    <row r="4675">
      <c r="G4675" s="13" t="str">
        <f t="shared" si="1"/>
        <v/>
      </c>
    </row>
    <row r="4676">
      <c r="G4676" s="13" t="str">
        <f t="shared" si="1"/>
        <v/>
      </c>
    </row>
    <row r="4677">
      <c r="G4677" s="13" t="str">
        <f t="shared" si="1"/>
        <v/>
      </c>
    </row>
    <row r="4678">
      <c r="G4678" s="13" t="str">
        <f t="shared" si="1"/>
        <v/>
      </c>
    </row>
    <row r="4679">
      <c r="G4679" s="13" t="str">
        <f t="shared" si="1"/>
        <v/>
      </c>
    </row>
    <row r="4680">
      <c r="G4680" s="13" t="str">
        <f t="shared" si="1"/>
        <v/>
      </c>
    </row>
    <row r="4681">
      <c r="G4681" s="13" t="str">
        <f t="shared" si="1"/>
        <v/>
      </c>
    </row>
    <row r="4682">
      <c r="G4682" s="13" t="str">
        <f t="shared" si="1"/>
        <v/>
      </c>
    </row>
    <row r="4683">
      <c r="G4683" s="13" t="str">
        <f t="shared" si="1"/>
        <v/>
      </c>
    </row>
    <row r="4684">
      <c r="G4684" s="13" t="str">
        <f t="shared" si="1"/>
        <v/>
      </c>
    </row>
    <row r="4685">
      <c r="G4685" s="13" t="str">
        <f t="shared" si="1"/>
        <v/>
      </c>
    </row>
    <row r="4686">
      <c r="G4686" s="13" t="str">
        <f t="shared" si="1"/>
        <v/>
      </c>
    </row>
    <row r="4687">
      <c r="G4687" s="13" t="str">
        <f t="shared" si="1"/>
        <v/>
      </c>
    </row>
    <row r="4688">
      <c r="G4688" s="13" t="str">
        <f t="shared" si="1"/>
        <v/>
      </c>
    </row>
    <row r="4689">
      <c r="G4689" s="13" t="str">
        <f t="shared" si="1"/>
        <v/>
      </c>
    </row>
    <row r="4690">
      <c r="G4690" s="13" t="str">
        <f t="shared" si="1"/>
        <v/>
      </c>
    </row>
    <row r="4691">
      <c r="G4691" s="13" t="str">
        <f t="shared" si="1"/>
        <v/>
      </c>
    </row>
    <row r="4692">
      <c r="G4692" s="13" t="str">
        <f t="shared" si="1"/>
        <v/>
      </c>
    </row>
    <row r="4693">
      <c r="G4693" s="13" t="str">
        <f t="shared" si="1"/>
        <v/>
      </c>
    </row>
    <row r="4694">
      <c r="G4694" s="13" t="str">
        <f t="shared" si="1"/>
        <v/>
      </c>
    </row>
    <row r="4695">
      <c r="G4695" s="13" t="str">
        <f t="shared" si="1"/>
        <v/>
      </c>
    </row>
    <row r="4696">
      <c r="G4696" s="13" t="str">
        <f t="shared" si="1"/>
        <v/>
      </c>
    </row>
    <row r="4697">
      <c r="G4697" s="13" t="str">
        <f t="shared" si="1"/>
        <v/>
      </c>
    </row>
    <row r="4698">
      <c r="G4698" s="13" t="str">
        <f t="shared" si="1"/>
        <v/>
      </c>
    </row>
    <row r="4699">
      <c r="G4699" s="13" t="str">
        <f t="shared" si="1"/>
        <v/>
      </c>
    </row>
    <row r="4700">
      <c r="G4700" s="13" t="str">
        <f t="shared" si="1"/>
        <v/>
      </c>
    </row>
    <row r="4701">
      <c r="G4701" s="13" t="str">
        <f t="shared" si="1"/>
        <v/>
      </c>
    </row>
    <row r="4702">
      <c r="G4702" s="13" t="str">
        <f t="shared" si="1"/>
        <v/>
      </c>
    </row>
    <row r="4703">
      <c r="G4703" s="13" t="str">
        <f t="shared" si="1"/>
        <v/>
      </c>
    </row>
    <row r="4704">
      <c r="G4704" s="13" t="str">
        <f t="shared" si="1"/>
        <v/>
      </c>
    </row>
    <row r="4705">
      <c r="G4705" s="13" t="str">
        <f t="shared" si="1"/>
        <v/>
      </c>
    </row>
    <row r="4706">
      <c r="G4706" s="13" t="str">
        <f t="shared" si="1"/>
        <v/>
      </c>
    </row>
    <row r="4707">
      <c r="G4707" s="13" t="str">
        <f t="shared" si="1"/>
        <v/>
      </c>
    </row>
    <row r="4708">
      <c r="G4708" s="13" t="str">
        <f t="shared" si="1"/>
        <v/>
      </c>
    </row>
    <row r="4709">
      <c r="G4709" s="13" t="str">
        <f t="shared" si="1"/>
        <v/>
      </c>
    </row>
    <row r="4710">
      <c r="G4710" s="13" t="str">
        <f t="shared" si="1"/>
        <v/>
      </c>
    </row>
    <row r="4711">
      <c r="G4711" s="13" t="str">
        <f t="shared" si="1"/>
        <v/>
      </c>
    </row>
    <row r="4712">
      <c r="G4712" s="13" t="str">
        <f t="shared" si="1"/>
        <v/>
      </c>
    </row>
    <row r="4713">
      <c r="G4713" s="13" t="str">
        <f t="shared" si="1"/>
        <v/>
      </c>
    </row>
    <row r="4714">
      <c r="G4714" s="13" t="str">
        <f t="shared" si="1"/>
        <v/>
      </c>
    </row>
    <row r="4715">
      <c r="G4715" s="13" t="str">
        <f t="shared" si="1"/>
        <v/>
      </c>
    </row>
    <row r="4716">
      <c r="G4716" s="13" t="str">
        <f t="shared" si="1"/>
        <v/>
      </c>
    </row>
    <row r="4717">
      <c r="G4717" s="13" t="str">
        <f t="shared" si="1"/>
        <v/>
      </c>
    </row>
    <row r="4718">
      <c r="G4718" s="13" t="str">
        <f t="shared" si="1"/>
        <v/>
      </c>
    </row>
    <row r="4719">
      <c r="G4719" s="13" t="str">
        <f t="shared" si="1"/>
        <v/>
      </c>
    </row>
    <row r="4720">
      <c r="G4720" s="13" t="str">
        <f t="shared" si="1"/>
        <v/>
      </c>
    </row>
    <row r="4721">
      <c r="G4721" s="13" t="str">
        <f t="shared" si="1"/>
        <v/>
      </c>
    </row>
    <row r="4722">
      <c r="G4722" s="13" t="str">
        <f t="shared" si="1"/>
        <v/>
      </c>
    </row>
    <row r="4723">
      <c r="G4723" s="13" t="str">
        <f t="shared" si="1"/>
        <v/>
      </c>
    </row>
    <row r="4724">
      <c r="G4724" s="13" t="str">
        <f t="shared" si="1"/>
        <v/>
      </c>
    </row>
    <row r="4725">
      <c r="G4725" s="13" t="str">
        <f t="shared" si="1"/>
        <v/>
      </c>
    </row>
    <row r="4726">
      <c r="G4726" s="13" t="str">
        <f t="shared" si="1"/>
        <v/>
      </c>
    </row>
    <row r="4727">
      <c r="G4727" s="13" t="str">
        <f t="shared" si="1"/>
        <v/>
      </c>
    </row>
    <row r="4728">
      <c r="G4728" s="13" t="str">
        <f t="shared" si="1"/>
        <v/>
      </c>
    </row>
    <row r="4729">
      <c r="G4729" s="13" t="str">
        <f t="shared" si="1"/>
        <v/>
      </c>
    </row>
    <row r="4730">
      <c r="G4730" s="13" t="str">
        <f t="shared" si="1"/>
        <v/>
      </c>
    </row>
    <row r="4731">
      <c r="G4731" s="13" t="str">
        <f t="shared" si="1"/>
        <v/>
      </c>
    </row>
    <row r="4732">
      <c r="G4732" s="13" t="str">
        <f t="shared" si="1"/>
        <v/>
      </c>
    </row>
    <row r="4733">
      <c r="G4733" s="13" t="str">
        <f t="shared" si="1"/>
        <v/>
      </c>
    </row>
    <row r="4734">
      <c r="G4734" s="13" t="str">
        <f t="shared" si="1"/>
        <v/>
      </c>
    </row>
    <row r="4735">
      <c r="G4735" s="13" t="str">
        <f t="shared" si="1"/>
        <v/>
      </c>
    </row>
    <row r="4736">
      <c r="G4736" s="13" t="str">
        <f t="shared" si="1"/>
        <v/>
      </c>
    </row>
    <row r="4737">
      <c r="G4737" s="13" t="str">
        <f t="shared" si="1"/>
        <v/>
      </c>
    </row>
    <row r="4738">
      <c r="G4738" s="13" t="str">
        <f t="shared" si="1"/>
        <v/>
      </c>
    </row>
    <row r="4739">
      <c r="G4739" s="13" t="str">
        <f t="shared" si="1"/>
        <v/>
      </c>
    </row>
    <row r="4740">
      <c r="G4740" s="13" t="str">
        <f t="shared" si="1"/>
        <v/>
      </c>
    </row>
    <row r="4741">
      <c r="G4741" s="13" t="str">
        <f t="shared" si="1"/>
        <v/>
      </c>
    </row>
    <row r="4742">
      <c r="G4742" s="13" t="str">
        <f t="shared" si="1"/>
        <v/>
      </c>
    </row>
    <row r="4743">
      <c r="G4743" s="13" t="str">
        <f t="shared" si="1"/>
        <v/>
      </c>
    </row>
    <row r="4744">
      <c r="G4744" s="13" t="str">
        <f t="shared" si="1"/>
        <v/>
      </c>
    </row>
    <row r="4745">
      <c r="G4745" s="13" t="str">
        <f t="shared" si="1"/>
        <v/>
      </c>
    </row>
    <row r="4746">
      <c r="G4746" s="13" t="str">
        <f t="shared" si="1"/>
        <v/>
      </c>
    </row>
    <row r="4747">
      <c r="G4747" s="13" t="str">
        <f t="shared" si="1"/>
        <v/>
      </c>
    </row>
    <row r="4748">
      <c r="G4748" s="13" t="str">
        <f t="shared" si="1"/>
        <v/>
      </c>
    </row>
    <row r="4749">
      <c r="G4749" s="13" t="str">
        <f t="shared" si="1"/>
        <v/>
      </c>
    </row>
    <row r="4750">
      <c r="G4750" s="13" t="str">
        <f t="shared" si="1"/>
        <v/>
      </c>
    </row>
    <row r="4751">
      <c r="G4751" s="13" t="str">
        <f t="shared" si="1"/>
        <v/>
      </c>
    </row>
    <row r="4752">
      <c r="G4752" s="13" t="str">
        <f t="shared" si="1"/>
        <v/>
      </c>
    </row>
    <row r="4753">
      <c r="G4753" s="13" t="str">
        <f t="shared" si="1"/>
        <v/>
      </c>
    </row>
    <row r="4754">
      <c r="G4754" s="13" t="str">
        <f t="shared" si="1"/>
        <v/>
      </c>
    </row>
    <row r="4755">
      <c r="G4755" s="13" t="str">
        <f t="shared" si="1"/>
        <v/>
      </c>
    </row>
    <row r="4756">
      <c r="G4756" s="13" t="str">
        <f t="shared" si="1"/>
        <v/>
      </c>
    </row>
    <row r="4757">
      <c r="G4757" s="13" t="str">
        <f t="shared" si="1"/>
        <v/>
      </c>
    </row>
    <row r="4758">
      <c r="G4758" s="13" t="str">
        <f t="shared" si="1"/>
        <v/>
      </c>
    </row>
    <row r="4759">
      <c r="G4759" s="13" t="str">
        <f t="shared" si="1"/>
        <v/>
      </c>
    </row>
    <row r="4760">
      <c r="G4760" s="13" t="str">
        <f t="shared" si="1"/>
        <v/>
      </c>
    </row>
    <row r="4761">
      <c r="G4761" s="13" t="str">
        <f t="shared" si="1"/>
        <v/>
      </c>
    </row>
    <row r="4762">
      <c r="G4762" s="13" t="str">
        <f t="shared" si="1"/>
        <v/>
      </c>
    </row>
    <row r="4763">
      <c r="G4763" s="13" t="str">
        <f t="shared" si="1"/>
        <v/>
      </c>
    </row>
    <row r="4764">
      <c r="G4764" s="13" t="str">
        <f t="shared" si="1"/>
        <v/>
      </c>
    </row>
    <row r="4765">
      <c r="G4765" s="13" t="str">
        <f t="shared" si="1"/>
        <v/>
      </c>
    </row>
    <row r="4766">
      <c r="G4766" s="13" t="str">
        <f t="shared" si="1"/>
        <v/>
      </c>
    </row>
    <row r="4767">
      <c r="G4767" s="13" t="str">
        <f t="shared" si="1"/>
        <v/>
      </c>
    </row>
    <row r="4768">
      <c r="G4768" s="13" t="str">
        <f t="shared" si="1"/>
        <v/>
      </c>
    </row>
    <row r="4769">
      <c r="G4769" s="13" t="str">
        <f t="shared" si="1"/>
        <v/>
      </c>
    </row>
    <row r="4770">
      <c r="G4770" s="13" t="str">
        <f t="shared" si="1"/>
        <v/>
      </c>
    </row>
    <row r="4771">
      <c r="G4771" s="13" t="str">
        <f t="shared" si="1"/>
        <v/>
      </c>
    </row>
    <row r="4772">
      <c r="G4772" s="13" t="str">
        <f t="shared" si="1"/>
        <v/>
      </c>
    </row>
    <row r="4773">
      <c r="G4773" s="13" t="str">
        <f t="shared" si="1"/>
        <v/>
      </c>
    </row>
    <row r="4774">
      <c r="G4774" s="13" t="str">
        <f t="shared" si="1"/>
        <v/>
      </c>
    </row>
    <row r="4775">
      <c r="G4775" s="13" t="str">
        <f t="shared" si="1"/>
        <v/>
      </c>
    </row>
    <row r="4776">
      <c r="G4776" s="13" t="str">
        <f t="shared" si="1"/>
        <v/>
      </c>
    </row>
    <row r="4777">
      <c r="G4777" s="13" t="str">
        <f t="shared" si="1"/>
        <v/>
      </c>
    </row>
    <row r="4778">
      <c r="G4778" s="13" t="str">
        <f t="shared" si="1"/>
        <v/>
      </c>
    </row>
    <row r="4779">
      <c r="G4779" s="13" t="str">
        <f t="shared" si="1"/>
        <v/>
      </c>
    </row>
    <row r="4780">
      <c r="G4780" s="13" t="str">
        <f t="shared" si="1"/>
        <v/>
      </c>
    </row>
    <row r="4781">
      <c r="G4781" s="13" t="str">
        <f t="shared" si="1"/>
        <v/>
      </c>
    </row>
    <row r="4782">
      <c r="G4782" s="13" t="str">
        <f t="shared" si="1"/>
        <v/>
      </c>
    </row>
    <row r="4783">
      <c r="G4783" s="13" t="str">
        <f t="shared" si="1"/>
        <v/>
      </c>
    </row>
    <row r="4784">
      <c r="G4784" s="13" t="str">
        <f t="shared" si="1"/>
        <v/>
      </c>
    </row>
    <row r="4785">
      <c r="G4785" s="13" t="str">
        <f t="shared" si="1"/>
        <v/>
      </c>
    </row>
    <row r="4786">
      <c r="G4786" s="13" t="str">
        <f t="shared" si="1"/>
        <v/>
      </c>
    </row>
    <row r="4787">
      <c r="G4787" s="13" t="str">
        <f t="shared" si="1"/>
        <v/>
      </c>
    </row>
    <row r="4788">
      <c r="G4788" s="13" t="str">
        <f t="shared" si="1"/>
        <v/>
      </c>
    </row>
    <row r="4789">
      <c r="G4789" s="13" t="str">
        <f t="shared" si="1"/>
        <v/>
      </c>
    </row>
    <row r="4790">
      <c r="G4790" s="13" t="str">
        <f t="shared" si="1"/>
        <v/>
      </c>
    </row>
    <row r="4791">
      <c r="G4791" s="13" t="str">
        <f t="shared" si="1"/>
        <v/>
      </c>
    </row>
    <row r="4792">
      <c r="G4792" s="13" t="str">
        <f t="shared" si="1"/>
        <v/>
      </c>
    </row>
    <row r="4793">
      <c r="G4793" s="13" t="str">
        <f t="shared" si="1"/>
        <v/>
      </c>
    </row>
    <row r="4794">
      <c r="G4794" s="13" t="str">
        <f t="shared" si="1"/>
        <v/>
      </c>
    </row>
    <row r="4795">
      <c r="G4795" s="13" t="str">
        <f t="shared" si="1"/>
        <v/>
      </c>
    </row>
    <row r="4796">
      <c r="G4796" s="13" t="str">
        <f t="shared" si="1"/>
        <v/>
      </c>
    </row>
    <row r="4797">
      <c r="G4797" s="13" t="str">
        <f t="shared" si="1"/>
        <v/>
      </c>
    </row>
    <row r="4798">
      <c r="G4798" s="13" t="str">
        <f t="shared" si="1"/>
        <v/>
      </c>
    </row>
    <row r="4799">
      <c r="G4799" s="13" t="str">
        <f t="shared" si="1"/>
        <v/>
      </c>
    </row>
    <row r="4800">
      <c r="G4800" s="13" t="str">
        <f t="shared" si="1"/>
        <v/>
      </c>
    </row>
    <row r="4801">
      <c r="G4801" s="13" t="str">
        <f t="shared" si="1"/>
        <v/>
      </c>
    </row>
    <row r="4802">
      <c r="G4802" s="13" t="str">
        <f t="shared" si="1"/>
        <v/>
      </c>
    </row>
    <row r="4803">
      <c r="G4803" s="13" t="str">
        <f t="shared" si="1"/>
        <v/>
      </c>
    </row>
    <row r="4804">
      <c r="G4804" s="13" t="str">
        <f t="shared" si="1"/>
        <v/>
      </c>
    </row>
    <row r="4805">
      <c r="G4805" s="13" t="str">
        <f t="shared" si="1"/>
        <v/>
      </c>
    </row>
    <row r="4806">
      <c r="G4806" s="13" t="str">
        <f t="shared" si="1"/>
        <v/>
      </c>
    </row>
    <row r="4807">
      <c r="G4807" s="13" t="str">
        <f t="shared" si="1"/>
        <v/>
      </c>
    </row>
    <row r="4808">
      <c r="G4808" s="13" t="str">
        <f t="shared" si="1"/>
        <v/>
      </c>
    </row>
    <row r="4809">
      <c r="G4809" s="13" t="str">
        <f t="shared" si="1"/>
        <v/>
      </c>
    </row>
    <row r="4810">
      <c r="G4810" s="13" t="str">
        <f t="shared" si="1"/>
        <v/>
      </c>
    </row>
    <row r="4811">
      <c r="G4811" s="13" t="str">
        <f t="shared" si="1"/>
        <v/>
      </c>
    </row>
    <row r="4812">
      <c r="G4812" s="13" t="str">
        <f t="shared" si="1"/>
        <v/>
      </c>
    </row>
    <row r="4813">
      <c r="G4813" s="13" t="str">
        <f t="shared" si="1"/>
        <v/>
      </c>
    </row>
    <row r="4814">
      <c r="G4814" s="13" t="str">
        <f t="shared" si="1"/>
        <v/>
      </c>
    </row>
    <row r="4815">
      <c r="G4815" s="13" t="str">
        <f t="shared" si="1"/>
        <v/>
      </c>
    </row>
    <row r="4816">
      <c r="G4816" s="13" t="str">
        <f t="shared" si="1"/>
        <v/>
      </c>
    </row>
    <row r="4817">
      <c r="G4817" s="13" t="str">
        <f t="shared" si="1"/>
        <v/>
      </c>
    </row>
    <row r="4818">
      <c r="G4818" s="13" t="str">
        <f t="shared" si="1"/>
        <v/>
      </c>
    </row>
    <row r="4819">
      <c r="G4819" s="13" t="str">
        <f t="shared" si="1"/>
        <v/>
      </c>
    </row>
    <row r="4820">
      <c r="G4820" s="13" t="str">
        <f t="shared" si="1"/>
        <v/>
      </c>
    </row>
    <row r="4821">
      <c r="G4821" s="13" t="str">
        <f t="shared" si="1"/>
        <v/>
      </c>
    </row>
    <row r="4822">
      <c r="G4822" s="13" t="str">
        <f t="shared" si="1"/>
        <v/>
      </c>
    </row>
    <row r="4823">
      <c r="G4823" s="13" t="str">
        <f t="shared" si="1"/>
        <v/>
      </c>
    </row>
    <row r="4824">
      <c r="G4824" s="13" t="str">
        <f t="shared" si="1"/>
        <v/>
      </c>
    </row>
    <row r="4825">
      <c r="G4825" s="13" t="str">
        <f t="shared" si="1"/>
        <v/>
      </c>
    </row>
    <row r="4826">
      <c r="G4826" s="13" t="str">
        <f t="shared" si="1"/>
        <v/>
      </c>
    </row>
    <row r="4827">
      <c r="G4827" s="13" t="str">
        <f t="shared" si="1"/>
        <v/>
      </c>
    </row>
    <row r="4828">
      <c r="G4828" s="13" t="str">
        <f t="shared" si="1"/>
        <v/>
      </c>
    </row>
    <row r="4829">
      <c r="G4829" s="13" t="str">
        <f t="shared" si="1"/>
        <v/>
      </c>
    </row>
    <row r="4830">
      <c r="G4830" s="13" t="str">
        <f t="shared" si="1"/>
        <v/>
      </c>
    </row>
    <row r="4831">
      <c r="G4831" s="13" t="str">
        <f t="shared" si="1"/>
        <v/>
      </c>
    </row>
    <row r="4832">
      <c r="G4832" s="13" t="str">
        <f t="shared" si="1"/>
        <v/>
      </c>
    </row>
    <row r="4833">
      <c r="G4833" s="13" t="str">
        <f t="shared" si="1"/>
        <v/>
      </c>
    </row>
    <row r="4834">
      <c r="G4834" s="13" t="str">
        <f t="shared" si="1"/>
        <v/>
      </c>
    </row>
    <row r="4835">
      <c r="G4835" s="13" t="str">
        <f t="shared" si="1"/>
        <v/>
      </c>
    </row>
    <row r="4836">
      <c r="G4836" s="13" t="str">
        <f t="shared" si="1"/>
        <v/>
      </c>
    </row>
    <row r="4837">
      <c r="G4837" s="13" t="str">
        <f t="shared" si="1"/>
        <v/>
      </c>
    </row>
    <row r="4838">
      <c r="G4838" s="13" t="str">
        <f t="shared" si="1"/>
        <v/>
      </c>
    </row>
    <row r="4839">
      <c r="G4839" s="13" t="str">
        <f t="shared" si="1"/>
        <v/>
      </c>
    </row>
    <row r="4840">
      <c r="G4840" s="13" t="str">
        <f t="shared" si="1"/>
        <v/>
      </c>
    </row>
    <row r="4841">
      <c r="G4841" s="13" t="str">
        <f t="shared" si="1"/>
        <v/>
      </c>
    </row>
    <row r="4842">
      <c r="G4842" s="13" t="str">
        <f t="shared" si="1"/>
        <v/>
      </c>
    </row>
    <row r="4843">
      <c r="G4843" s="13" t="str">
        <f t="shared" si="1"/>
        <v/>
      </c>
    </row>
    <row r="4844">
      <c r="G4844" s="13" t="str">
        <f t="shared" si="1"/>
        <v/>
      </c>
    </row>
    <row r="4845">
      <c r="G4845" s="13" t="str">
        <f t="shared" si="1"/>
        <v/>
      </c>
    </row>
    <row r="4846">
      <c r="G4846" s="13" t="str">
        <f t="shared" si="1"/>
        <v/>
      </c>
    </row>
    <row r="4847">
      <c r="G4847" s="13" t="str">
        <f t="shared" si="1"/>
        <v/>
      </c>
    </row>
    <row r="4848">
      <c r="G4848" s="13" t="str">
        <f t="shared" si="1"/>
        <v/>
      </c>
    </row>
    <row r="4849">
      <c r="G4849" s="13" t="str">
        <f t="shared" si="1"/>
        <v/>
      </c>
    </row>
    <row r="4850">
      <c r="G4850" s="13" t="str">
        <f t="shared" si="1"/>
        <v/>
      </c>
    </row>
    <row r="4851">
      <c r="G4851" s="13" t="str">
        <f t="shared" si="1"/>
        <v/>
      </c>
    </row>
    <row r="4852">
      <c r="G4852" s="13" t="str">
        <f t="shared" si="1"/>
        <v/>
      </c>
    </row>
    <row r="4853">
      <c r="G4853" s="13" t="str">
        <f t="shared" si="1"/>
        <v/>
      </c>
    </row>
    <row r="4854">
      <c r="G4854" s="13" t="str">
        <f t="shared" si="1"/>
        <v/>
      </c>
    </row>
    <row r="4855">
      <c r="G4855" s="13" t="str">
        <f t="shared" si="1"/>
        <v/>
      </c>
    </row>
    <row r="4856">
      <c r="G4856" s="13" t="str">
        <f t="shared" si="1"/>
        <v/>
      </c>
    </row>
    <row r="4857">
      <c r="G4857" s="13" t="str">
        <f t="shared" si="1"/>
        <v/>
      </c>
    </row>
    <row r="4858">
      <c r="G4858" s="13" t="str">
        <f t="shared" si="1"/>
        <v/>
      </c>
    </row>
    <row r="4859">
      <c r="G4859" s="13" t="str">
        <f t="shared" si="1"/>
        <v/>
      </c>
    </row>
    <row r="4860">
      <c r="G4860" s="13" t="str">
        <f t="shared" si="1"/>
        <v/>
      </c>
    </row>
    <row r="4861">
      <c r="G4861" s="13" t="str">
        <f t="shared" si="1"/>
        <v/>
      </c>
    </row>
    <row r="4862">
      <c r="G4862" s="13" t="str">
        <f t="shared" si="1"/>
        <v/>
      </c>
    </row>
    <row r="4863">
      <c r="G4863" s="13" t="str">
        <f t="shared" si="1"/>
        <v/>
      </c>
    </row>
    <row r="4864">
      <c r="G4864" s="13" t="str">
        <f t="shared" si="1"/>
        <v/>
      </c>
    </row>
    <row r="4865">
      <c r="G4865" s="13" t="str">
        <f t="shared" si="1"/>
        <v/>
      </c>
    </row>
    <row r="4866">
      <c r="G4866" s="13" t="str">
        <f t="shared" si="1"/>
        <v/>
      </c>
    </row>
    <row r="4867">
      <c r="G4867" s="13" t="str">
        <f t="shared" si="1"/>
        <v/>
      </c>
    </row>
    <row r="4868">
      <c r="G4868" s="13" t="str">
        <f t="shared" si="1"/>
        <v/>
      </c>
    </row>
    <row r="4869">
      <c r="G4869" s="13" t="str">
        <f t="shared" si="1"/>
        <v/>
      </c>
    </row>
    <row r="4870">
      <c r="G4870" s="13" t="str">
        <f t="shared" si="1"/>
        <v/>
      </c>
    </row>
    <row r="4871">
      <c r="G4871" s="13" t="str">
        <f t="shared" si="1"/>
        <v/>
      </c>
    </row>
    <row r="4872">
      <c r="G4872" s="13" t="str">
        <f t="shared" si="1"/>
        <v/>
      </c>
    </row>
    <row r="4873">
      <c r="G4873" s="13" t="str">
        <f t="shared" si="1"/>
        <v/>
      </c>
    </row>
    <row r="4874">
      <c r="G4874" s="13" t="str">
        <f t="shared" si="1"/>
        <v/>
      </c>
    </row>
    <row r="4875">
      <c r="G4875" s="13" t="str">
        <f t="shared" si="1"/>
        <v/>
      </c>
    </row>
    <row r="4876">
      <c r="G4876" s="13" t="str">
        <f t="shared" si="1"/>
        <v/>
      </c>
    </row>
    <row r="4877">
      <c r="G4877" s="13" t="str">
        <f t="shared" si="1"/>
        <v/>
      </c>
    </row>
    <row r="4878">
      <c r="G4878" s="13" t="str">
        <f t="shared" si="1"/>
        <v/>
      </c>
    </row>
    <row r="4879">
      <c r="G4879" s="13" t="str">
        <f t="shared" si="1"/>
        <v/>
      </c>
    </row>
    <row r="4880">
      <c r="G4880" s="13" t="str">
        <f t="shared" si="1"/>
        <v/>
      </c>
    </row>
    <row r="4881">
      <c r="G4881" s="13" t="str">
        <f t="shared" si="1"/>
        <v/>
      </c>
    </row>
    <row r="4882">
      <c r="G4882" s="13" t="str">
        <f t="shared" si="1"/>
        <v/>
      </c>
    </row>
    <row r="4883">
      <c r="G4883" s="13" t="str">
        <f t="shared" si="1"/>
        <v/>
      </c>
    </row>
    <row r="4884">
      <c r="G4884" s="13" t="str">
        <f t="shared" si="1"/>
        <v/>
      </c>
    </row>
    <row r="4885">
      <c r="G4885" s="13" t="str">
        <f t="shared" si="1"/>
        <v/>
      </c>
    </row>
    <row r="4886">
      <c r="G4886" s="13" t="str">
        <f t="shared" si="1"/>
        <v/>
      </c>
    </row>
    <row r="4887">
      <c r="G4887" s="13" t="str">
        <f t="shared" si="1"/>
        <v/>
      </c>
    </row>
    <row r="4888">
      <c r="G4888" s="13" t="str">
        <f t="shared" si="1"/>
        <v/>
      </c>
    </row>
    <row r="4889">
      <c r="G4889" s="13" t="str">
        <f t="shared" si="1"/>
        <v/>
      </c>
    </row>
    <row r="4890">
      <c r="G4890" s="13" t="str">
        <f t="shared" si="1"/>
        <v/>
      </c>
    </row>
    <row r="4891">
      <c r="G4891" s="13" t="str">
        <f t="shared" si="1"/>
        <v/>
      </c>
    </row>
    <row r="4892">
      <c r="G4892" s="13" t="str">
        <f t="shared" si="1"/>
        <v/>
      </c>
    </row>
    <row r="4893">
      <c r="G4893" s="13" t="str">
        <f t="shared" si="1"/>
        <v/>
      </c>
    </row>
    <row r="4894">
      <c r="G4894" s="13" t="str">
        <f t="shared" si="1"/>
        <v/>
      </c>
    </row>
    <row r="4895">
      <c r="G4895" s="13" t="str">
        <f t="shared" si="1"/>
        <v/>
      </c>
    </row>
    <row r="4896">
      <c r="G4896" s="13" t="str">
        <f t="shared" si="1"/>
        <v/>
      </c>
    </row>
    <row r="4897">
      <c r="G4897" s="13" t="str">
        <f t="shared" si="1"/>
        <v/>
      </c>
    </row>
    <row r="4898">
      <c r="G4898" s="13" t="str">
        <f t="shared" si="1"/>
        <v/>
      </c>
    </row>
    <row r="4899">
      <c r="G4899" s="13" t="str">
        <f t="shared" si="1"/>
        <v/>
      </c>
    </row>
    <row r="4900">
      <c r="G4900" s="13" t="str">
        <f t="shared" si="1"/>
        <v/>
      </c>
    </row>
    <row r="4901">
      <c r="G4901" s="13" t="str">
        <f t="shared" si="1"/>
        <v/>
      </c>
    </row>
    <row r="4902">
      <c r="G4902" s="13" t="str">
        <f t="shared" si="1"/>
        <v/>
      </c>
    </row>
    <row r="4903">
      <c r="G4903" s="13" t="str">
        <f t="shared" si="1"/>
        <v/>
      </c>
    </row>
    <row r="4904">
      <c r="G4904" s="13" t="str">
        <f t="shared" si="1"/>
        <v/>
      </c>
    </row>
    <row r="4905">
      <c r="G4905" s="13" t="str">
        <f t="shared" si="1"/>
        <v/>
      </c>
    </row>
    <row r="4906">
      <c r="G4906" s="13" t="str">
        <f t="shared" si="1"/>
        <v/>
      </c>
    </row>
    <row r="4907">
      <c r="G4907" s="13" t="str">
        <f t="shared" si="1"/>
        <v/>
      </c>
    </row>
    <row r="4908">
      <c r="G4908" s="13" t="str">
        <f t="shared" si="1"/>
        <v/>
      </c>
    </row>
    <row r="4909">
      <c r="G4909" s="13" t="str">
        <f t="shared" si="1"/>
        <v/>
      </c>
    </row>
    <row r="4910">
      <c r="G4910" s="13" t="str">
        <f t="shared" si="1"/>
        <v/>
      </c>
    </row>
    <row r="4911">
      <c r="G4911" s="13" t="str">
        <f t="shared" si="1"/>
        <v/>
      </c>
    </row>
    <row r="4912">
      <c r="G4912" s="13" t="str">
        <f t="shared" si="1"/>
        <v/>
      </c>
    </row>
    <row r="4913">
      <c r="G4913" s="13" t="str">
        <f t="shared" si="1"/>
        <v/>
      </c>
    </row>
    <row r="4914">
      <c r="G4914" s="13" t="str">
        <f t="shared" si="1"/>
        <v/>
      </c>
    </row>
    <row r="4915">
      <c r="G4915" s="13" t="str">
        <f t="shared" si="1"/>
        <v/>
      </c>
    </row>
    <row r="4916">
      <c r="G4916" s="13" t="str">
        <f t="shared" si="1"/>
        <v/>
      </c>
    </row>
    <row r="4917">
      <c r="G4917" s="13" t="str">
        <f t="shared" si="1"/>
        <v/>
      </c>
    </row>
    <row r="4918">
      <c r="G4918" s="13" t="str">
        <f t="shared" si="1"/>
        <v/>
      </c>
    </row>
    <row r="4919">
      <c r="G4919" s="13" t="str">
        <f t="shared" si="1"/>
        <v/>
      </c>
    </row>
    <row r="4920">
      <c r="G4920" s="13" t="str">
        <f t="shared" si="1"/>
        <v/>
      </c>
    </row>
    <row r="4921">
      <c r="G4921" s="13" t="str">
        <f t="shared" si="1"/>
        <v/>
      </c>
    </row>
    <row r="4922">
      <c r="G4922" s="13" t="str">
        <f t="shared" si="1"/>
        <v/>
      </c>
    </row>
    <row r="4923">
      <c r="G4923" s="13" t="str">
        <f t="shared" si="1"/>
        <v/>
      </c>
    </row>
    <row r="4924">
      <c r="G4924" s="13" t="str">
        <f t="shared" si="1"/>
        <v/>
      </c>
    </row>
    <row r="4925">
      <c r="G4925" s="13" t="str">
        <f t="shared" si="1"/>
        <v/>
      </c>
    </row>
    <row r="4926">
      <c r="G4926" s="13" t="str">
        <f t="shared" si="1"/>
        <v/>
      </c>
    </row>
    <row r="4927">
      <c r="G4927" s="13" t="str">
        <f t="shared" si="1"/>
        <v/>
      </c>
    </row>
    <row r="4928">
      <c r="G4928" s="13" t="str">
        <f t="shared" si="1"/>
        <v/>
      </c>
    </row>
    <row r="4929">
      <c r="G4929" s="13" t="str">
        <f t="shared" si="1"/>
        <v/>
      </c>
    </row>
    <row r="4930">
      <c r="G4930" s="13" t="str">
        <f t="shared" si="1"/>
        <v/>
      </c>
    </row>
    <row r="4931">
      <c r="G4931" s="13" t="str">
        <f t="shared" si="1"/>
        <v/>
      </c>
    </row>
    <row r="4932">
      <c r="G4932" s="13" t="str">
        <f t="shared" si="1"/>
        <v/>
      </c>
    </row>
    <row r="4933">
      <c r="G4933" s="13" t="str">
        <f t="shared" si="1"/>
        <v/>
      </c>
    </row>
    <row r="4934">
      <c r="G4934" s="13" t="str">
        <f t="shared" si="1"/>
        <v/>
      </c>
    </row>
    <row r="4935">
      <c r="G4935" s="13" t="str">
        <f t="shared" si="1"/>
        <v/>
      </c>
    </row>
    <row r="4936">
      <c r="G4936" s="13" t="str">
        <f t="shared" si="1"/>
        <v/>
      </c>
    </row>
    <row r="4937">
      <c r="G4937" s="13" t="str">
        <f t="shared" si="1"/>
        <v/>
      </c>
    </row>
    <row r="4938">
      <c r="G4938" s="13" t="str">
        <f t="shared" si="1"/>
        <v/>
      </c>
    </row>
    <row r="4939">
      <c r="G4939" s="13" t="str">
        <f t="shared" si="1"/>
        <v/>
      </c>
    </row>
    <row r="4940">
      <c r="G4940" s="13" t="str">
        <f t="shared" si="1"/>
        <v/>
      </c>
    </row>
    <row r="4941">
      <c r="G4941" s="13" t="str">
        <f t="shared" si="1"/>
        <v/>
      </c>
    </row>
    <row r="4942">
      <c r="G4942" s="13" t="str">
        <f t="shared" si="1"/>
        <v/>
      </c>
    </row>
    <row r="4943">
      <c r="G4943" s="13" t="str">
        <f t="shared" si="1"/>
        <v/>
      </c>
    </row>
    <row r="4944">
      <c r="G4944" s="13" t="str">
        <f t="shared" si="1"/>
        <v/>
      </c>
    </row>
    <row r="4945">
      <c r="G4945" s="13" t="str">
        <f t="shared" si="1"/>
        <v/>
      </c>
    </row>
    <row r="4946">
      <c r="G4946" s="13" t="str">
        <f t="shared" si="1"/>
        <v/>
      </c>
    </row>
    <row r="4947">
      <c r="G4947" s="13" t="str">
        <f t="shared" si="1"/>
        <v/>
      </c>
    </row>
    <row r="4948">
      <c r="G4948" s="13" t="str">
        <f t="shared" si="1"/>
        <v/>
      </c>
    </row>
    <row r="4949">
      <c r="G4949" s="13" t="str">
        <f t="shared" si="1"/>
        <v/>
      </c>
    </row>
    <row r="4950">
      <c r="G4950" s="13" t="str">
        <f t="shared" si="1"/>
        <v/>
      </c>
    </row>
    <row r="4951">
      <c r="G4951" s="13" t="str">
        <f t="shared" si="1"/>
        <v/>
      </c>
    </row>
    <row r="4952">
      <c r="G4952" s="13" t="str">
        <f t="shared" si="1"/>
        <v/>
      </c>
    </row>
    <row r="4953">
      <c r="G4953" s="13" t="str">
        <f t="shared" si="1"/>
        <v/>
      </c>
    </row>
    <row r="4954">
      <c r="G4954" s="13" t="str">
        <f t="shared" si="1"/>
        <v/>
      </c>
    </row>
    <row r="4955">
      <c r="G4955" s="13" t="str">
        <f t="shared" si="1"/>
        <v/>
      </c>
    </row>
    <row r="4956">
      <c r="G4956" s="13" t="str">
        <f t="shared" si="1"/>
        <v/>
      </c>
    </row>
    <row r="4957">
      <c r="G4957" s="13" t="str">
        <f t="shared" si="1"/>
        <v/>
      </c>
    </row>
    <row r="4958">
      <c r="G4958" s="13" t="str">
        <f t="shared" si="1"/>
        <v/>
      </c>
    </row>
    <row r="4959">
      <c r="G4959" s="13" t="str">
        <f t="shared" si="1"/>
        <v/>
      </c>
    </row>
    <row r="4960">
      <c r="G4960" s="13" t="str">
        <f t="shared" si="1"/>
        <v/>
      </c>
    </row>
    <row r="4961">
      <c r="G4961" s="13" t="str">
        <f t="shared" si="1"/>
        <v/>
      </c>
    </row>
    <row r="4962">
      <c r="G4962" s="13" t="str">
        <f t="shared" si="1"/>
        <v/>
      </c>
    </row>
    <row r="4963">
      <c r="G4963" s="13" t="str">
        <f t="shared" si="1"/>
        <v/>
      </c>
    </row>
    <row r="4964">
      <c r="G4964" s="13" t="str">
        <f t="shared" si="1"/>
        <v/>
      </c>
    </row>
    <row r="4965">
      <c r="G4965" s="13" t="str">
        <f t="shared" si="1"/>
        <v/>
      </c>
    </row>
    <row r="4966">
      <c r="G4966" s="13" t="str">
        <f t="shared" si="1"/>
        <v/>
      </c>
    </row>
    <row r="4967">
      <c r="G4967" s="13" t="str">
        <f t="shared" si="1"/>
        <v/>
      </c>
    </row>
    <row r="4968">
      <c r="G4968" s="13" t="str">
        <f t="shared" si="1"/>
        <v/>
      </c>
    </row>
    <row r="4969">
      <c r="G4969" s="13" t="str">
        <f t="shared" si="1"/>
        <v/>
      </c>
    </row>
    <row r="4970">
      <c r="G4970" s="13" t="str">
        <f t="shared" si="1"/>
        <v/>
      </c>
    </row>
    <row r="4971">
      <c r="G4971" s="13" t="str">
        <f t="shared" si="1"/>
        <v/>
      </c>
    </row>
    <row r="4972">
      <c r="G4972" s="13" t="str">
        <f t="shared" si="1"/>
        <v/>
      </c>
    </row>
    <row r="4973">
      <c r="G4973" s="13" t="str">
        <f t="shared" si="1"/>
        <v/>
      </c>
    </row>
    <row r="4974">
      <c r="G4974" s="13" t="str">
        <f t="shared" si="1"/>
        <v/>
      </c>
    </row>
    <row r="4975">
      <c r="G4975" s="13" t="str">
        <f t="shared" si="1"/>
        <v/>
      </c>
    </row>
    <row r="4976">
      <c r="G4976" s="13" t="str">
        <f t="shared" si="1"/>
        <v/>
      </c>
    </row>
    <row r="4977">
      <c r="G4977" s="13" t="str">
        <f t="shared" si="1"/>
        <v/>
      </c>
    </row>
    <row r="4978">
      <c r="G4978" s="13" t="str">
        <f t="shared" si="1"/>
        <v/>
      </c>
    </row>
    <row r="4979">
      <c r="G4979" s="13" t="str">
        <f t="shared" si="1"/>
        <v/>
      </c>
    </row>
    <row r="4980">
      <c r="G4980" s="13" t="str">
        <f t="shared" si="1"/>
        <v/>
      </c>
    </row>
    <row r="4981">
      <c r="G4981" s="13" t="str">
        <f t="shared" si="1"/>
        <v/>
      </c>
    </row>
    <row r="4982">
      <c r="G4982" s="13" t="str">
        <f t="shared" si="1"/>
        <v/>
      </c>
    </row>
    <row r="4983">
      <c r="G4983" s="13" t="str">
        <f t="shared" si="1"/>
        <v/>
      </c>
    </row>
    <row r="4984">
      <c r="G4984" s="13" t="str">
        <f t="shared" si="1"/>
        <v/>
      </c>
    </row>
    <row r="4985">
      <c r="G4985" s="13" t="str">
        <f t="shared" si="1"/>
        <v/>
      </c>
    </row>
    <row r="4986">
      <c r="G4986" s="13" t="str">
        <f t="shared" si="1"/>
        <v/>
      </c>
    </row>
    <row r="4987">
      <c r="G4987" s="13" t="str">
        <f t="shared" si="1"/>
        <v/>
      </c>
    </row>
    <row r="4988">
      <c r="G4988" s="13" t="str">
        <f t="shared" si="1"/>
        <v/>
      </c>
    </row>
    <row r="4989">
      <c r="G4989" s="13" t="str">
        <f t="shared" si="1"/>
        <v/>
      </c>
    </row>
    <row r="4990">
      <c r="G4990" s="13" t="str">
        <f t="shared" si="1"/>
        <v/>
      </c>
    </row>
    <row r="4991">
      <c r="G4991" s="13" t="str">
        <f t="shared" si="1"/>
        <v/>
      </c>
    </row>
    <row r="4992">
      <c r="G4992" s="13" t="str">
        <f t="shared" si="1"/>
        <v/>
      </c>
    </row>
    <row r="4993">
      <c r="G4993" s="13" t="str">
        <f t="shared" si="1"/>
        <v/>
      </c>
    </row>
    <row r="4994">
      <c r="G4994" s="13" t="str">
        <f t="shared" si="1"/>
        <v/>
      </c>
    </row>
    <row r="4995">
      <c r="G4995" s="13" t="str">
        <f t="shared" si="1"/>
        <v/>
      </c>
    </row>
    <row r="4996">
      <c r="G4996" s="13" t="str">
        <f t="shared" si="1"/>
        <v/>
      </c>
    </row>
    <row r="4997">
      <c r="G4997" s="13"/>
    </row>
    <row r="4998">
      <c r="G4998" s="13"/>
    </row>
    <row r="4999">
      <c r="G4999" s="13"/>
    </row>
    <row r="5000">
      <c r="G5000" s="13"/>
    </row>
    <row r="5001">
      <c r="G5001" s="13"/>
    </row>
    <row r="5002">
      <c r="G5002" s="13"/>
    </row>
    <row r="5003">
      <c r="G5003" s="13"/>
    </row>
    <row r="5004">
      <c r="G5004" s="13"/>
    </row>
    <row r="5005">
      <c r="G5005" s="13"/>
    </row>
    <row r="5006">
      <c r="G5006" s="13"/>
    </row>
    <row r="5007">
      <c r="G5007" s="13"/>
    </row>
    <row r="5008">
      <c r="G5008" s="13"/>
    </row>
    <row r="5009">
      <c r="G5009" s="13"/>
    </row>
    <row r="5010">
      <c r="G5010" s="13"/>
    </row>
    <row r="5011">
      <c r="G5011" s="13"/>
    </row>
    <row r="5012">
      <c r="G5012" s="13"/>
    </row>
    <row r="5013">
      <c r="G5013" s="13"/>
    </row>
    <row r="5014">
      <c r="G5014" s="13"/>
    </row>
    <row r="5015">
      <c r="G5015" s="13"/>
    </row>
    <row r="5016">
      <c r="G5016" s="13"/>
    </row>
    <row r="5017">
      <c r="G5017" s="13"/>
    </row>
    <row r="5018">
      <c r="G5018" s="13"/>
    </row>
    <row r="5019">
      <c r="G5019" s="13"/>
    </row>
    <row r="5020">
      <c r="G5020" s="13"/>
    </row>
    <row r="5021">
      <c r="G5021" s="13"/>
    </row>
    <row r="5022">
      <c r="G5022" s="13"/>
    </row>
    <row r="5023">
      <c r="G5023" s="13"/>
    </row>
    <row r="5024">
      <c r="G5024" s="13"/>
    </row>
    <row r="5025">
      <c r="G5025" s="13"/>
    </row>
    <row r="5026">
      <c r="G5026" s="13"/>
    </row>
    <row r="5027">
      <c r="G5027" s="13"/>
    </row>
    <row r="5028">
      <c r="G5028" s="13"/>
    </row>
    <row r="5029">
      <c r="G5029" s="13"/>
    </row>
    <row r="5030">
      <c r="G5030" s="13"/>
    </row>
    <row r="5031">
      <c r="G5031" s="13"/>
    </row>
    <row r="5032">
      <c r="G5032" s="13"/>
    </row>
    <row r="5033">
      <c r="G5033" s="13"/>
    </row>
    <row r="5034">
      <c r="G5034" s="13"/>
    </row>
    <row r="5035">
      <c r="G5035" s="13"/>
    </row>
    <row r="5036">
      <c r="G5036" s="13"/>
    </row>
    <row r="5037">
      <c r="G5037" s="13"/>
    </row>
    <row r="5038">
      <c r="G5038" s="13"/>
    </row>
    <row r="5039">
      <c r="G5039" s="13"/>
    </row>
    <row r="5040">
      <c r="G5040" s="13"/>
    </row>
    <row r="5041">
      <c r="G5041" s="13"/>
    </row>
    <row r="5042">
      <c r="G5042" s="13"/>
    </row>
    <row r="5043">
      <c r="G5043" s="13"/>
    </row>
    <row r="5044">
      <c r="G5044" s="13"/>
    </row>
    <row r="5045">
      <c r="G5045" s="13"/>
    </row>
    <row r="5046">
      <c r="G5046" s="13"/>
    </row>
    <row r="5047">
      <c r="G5047" s="13"/>
    </row>
    <row r="5048">
      <c r="G5048" s="13"/>
    </row>
    <row r="5049">
      <c r="G5049" s="13"/>
    </row>
    <row r="5050">
      <c r="G5050" s="13"/>
    </row>
    <row r="5051">
      <c r="G5051" s="13"/>
    </row>
    <row r="5052">
      <c r="G5052" s="13"/>
    </row>
    <row r="5053">
      <c r="G5053" s="13"/>
    </row>
    <row r="5054">
      <c r="G5054" s="13"/>
    </row>
    <row r="5055">
      <c r="G5055" s="13"/>
    </row>
    <row r="5056">
      <c r="G5056" s="13"/>
    </row>
    <row r="5057">
      <c r="G5057" s="13"/>
    </row>
    <row r="5058">
      <c r="G5058" s="13"/>
    </row>
    <row r="5059">
      <c r="G5059" s="13"/>
    </row>
    <row r="5060">
      <c r="G5060" s="13"/>
    </row>
    <row r="5061">
      <c r="G5061" s="13"/>
    </row>
    <row r="5062">
      <c r="G5062" s="13"/>
    </row>
    <row r="5063">
      <c r="G5063" s="13"/>
    </row>
    <row r="5064">
      <c r="G5064" s="13"/>
    </row>
    <row r="5065">
      <c r="G5065" s="13"/>
    </row>
    <row r="5066">
      <c r="G5066" s="13"/>
    </row>
    <row r="5067">
      <c r="G5067" s="13"/>
    </row>
    <row r="5068">
      <c r="G5068" s="13"/>
    </row>
    <row r="5069">
      <c r="G5069" s="13"/>
    </row>
    <row r="5070">
      <c r="G5070" s="13"/>
    </row>
    <row r="5071">
      <c r="G5071" s="13"/>
    </row>
    <row r="5072">
      <c r="G5072" s="13"/>
    </row>
    <row r="5073">
      <c r="G5073" s="13"/>
    </row>
    <row r="5074">
      <c r="G5074" s="13"/>
    </row>
    <row r="5075">
      <c r="G5075" s="13"/>
    </row>
    <row r="5076">
      <c r="G5076" s="13"/>
    </row>
    <row r="5077">
      <c r="G5077" s="13"/>
    </row>
    <row r="5078">
      <c r="G5078" s="13"/>
    </row>
    <row r="5079">
      <c r="G5079" s="13"/>
    </row>
    <row r="5080">
      <c r="G5080" s="13"/>
    </row>
    <row r="5081">
      <c r="G5081" s="13"/>
    </row>
    <row r="5082">
      <c r="G5082" s="13"/>
    </row>
    <row r="5083">
      <c r="G5083" s="13"/>
    </row>
    <row r="5084">
      <c r="G5084" s="13"/>
    </row>
    <row r="5085">
      <c r="G5085" s="13"/>
    </row>
    <row r="5086">
      <c r="G5086" s="13"/>
    </row>
    <row r="5087">
      <c r="G5087" s="13"/>
    </row>
    <row r="5088">
      <c r="G5088" s="13"/>
    </row>
    <row r="5089">
      <c r="G5089" s="13"/>
    </row>
    <row r="5090">
      <c r="G5090" s="13"/>
    </row>
    <row r="5091">
      <c r="G5091" s="13"/>
    </row>
    <row r="5092">
      <c r="G5092" s="13"/>
    </row>
    <row r="5093">
      <c r="G5093" s="13"/>
    </row>
    <row r="5094">
      <c r="G5094" s="13"/>
    </row>
    <row r="5095">
      <c r="G5095" s="13"/>
    </row>
    <row r="5096">
      <c r="G5096" s="13"/>
    </row>
    <row r="5097">
      <c r="G5097" s="13"/>
    </row>
    <row r="5098">
      <c r="G5098" s="13"/>
    </row>
    <row r="5099">
      <c r="G5099" s="13"/>
    </row>
    <row r="5100">
      <c r="G5100" s="13"/>
    </row>
    <row r="5101">
      <c r="G5101" s="13"/>
    </row>
    <row r="5102">
      <c r="G5102" s="13"/>
    </row>
    <row r="5103">
      <c r="G5103" s="13"/>
    </row>
    <row r="5104">
      <c r="G5104" s="13"/>
    </row>
    <row r="5105">
      <c r="G5105" s="13"/>
    </row>
    <row r="5106">
      <c r="G5106" s="13"/>
    </row>
    <row r="5107">
      <c r="G5107" s="13"/>
    </row>
    <row r="5108">
      <c r="G5108" s="13"/>
    </row>
    <row r="5109">
      <c r="G5109" s="13"/>
    </row>
    <row r="5110">
      <c r="G5110" s="13"/>
    </row>
    <row r="5111">
      <c r="G5111" s="13"/>
    </row>
    <row r="5112">
      <c r="G5112" s="13"/>
    </row>
    <row r="5113">
      <c r="G5113" s="13"/>
    </row>
    <row r="5114">
      <c r="G5114" s="13"/>
    </row>
    <row r="5115">
      <c r="G5115" s="13"/>
    </row>
    <row r="5116">
      <c r="G5116" s="13"/>
    </row>
    <row r="5117">
      <c r="G5117" s="13"/>
    </row>
    <row r="5118">
      <c r="G5118" s="13"/>
    </row>
    <row r="5119">
      <c r="G5119" s="13"/>
    </row>
    <row r="5120">
      <c r="G5120" s="13"/>
    </row>
    <row r="5121">
      <c r="G5121" s="13"/>
    </row>
    <row r="5122">
      <c r="G5122" s="13"/>
    </row>
    <row r="5123">
      <c r="G5123" s="13"/>
    </row>
    <row r="5124">
      <c r="G5124" s="13"/>
    </row>
    <row r="5125">
      <c r="G5125" s="13"/>
    </row>
    <row r="5126">
      <c r="G5126" s="13"/>
    </row>
    <row r="5127">
      <c r="G5127" s="13"/>
    </row>
    <row r="5128">
      <c r="G5128" s="13"/>
    </row>
    <row r="5129">
      <c r="G5129" s="13"/>
    </row>
    <row r="5130">
      <c r="G5130" s="13"/>
    </row>
    <row r="5131">
      <c r="G5131" s="13"/>
    </row>
    <row r="5132">
      <c r="G5132" s="13"/>
    </row>
    <row r="5133">
      <c r="G5133" s="13"/>
    </row>
    <row r="5134">
      <c r="G5134" s="13"/>
    </row>
    <row r="5135">
      <c r="G5135" s="13"/>
    </row>
    <row r="5136">
      <c r="G5136" s="13"/>
    </row>
    <row r="5137">
      <c r="G5137" s="13"/>
    </row>
    <row r="5138">
      <c r="G5138" s="13"/>
    </row>
    <row r="5139">
      <c r="G5139" s="13"/>
    </row>
    <row r="5140">
      <c r="G5140" s="13"/>
    </row>
    <row r="5141">
      <c r="G5141" s="13"/>
    </row>
    <row r="5142">
      <c r="G5142" s="13"/>
    </row>
    <row r="5143">
      <c r="G5143" s="13"/>
    </row>
    <row r="5144">
      <c r="G5144" s="13"/>
    </row>
    <row r="5145">
      <c r="G5145" s="13"/>
    </row>
    <row r="5146">
      <c r="G5146" s="13"/>
    </row>
    <row r="5147">
      <c r="G5147" s="13"/>
    </row>
    <row r="5148">
      <c r="G5148" s="13"/>
    </row>
    <row r="5149">
      <c r="G5149" s="13"/>
    </row>
    <row r="5150">
      <c r="G5150" s="13"/>
    </row>
    <row r="5151">
      <c r="G5151" s="13"/>
    </row>
    <row r="5152">
      <c r="G5152" s="13"/>
    </row>
    <row r="5153">
      <c r="G5153" s="13"/>
    </row>
    <row r="5154">
      <c r="G5154" s="13"/>
    </row>
    <row r="5155">
      <c r="G5155" s="13"/>
    </row>
    <row r="5156">
      <c r="G5156" s="13"/>
    </row>
    <row r="5157">
      <c r="G5157" s="13"/>
    </row>
    <row r="5158">
      <c r="G5158" s="13"/>
    </row>
    <row r="5159">
      <c r="G5159" s="13"/>
    </row>
    <row r="5160">
      <c r="G5160" s="13"/>
    </row>
    <row r="5161">
      <c r="G5161" s="13"/>
    </row>
    <row r="5162">
      <c r="G5162" s="13"/>
    </row>
    <row r="5163">
      <c r="G5163" s="13"/>
    </row>
    <row r="5164">
      <c r="G5164" s="13"/>
    </row>
    <row r="5165">
      <c r="G5165" s="13"/>
    </row>
    <row r="5166">
      <c r="G5166" s="13"/>
    </row>
    <row r="5167">
      <c r="G5167" s="13"/>
    </row>
    <row r="5168">
      <c r="G5168" s="13"/>
    </row>
    <row r="5169">
      <c r="G5169" s="13"/>
    </row>
    <row r="5170">
      <c r="G5170" s="13"/>
    </row>
    <row r="5171">
      <c r="G5171" s="13"/>
    </row>
    <row r="5172">
      <c r="G5172" s="13"/>
    </row>
    <row r="5173">
      <c r="G5173" s="13"/>
    </row>
    <row r="5174">
      <c r="G5174" s="13"/>
    </row>
    <row r="5175">
      <c r="G5175" s="13"/>
    </row>
    <row r="5176">
      <c r="G5176" s="13"/>
    </row>
    <row r="5177">
      <c r="G5177" s="13"/>
    </row>
    <row r="5178">
      <c r="G5178" s="13"/>
    </row>
    <row r="5179">
      <c r="G5179" s="13"/>
    </row>
    <row r="5180">
      <c r="G5180" s="13"/>
    </row>
    <row r="5181">
      <c r="G5181" s="13"/>
    </row>
    <row r="5182">
      <c r="G5182" s="13"/>
    </row>
    <row r="5183">
      <c r="G5183" s="13"/>
    </row>
    <row r="5184">
      <c r="G5184" s="13"/>
    </row>
    <row r="5185">
      <c r="G5185" s="13"/>
    </row>
    <row r="5186">
      <c r="G5186" s="13"/>
    </row>
    <row r="5187">
      <c r="G5187" s="13"/>
    </row>
    <row r="5188">
      <c r="G5188" s="13"/>
    </row>
    <row r="5189">
      <c r="G5189" s="13"/>
    </row>
    <row r="5190">
      <c r="G5190" s="13"/>
    </row>
    <row r="5191">
      <c r="G5191" s="13"/>
    </row>
    <row r="5192">
      <c r="G5192" s="13"/>
    </row>
    <row r="5193">
      <c r="G5193" s="13"/>
    </row>
    <row r="5194">
      <c r="G5194" s="13"/>
    </row>
    <row r="5195">
      <c r="G5195" s="13"/>
    </row>
    <row r="5196">
      <c r="G5196" s="13"/>
    </row>
    <row r="5197">
      <c r="G5197" s="13"/>
    </row>
    <row r="5198">
      <c r="G5198" s="13"/>
    </row>
    <row r="5199">
      <c r="G5199" s="13"/>
    </row>
    <row r="5200">
      <c r="G5200" s="13"/>
    </row>
    <row r="5201">
      <c r="G5201" s="13"/>
    </row>
    <row r="5202">
      <c r="G5202" s="13"/>
    </row>
    <row r="5203">
      <c r="G5203" s="13"/>
    </row>
    <row r="5204">
      <c r="G5204" s="13"/>
    </row>
    <row r="5205">
      <c r="G5205" s="13"/>
    </row>
    <row r="5206">
      <c r="G5206" s="13"/>
    </row>
    <row r="5207">
      <c r="G5207" s="13"/>
    </row>
    <row r="5208">
      <c r="G5208" s="13"/>
    </row>
    <row r="5209">
      <c r="G5209" s="13"/>
    </row>
    <row r="5210">
      <c r="G5210" s="13"/>
    </row>
    <row r="5211">
      <c r="G5211" s="13"/>
    </row>
    <row r="5212">
      <c r="G5212" s="13"/>
    </row>
    <row r="5213">
      <c r="G5213" s="13"/>
    </row>
    <row r="5214">
      <c r="G5214" s="13"/>
    </row>
    <row r="5215">
      <c r="G5215" s="13"/>
    </row>
    <row r="5216">
      <c r="G5216" s="13"/>
    </row>
    <row r="5217">
      <c r="G5217" s="13"/>
    </row>
    <row r="5218">
      <c r="G5218" s="13"/>
    </row>
    <row r="5219">
      <c r="G5219" s="13"/>
    </row>
    <row r="5220">
      <c r="G5220" s="13"/>
    </row>
    <row r="5221">
      <c r="G5221" s="13"/>
    </row>
    <row r="5222">
      <c r="G5222" s="13"/>
    </row>
    <row r="5223">
      <c r="G5223" s="13"/>
    </row>
    <row r="5224">
      <c r="G5224" s="13"/>
    </row>
    <row r="5225">
      <c r="G5225" s="13"/>
    </row>
    <row r="5226">
      <c r="G5226" s="13"/>
    </row>
    <row r="5227">
      <c r="G5227" s="13"/>
    </row>
    <row r="5228">
      <c r="G5228" s="13"/>
    </row>
    <row r="5229">
      <c r="G5229" s="13"/>
    </row>
    <row r="5230">
      <c r="G5230" s="13"/>
    </row>
    <row r="5231">
      <c r="G5231" s="13"/>
    </row>
    <row r="5232">
      <c r="G5232" s="13"/>
    </row>
    <row r="5233">
      <c r="G5233" s="13"/>
    </row>
    <row r="5234">
      <c r="G5234" s="13"/>
    </row>
    <row r="5235">
      <c r="G5235" s="13"/>
    </row>
    <row r="5236">
      <c r="G5236" s="13"/>
    </row>
    <row r="5237">
      <c r="G5237" s="13"/>
    </row>
    <row r="5238">
      <c r="G5238" s="13"/>
    </row>
    <row r="5239">
      <c r="G5239" s="13"/>
    </row>
    <row r="5240">
      <c r="G5240" s="13"/>
    </row>
    <row r="5241">
      <c r="G5241" s="13"/>
    </row>
    <row r="5242">
      <c r="G5242" s="13"/>
    </row>
    <row r="5243">
      <c r="G5243" s="13"/>
    </row>
    <row r="5244">
      <c r="G5244" s="13"/>
    </row>
    <row r="5245">
      <c r="G5245" s="13"/>
    </row>
    <row r="5246">
      <c r="G5246" s="13"/>
    </row>
    <row r="5247">
      <c r="G5247" s="13"/>
    </row>
    <row r="5248">
      <c r="G5248" s="13"/>
    </row>
    <row r="5249">
      <c r="G5249" s="13"/>
    </row>
    <row r="5250">
      <c r="G5250" s="13"/>
    </row>
    <row r="5251">
      <c r="G5251" s="13"/>
    </row>
    <row r="5252">
      <c r="G5252" s="13"/>
    </row>
    <row r="5253">
      <c r="G5253" s="13"/>
    </row>
    <row r="5254">
      <c r="G5254" s="13"/>
    </row>
    <row r="5255">
      <c r="G5255" s="13"/>
    </row>
    <row r="5256">
      <c r="G5256" s="13"/>
    </row>
    <row r="5257">
      <c r="G5257" s="13"/>
    </row>
    <row r="5258">
      <c r="G5258" s="13"/>
    </row>
    <row r="5259">
      <c r="G5259" s="13"/>
    </row>
    <row r="5260">
      <c r="G5260" s="13"/>
    </row>
    <row r="5261">
      <c r="G5261" s="13"/>
    </row>
    <row r="5262">
      <c r="G5262" s="13"/>
    </row>
    <row r="5263">
      <c r="G5263" s="13"/>
    </row>
    <row r="5264">
      <c r="G5264" s="13"/>
    </row>
    <row r="5265">
      <c r="G5265" s="13"/>
    </row>
    <row r="5266">
      <c r="G5266" s="13"/>
    </row>
    <row r="5267">
      <c r="G5267" s="13"/>
    </row>
    <row r="5268">
      <c r="G5268" s="13"/>
    </row>
    <row r="5269">
      <c r="G5269" s="13"/>
    </row>
    <row r="5270">
      <c r="G5270" s="13"/>
    </row>
    <row r="5271">
      <c r="G5271" s="13"/>
    </row>
    <row r="5272">
      <c r="G5272" s="13"/>
    </row>
    <row r="5273">
      <c r="G5273" s="13"/>
    </row>
    <row r="5274">
      <c r="G5274" s="13"/>
    </row>
    <row r="5275">
      <c r="G5275" s="13"/>
    </row>
    <row r="5276">
      <c r="G5276" s="13"/>
    </row>
    <row r="5277">
      <c r="G5277" s="13"/>
    </row>
    <row r="5278">
      <c r="G5278" s="13"/>
    </row>
    <row r="5279">
      <c r="G5279" s="13"/>
    </row>
    <row r="5280">
      <c r="G5280" s="13"/>
    </row>
    <row r="5281">
      <c r="G5281" s="13"/>
    </row>
    <row r="5282">
      <c r="G5282" s="13"/>
    </row>
    <row r="5283">
      <c r="G5283" s="13"/>
    </row>
    <row r="5284">
      <c r="G5284" s="13"/>
    </row>
    <row r="5285">
      <c r="G5285" s="13"/>
    </row>
    <row r="5286">
      <c r="G5286" s="13"/>
    </row>
    <row r="5287">
      <c r="G5287" s="13"/>
    </row>
    <row r="5288">
      <c r="G5288" s="13"/>
    </row>
    <row r="5289">
      <c r="G5289" s="13"/>
    </row>
    <row r="5290">
      <c r="G5290" s="13"/>
    </row>
    <row r="5291">
      <c r="G5291" s="13"/>
    </row>
    <row r="5292">
      <c r="G5292" s="13"/>
    </row>
    <row r="5293">
      <c r="G5293" s="13"/>
    </row>
    <row r="5294">
      <c r="G5294" s="13"/>
    </row>
    <row r="5295">
      <c r="G5295" s="13"/>
    </row>
    <row r="5296">
      <c r="G5296" s="13"/>
    </row>
    <row r="5297">
      <c r="G5297" s="13"/>
    </row>
    <row r="5298">
      <c r="G5298" s="13"/>
    </row>
    <row r="5299">
      <c r="G5299" s="13"/>
    </row>
    <row r="5300">
      <c r="G5300" s="13"/>
    </row>
    <row r="5301">
      <c r="G5301" s="13"/>
    </row>
    <row r="5302">
      <c r="G5302" s="13"/>
    </row>
    <row r="5303">
      <c r="G5303" s="13"/>
    </row>
    <row r="5304">
      <c r="G5304" s="13"/>
    </row>
    <row r="5305">
      <c r="G5305" s="13"/>
    </row>
    <row r="5306">
      <c r="G5306" s="13"/>
    </row>
    <row r="5307">
      <c r="G5307" s="13"/>
    </row>
    <row r="5308">
      <c r="G5308" s="13"/>
    </row>
    <row r="5309">
      <c r="G5309" s="13"/>
    </row>
    <row r="5310">
      <c r="G5310" s="13"/>
    </row>
    <row r="5311">
      <c r="G5311" s="13"/>
    </row>
    <row r="5312">
      <c r="G5312" s="13"/>
    </row>
    <row r="5313">
      <c r="G5313" s="13"/>
    </row>
    <row r="5314">
      <c r="G5314" s="13"/>
    </row>
    <row r="5315">
      <c r="G5315" s="13"/>
    </row>
    <row r="5316">
      <c r="G5316" s="13"/>
    </row>
    <row r="5317">
      <c r="G5317" s="13"/>
    </row>
    <row r="5318">
      <c r="G5318" s="13"/>
    </row>
    <row r="5319">
      <c r="G5319" s="13"/>
    </row>
    <row r="5320">
      <c r="G5320" s="13"/>
    </row>
    <row r="5321">
      <c r="G5321" s="13"/>
    </row>
    <row r="5322">
      <c r="G5322" s="13"/>
    </row>
    <row r="5323">
      <c r="G5323" s="13"/>
    </row>
    <row r="5324">
      <c r="G5324" s="13"/>
    </row>
    <row r="5325">
      <c r="G5325" s="13"/>
    </row>
    <row r="5326">
      <c r="G5326" s="13"/>
    </row>
    <row r="5327">
      <c r="G5327" s="13"/>
    </row>
    <row r="5328">
      <c r="G5328" s="13"/>
    </row>
    <row r="5329">
      <c r="G5329" s="13"/>
    </row>
    <row r="5330">
      <c r="G5330" s="13"/>
    </row>
    <row r="5331">
      <c r="G5331" s="13"/>
    </row>
    <row r="5332">
      <c r="G5332" s="13"/>
    </row>
    <row r="5333">
      <c r="G5333" s="13"/>
    </row>
    <row r="5334">
      <c r="G5334" s="13"/>
    </row>
    <row r="5335">
      <c r="G5335" s="13"/>
    </row>
    <row r="5336">
      <c r="G5336" s="13"/>
    </row>
    <row r="5337">
      <c r="G5337" s="13"/>
    </row>
    <row r="5338">
      <c r="G5338" s="13"/>
    </row>
    <row r="5339">
      <c r="G5339" s="13"/>
    </row>
    <row r="5340">
      <c r="G5340" s="13"/>
    </row>
    <row r="5341">
      <c r="G5341" s="13"/>
    </row>
    <row r="5342">
      <c r="G5342" s="13"/>
    </row>
    <row r="5343">
      <c r="G5343" s="13"/>
    </row>
    <row r="5344">
      <c r="G5344" s="13"/>
    </row>
    <row r="5345">
      <c r="G5345" s="13"/>
    </row>
    <row r="5346">
      <c r="G5346" s="13"/>
    </row>
    <row r="5347">
      <c r="G5347" s="13"/>
    </row>
    <row r="5348">
      <c r="G5348" s="13"/>
    </row>
    <row r="5349">
      <c r="G5349" s="13"/>
    </row>
    <row r="5350">
      <c r="G5350" s="13"/>
    </row>
    <row r="5351">
      <c r="G5351" s="13"/>
    </row>
    <row r="5352">
      <c r="G5352" s="13"/>
    </row>
    <row r="5353">
      <c r="G5353" s="13"/>
    </row>
    <row r="5354">
      <c r="G5354" s="13"/>
    </row>
    <row r="5355">
      <c r="G5355" s="13"/>
    </row>
    <row r="5356">
      <c r="G5356" s="13"/>
    </row>
    <row r="5357">
      <c r="G5357" s="13"/>
    </row>
    <row r="5358">
      <c r="G5358" s="13"/>
    </row>
    <row r="5359">
      <c r="G5359" s="13"/>
    </row>
    <row r="5360">
      <c r="G5360" s="13"/>
    </row>
    <row r="5361">
      <c r="G5361" s="13"/>
    </row>
    <row r="5362">
      <c r="G5362" s="13"/>
    </row>
    <row r="5363">
      <c r="G5363" s="13"/>
    </row>
    <row r="5364">
      <c r="G5364" s="13"/>
    </row>
    <row r="5365">
      <c r="G5365" s="13"/>
    </row>
    <row r="5366">
      <c r="G5366" s="13"/>
    </row>
    <row r="5367">
      <c r="G5367" s="13"/>
    </row>
    <row r="5368">
      <c r="G5368" s="13"/>
    </row>
    <row r="5369">
      <c r="G5369" s="13"/>
    </row>
    <row r="5370">
      <c r="G5370" s="13"/>
    </row>
    <row r="5371">
      <c r="G5371" s="13"/>
    </row>
    <row r="5372">
      <c r="G5372" s="13"/>
    </row>
    <row r="5373">
      <c r="G5373" s="13"/>
    </row>
    <row r="5374">
      <c r="G5374" s="13"/>
    </row>
    <row r="5375">
      <c r="G5375" s="13"/>
    </row>
    <row r="5376">
      <c r="G5376" s="13"/>
    </row>
    <row r="5377">
      <c r="G5377" s="13"/>
    </row>
    <row r="5378">
      <c r="G5378" s="13"/>
    </row>
    <row r="5379">
      <c r="G5379" s="13"/>
    </row>
    <row r="5380">
      <c r="G5380" s="13"/>
    </row>
    <row r="5381">
      <c r="G5381" s="13"/>
    </row>
    <row r="5382">
      <c r="G5382" s="13"/>
    </row>
    <row r="5383">
      <c r="G5383" s="13"/>
    </row>
    <row r="5384">
      <c r="G5384" s="13"/>
    </row>
    <row r="5385">
      <c r="G5385" s="13"/>
    </row>
    <row r="5386">
      <c r="G5386" s="13"/>
    </row>
    <row r="5387">
      <c r="G5387" s="13"/>
    </row>
    <row r="5388">
      <c r="G5388" s="13"/>
    </row>
    <row r="5389">
      <c r="G5389" s="13"/>
    </row>
    <row r="5390">
      <c r="G5390" s="13"/>
    </row>
    <row r="5391">
      <c r="G5391" s="13"/>
    </row>
    <row r="5392">
      <c r="G5392" s="13"/>
    </row>
    <row r="5393">
      <c r="G5393" s="13"/>
    </row>
    <row r="5394">
      <c r="G5394" s="13"/>
    </row>
    <row r="5395">
      <c r="G5395" s="13"/>
    </row>
    <row r="5396">
      <c r="G5396" s="13"/>
    </row>
    <row r="5397">
      <c r="G5397" s="13"/>
    </row>
    <row r="5398">
      <c r="G5398" s="13"/>
    </row>
    <row r="5399">
      <c r="G5399" s="13"/>
    </row>
    <row r="5400">
      <c r="G5400" s="13"/>
    </row>
    <row r="5401">
      <c r="G5401" s="13"/>
    </row>
    <row r="5402">
      <c r="G5402" s="13"/>
    </row>
    <row r="5403">
      <c r="G5403" s="13"/>
    </row>
    <row r="5404">
      <c r="G5404" s="13"/>
    </row>
    <row r="5405">
      <c r="G5405" s="13"/>
    </row>
    <row r="5406">
      <c r="G5406" s="13"/>
    </row>
    <row r="5407">
      <c r="G5407" s="13"/>
    </row>
    <row r="5408">
      <c r="G5408" s="13"/>
    </row>
    <row r="5409">
      <c r="G5409" s="13"/>
    </row>
    <row r="5410">
      <c r="G5410" s="13"/>
    </row>
    <row r="5411">
      <c r="G5411" s="13"/>
    </row>
    <row r="5412">
      <c r="G5412" s="13"/>
    </row>
    <row r="5413">
      <c r="G5413" s="13"/>
    </row>
    <row r="5414">
      <c r="G5414" s="13"/>
    </row>
    <row r="5415">
      <c r="G5415" s="13"/>
    </row>
    <row r="5416">
      <c r="G5416" s="13"/>
    </row>
    <row r="5417">
      <c r="G5417" s="13"/>
    </row>
    <row r="5418">
      <c r="G5418" s="13"/>
    </row>
    <row r="5419">
      <c r="G5419" s="13"/>
    </row>
    <row r="5420">
      <c r="G5420" s="13"/>
    </row>
    <row r="5421">
      <c r="G5421" s="13"/>
    </row>
    <row r="5422">
      <c r="G5422" s="13"/>
    </row>
    <row r="5423">
      <c r="G5423" s="13"/>
    </row>
    <row r="5424">
      <c r="G5424" s="13"/>
    </row>
    <row r="5425">
      <c r="G5425" s="13"/>
    </row>
    <row r="5426">
      <c r="G5426" s="13"/>
    </row>
    <row r="5427">
      <c r="G5427" s="13"/>
    </row>
    <row r="5428">
      <c r="G5428" s="13"/>
    </row>
    <row r="5429">
      <c r="G5429" s="13"/>
    </row>
    <row r="5430">
      <c r="G5430" s="13"/>
    </row>
    <row r="5431">
      <c r="G5431" s="13"/>
    </row>
    <row r="5432">
      <c r="G5432" s="13"/>
    </row>
    <row r="5433">
      <c r="G5433" s="13"/>
    </row>
    <row r="5434">
      <c r="G5434" s="13"/>
    </row>
    <row r="5435">
      <c r="G5435" s="13"/>
    </row>
    <row r="5436">
      <c r="G5436" s="13"/>
    </row>
    <row r="5437">
      <c r="G5437" s="13"/>
    </row>
    <row r="5438">
      <c r="G5438" s="13"/>
    </row>
    <row r="5439">
      <c r="G5439" s="13"/>
    </row>
    <row r="5440">
      <c r="G5440" s="13"/>
    </row>
    <row r="5441">
      <c r="G5441" s="13"/>
    </row>
    <row r="5442">
      <c r="G5442" s="13"/>
    </row>
    <row r="5443">
      <c r="G5443" s="13"/>
    </row>
    <row r="5444">
      <c r="G5444" s="13"/>
    </row>
    <row r="5445">
      <c r="G5445" s="13"/>
    </row>
    <row r="5446">
      <c r="G5446" s="13"/>
    </row>
    <row r="5447">
      <c r="G5447" s="13"/>
    </row>
    <row r="5448">
      <c r="G5448" s="13"/>
    </row>
    <row r="5449">
      <c r="G5449" s="13"/>
    </row>
    <row r="5450">
      <c r="G5450" s="13"/>
    </row>
    <row r="5451">
      <c r="G5451" s="13"/>
    </row>
    <row r="5452">
      <c r="G5452" s="13"/>
    </row>
    <row r="5453">
      <c r="G5453" s="13"/>
    </row>
    <row r="5454">
      <c r="G5454" s="13"/>
    </row>
    <row r="5455">
      <c r="G5455" s="13"/>
    </row>
    <row r="5456">
      <c r="G5456" s="13"/>
    </row>
    <row r="5457">
      <c r="G5457" s="13"/>
    </row>
    <row r="5458">
      <c r="G5458" s="13"/>
    </row>
    <row r="5459">
      <c r="G5459" s="13"/>
    </row>
    <row r="5460">
      <c r="G5460" s="13"/>
    </row>
    <row r="5461">
      <c r="G5461" s="13"/>
    </row>
    <row r="5462">
      <c r="G5462" s="13"/>
    </row>
    <row r="5463">
      <c r="G5463" s="13"/>
    </row>
    <row r="5464">
      <c r="G5464" s="13"/>
    </row>
    <row r="5465">
      <c r="G5465" s="13"/>
    </row>
    <row r="5466">
      <c r="G5466" s="13"/>
    </row>
    <row r="5467">
      <c r="G5467" s="13"/>
    </row>
    <row r="5468">
      <c r="G5468" s="13"/>
    </row>
    <row r="5469">
      <c r="G5469" s="13"/>
    </row>
    <row r="5470">
      <c r="G5470" s="13"/>
    </row>
    <row r="5471">
      <c r="G5471" s="13"/>
    </row>
    <row r="5472">
      <c r="G5472" s="13"/>
    </row>
    <row r="5473">
      <c r="G5473" s="13"/>
    </row>
    <row r="5474">
      <c r="G5474" s="13"/>
    </row>
    <row r="5475">
      <c r="G5475" s="13"/>
    </row>
    <row r="5476">
      <c r="G5476" s="13"/>
    </row>
    <row r="5477">
      <c r="G5477" s="13"/>
    </row>
    <row r="5478">
      <c r="G5478" s="13"/>
    </row>
    <row r="5479">
      <c r="G5479" s="13"/>
    </row>
    <row r="5480">
      <c r="G5480" s="13"/>
    </row>
    <row r="5481">
      <c r="G5481" s="13"/>
    </row>
    <row r="5482">
      <c r="G5482" s="13"/>
    </row>
    <row r="5483">
      <c r="G5483" s="13"/>
    </row>
    <row r="5484">
      <c r="G5484" s="13"/>
    </row>
    <row r="5485">
      <c r="G5485" s="13"/>
    </row>
    <row r="5486">
      <c r="G5486" s="13"/>
    </row>
    <row r="5487">
      <c r="G5487" s="13"/>
    </row>
    <row r="5488">
      <c r="G5488" s="13"/>
    </row>
    <row r="5489">
      <c r="G5489" s="13"/>
    </row>
    <row r="5490">
      <c r="G5490" s="13"/>
    </row>
    <row r="5491">
      <c r="G5491" s="13"/>
    </row>
    <row r="5492">
      <c r="G5492" s="13"/>
    </row>
    <row r="5493">
      <c r="G5493" s="13"/>
    </row>
    <row r="5494">
      <c r="G5494" s="13"/>
    </row>
    <row r="5495">
      <c r="G5495" s="13"/>
    </row>
    <row r="5496">
      <c r="G5496" s="13"/>
    </row>
    <row r="5497">
      <c r="G5497" s="13"/>
    </row>
    <row r="5498">
      <c r="G5498" s="13"/>
    </row>
    <row r="5499">
      <c r="G5499" s="13"/>
    </row>
    <row r="5500">
      <c r="G5500" s="13"/>
    </row>
    <row r="5501">
      <c r="G5501" s="13"/>
    </row>
    <row r="5502">
      <c r="G5502" s="13"/>
    </row>
    <row r="5503">
      <c r="G5503" s="13"/>
    </row>
    <row r="5504">
      <c r="G5504" s="13"/>
    </row>
    <row r="5505">
      <c r="G5505" s="13"/>
    </row>
    <row r="5506">
      <c r="G5506" s="13"/>
    </row>
    <row r="5507">
      <c r="G5507" s="13"/>
    </row>
    <row r="5508">
      <c r="G5508" s="13"/>
    </row>
    <row r="5509">
      <c r="G5509" s="13"/>
    </row>
    <row r="5510">
      <c r="G5510" s="13"/>
    </row>
    <row r="5511">
      <c r="G5511" s="13"/>
    </row>
    <row r="5512">
      <c r="G5512" s="13"/>
    </row>
    <row r="5513">
      <c r="G5513" s="13"/>
    </row>
    <row r="5514">
      <c r="G5514" s="13"/>
    </row>
    <row r="5515">
      <c r="G5515" s="13"/>
    </row>
    <row r="5516">
      <c r="G5516" s="13"/>
    </row>
    <row r="5517">
      <c r="G5517" s="13"/>
    </row>
    <row r="5518">
      <c r="G5518" s="13"/>
    </row>
    <row r="5519">
      <c r="G5519" s="13"/>
    </row>
    <row r="5520">
      <c r="G5520" s="13"/>
    </row>
    <row r="5521">
      <c r="G5521" s="13"/>
    </row>
    <row r="5522">
      <c r="G5522" s="13"/>
    </row>
    <row r="5523">
      <c r="G5523" s="13"/>
    </row>
    <row r="5524">
      <c r="G5524" s="13"/>
    </row>
    <row r="5525">
      <c r="G5525" s="13"/>
    </row>
    <row r="5526">
      <c r="G5526" s="13"/>
    </row>
    <row r="5527">
      <c r="G5527" s="13"/>
    </row>
    <row r="5528">
      <c r="G5528" s="13"/>
    </row>
    <row r="5529">
      <c r="G5529" s="13"/>
    </row>
    <row r="5530">
      <c r="G5530" s="13"/>
    </row>
    <row r="5531">
      <c r="G5531" s="13"/>
    </row>
    <row r="5532">
      <c r="G5532" s="13"/>
    </row>
    <row r="5533">
      <c r="G5533" s="13"/>
    </row>
    <row r="5534">
      <c r="G5534" s="13"/>
    </row>
    <row r="5535">
      <c r="G5535" s="13"/>
    </row>
    <row r="5536">
      <c r="G5536" s="13"/>
    </row>
    <row r="5537">
      <c r="G5537" s="13"/>
    </row>
    <row r="5538">
      <c r="G5538" s="13"/>
    </row>
    <row r="5539">
      <c r="G5539" s="13"/>
    </row>
    <row r="5540">
      <c r="G5540" s="13"/>
    </row>
    <row r="5541">
      <c r="G5541" s="13"/>
    </row>
    <row r="5542">
      <c r="G5542" s="13"/>
    </row>
    <row r="5543">
      <c r="G5543" s="13"/>
    </row>
    <row r="5544">
      <c r="G5544" s="13"/>
    </row>
    <row r="5545">
      <c r="G5545" s="13"/>
    </row>
    <row r="5546">
      <c r="G5546" s="13"/>
    </row>
    <row r="5547">
      <c r="G5547" s="13"/>
    </row>
    <row r="5548">
      <c r="G5548" s="13"/>
    </row>
    <row r="5549">
      <c r="G5549" s="13"/>
    </row>
    <row r="5550">
      <c r="G5550" s="13"/>
    </row>
    <row r="5551">
      <c r="G5551" s="13"/>
    </row>
    <row r="5552">
      <c r="G5552" s="13"/>
    </row>
    <row r="5553">
      <c r="G5553" s="13"/>
    </row>
    <row r="5554">
      <c r="G5554" s="13"/>
    </row>
    <row r="5555">
      <c r="G5555" s="13"/>
    </row>
    <row r="5556">
      <c r="G5556" s="13"/>
    </row>
    <row r="5557">
      <c r="G5557" s="13"/>
    </row>
    <row r="5558">
      <c r="G5558" s="13"/>
    </row>
    <row r="5559">
      <c r="G5559" s="13"/>
    </row>
    <row r="5560">
      <c r="G5560" s="13"/>
    </row>
    <row r="5561">
      <c r="G5561" s="13"/>
    </row>
    <row r="5562">
      <c r="G5562" s="13"/>
    </row>
    <row r="5563">
      <c r="G5563" s="13"/>
    </row>
    <row r="5564">
      <c r="G5564" s="13"/>
    </row>
    <row r="5565">
      <c r="G5565" s="13"/>
    </row>
    <row r="5566">
      <c r="G5566" s="13"/>
    </row>
    <row r="5567">
      <c r="G5567" s="13"/>
    </row>
    <row r="5568">
      <c r="G5568" s="13"/>
    </row>
    <row r="5569">
      <c r="G5569" s="13"/>
    </row>
    <row r="5570">
      <c r="G5570" s="13"/>
    </row>
    <row r="5571">
      <c r="G5571" s="13"/>
    </row>
    <row r="5572">
      <c r="G5572" s="13"/>
    </row>
    <row r="5573">
      <c r="G5573" s="13"/>
    </row>
    <row r="5574">
      <c r="G5574" s="13"/>
    </row>
    <row r="5575">
      <c r="G5575" s="13"/>
    </row>
    <row r="5576">
      <c r="G5576" s="13"/>
    </row>
    <row r="5577">
      <c r="G5577" s="13"/>
    </row>
    <row r="5578">
      <c r="G5578" s="13"/>
    </row>
    <row r="5579">
      <c r="G5579" s="13"/>
    </row>
    <row r="5580">
      <c r="G5580" s="13"/>
    </row>
    <row r="5581">
      <c r="G5581" s="13"/>
    </row>
    <row r="5582">
      <c r="G5582" s="13"/>
    </row>
    <row r="5583">
      <c r="G5583" s="13"/>
    </row>
    <row r="5584">
      <c r="G5584" s="13"/>
    </row>
    <row r="5585">
      <c r="G5585" s="13"/>
    </row>
    <row r="5586">
      <c r="G5586" s="13"/>
    </row>
    <row r="5587">
      <c r="G5587" s="13"/>
    </row>
    <row r="5588">
      <c r="G5588" s="13"/>
    </row>
    <row r="5589">
      <c r="G5589" s="13"/>
    </row>
    <row r="5590">
      <c r="G5590" s="13"/>
    </row>
    <row r="5591">
      <c r="G5591" s="13"/>
    </row>
    <row r="5592">
      <c r="G5592" s="13"/>
    </row>
    <row r="5593">
      <c r="G5593" s="13"/>
    </row>
    <row r="5594">
      <c r="G5594" s="13"/>
    </row>
    <row r="5595">
      <c r="G5595" s="13"/>
    </row>
    <row r="5596">
      <c r="G5596" s="13"/>
    </row>
    <row r="5597">
      <c r="G5597" s="13"/>
    </row>
    <row r="5598">
      <c r="G5598" s="13"/>
    </row>
    <row r="5599">
      <c r="G5599" s="13"/>
    </row>
    <row r="5600">
      <c r="G5600" s="13"/>
    </row>
    <row r="5601">
      <c r="G5601" s="13"/>
    </row>
    <row r="5602">
      <c r="G5602" s="13"/>
    </row>
    <row r="5603">
      <c r="G5603" s="13"/>
    </row>
    <row r="5604">
      <c r="G5604" s="13"/>
    </row>
    <row r="5605">
      <c r="G5605" s="13"/>
    </row>
    <row r="5606">
      <c r="G5606" s="13"/>
    </row>
    <row r="5607">
      <c r="G5607" s="13"/>
    </row>
    <row r="5608">
      <c r="G5608" s="13"/>
    </row>
    <row r="5609">
      <c r="G5609" s="13"/>
    </row>
    <row r="5610">
      <c r="G5610" s="13"/>
    </row>
    <row r="5611">
      <c r="G5611" s="13"/>
    </row>
    <row r="5612">
      <c r="G5612" s="13"/>
    </row>
    <row r="5613">
      <c r="G5613" s="13"/>
    </row>
    <row r="5614">
      <c r="G5614" s="13"/>
    </row>
    <row r="5615">
      <c r="G5615" s="13"/>
    </row>
    <row r="5616">
      <c r="G5616" s="13"/>
    </row>
    <row r="5617">
      <c r="G5617" s="13"/>
    </row>
    <row r="5618">
      <c r="G5618" s="13"/>
    </row>
    <row r="5619">
      <c r="G5619" s="13"/>
    </row>
    <row r="5620">
      <c r="G5620" s="13"/>
    </row>
    <row r="5621">
      <c r="G5621" s="13"/>
    </row>
    <row r="5622">
      <c r="G5622" s="13"/>
    </row>
    <row r="5623">
      <c r="G5623" s="13"/>
    </row>
    <row r="5624">
      <c r="G5624" s="13"/>
    </row>
    <row r="5625">
      <c r="G5625" s="13"/>
    </row>
    <row r="5626">
      <c r="G5626" s="13"/>
    </row>
    <row r="5627">
      <c r="G5627" s="13"/>
    </row>
    <row r="5628">
      <c r="G5628" s="13"/>
    </row>
    <row r="5629">
      <c r="G5629" s="13"/>
    </row>
    <row r="5630">
      <c r="G5630" s="13"/>
    </row>
    <row r="5631">
      <c r="G5631" s="13"/>
    </row>
    <row r="5632">
      <c r="G5632" s="13"/>
    </row>
    <row r="5633">
      <c r="G5633" s="13"/>
    </row>
    <row r="5634">
      <c r="G5634" s="13"/>
    </row>
    <row r="5635">
      <c r="G5635" s="13"/>
    </row>
    <row r="5636">
      <c r="G5636" s="13"/>
    </row>
    <row r="5637">
      <c r="G5637" s="13"/>
    </row>
    <row r="5638">
      <c r="G5638" s="13"/>
    </row>
    <row r="5639">
      <c r="G5639" s="13"/>
    </row>
    <row r="5640">
      <c r="G5640" s="13"/>
    </row>
    <row r="5641">
      <c r="G5641" s="13"/>
    </row>
    <row r="5642">
      <c r="G5642" s="13"/>
    </row>
    <row r="5643">
      <c r="G5643" s="13"/>
    </row>
    <row r="5644">
      <c r="G5644" s="13"/>
    </row>
    <row r="5645">
      <c r="G5645" s="13"/>
    </row>
    <row r="5646">
      <c r="G5646" s="13"/>
    </row>
    <row r="5647">
      <c r="G5647" s="13"/>
    </row>
    <row r="5648">
      <c r="G5648" s="13"/>
    </row>
    <row r="5649">
      <c r="G5649" s="13"/>
    </row>
    <row r="5650">
      <c r="G5650" s="13"/>
    </row>
    <row r="5651">
      <c r="G5651" s="13"/>
    </row>
    <row r="5652">
      <c r="G5652" s="13"/>
    </row>
    <row r="5653">
      <c r="G5653" s="13"/>
    </row>
    <row r="5654">
      <c r="G5654" s="13"/>
    </row>
    <row r="5655">
      <c r="G5655" s="13"/>
    </row>
    <row r="5656">
      <c r="G5656" s="13"/>
    </row>
    <row r="5657">
      <c r="G5657" s="13"/>
    </row>
    <row r="5658">
      <c r="G5658" s="13"/>
    </row>
    <row r="5659">
      <c r="G5659" s="13"/>
    </row>
    <row r="5660">
      <c r="G5660" s="13"/>
    </row>
    <row r="5661">
      <c r="G5661" s="13"/>
    </row>
    <row r="5662">
      <c r="G5662" s="13"/>
    </row>
    <row r="5663">
      <c r="G5663" s="13"/>
    </row>
    <row r="5664">
      <c r="G5664" s="13"/>
    </row>
    <row r="5665">
      <c r="G5665" s="13"/>
    </row>
    <row r="5666">
      <c r="G5666" s="13"/>
    </row>
    <row r="5667">
      <c r="G5667" s="13"/>
    </row>
    <row r="5668">
      <c r="G5668" s="13"/>
    </row>
    <row r="5669">
      <c r="G5669" s="13"/>
    </row>
    <row r="5670">
      <c r="G5670" s="13"/>
    </row>
    <row r="5671">
      <c r="G5671" s="13"/>
    </row>
    <row r="5672">
      <c r="G5672" s="13"/>
    </row>
    <row r="5673">
      <c r="G5673" s="13"/>
    </row>
    <row r="5674">
      <c r="G5674" s="13"/>
    </row>
    <row r="5675">
      <c r="G5675" s="13"/>
    </row>
    <row r="5676">
      <c r="G5676" s="13"/>
    </row>
    <row r="5677">
      <c r="G5677" s="13"/>
    </row>
    <row r="5678">
      <c r="G5678" s="13"/>
    </row>
    <row r="5679">
      <c r="G5679" s="13"/>
    </row>
    <row r="5680">
      <c r="G5680" s="13"/>
    </row>
    <row r="5681">
      <c r="G5681" s="13"/>
    </row>
    <row r="5682">
      <c r="G5682" s="13"/>
    </row>
    <row r="5683">
      <c r="G5683" s="13"/>
    </row>
    <row r="5684">
      <c r="G5684" s="13"/>
    </row>
    <row r="5685">
      <c r="G5685" s="13"/>
    </row>
    <row r="5686">
      <c r="G5686" s="13"/>
    </row>
    <row r="5687">
      <c r="G5687" s="13"/>
    </row>
    <row r="5688">
      <c r="G5688" s="13"/>
    </row>
    <row r="5689">
      <c r="G5689" s="13"/>
    </row>
    <row r="5690">
      <c r="G5690" s="13"/>
    </row>
    <row r="5691">
      <c r="G5691" s="13"/>
    </row>
    <row r="5692">
      <c r="G5692" s="13"/>
    </row>
    <row r="5693">
      <c r="G5693" s="13"/>
    </row>
    <row r="5694">
      <c r="G5694" s="13"/>
    </row>
    <row r="5695">
      <c r="G5695" s="13"/>
    </row>
    <row r="5696">
      <c r="G5696" s="13"/>
    </row>
    <row r="5697">
      <c r="G5697" s="13"/>
    </row>
    <row r="5698">
      <c r="G5698" s="13"/>
    </row>
    <row r="5699">
      <c r="G5699" s="13"/>
    </row>
    <row r="5700">
      <c r="G5700" s="13"/>
    </row>
    <row r="5701">
      <c r="G5701" s="13"/>
    </row>
    <row r="5702">
      <c r="G5702" s="13"/>
    </row>
    <row r="5703">
      <c r="G5703" s="13"/>
    </row>
    <row r="5704">
      <c r="G5704" s="13"/>
    </row>
    <row r="5705">
      <c r="G5705" s="13"/>
    </row>
    <row r="5706">
      <c r="G5706" s="13"/>
    </row>
    <row r="5707">
      <c r="G5707" s="13"/>
    </row>
    <row r="5708">
      <c r="G5708" s="13"/>
    </row>
    <row r="5709">
      <c r="G5709" s="13"/>
    </row>
    <row r="5710">
      <c r="G5710" s="13"/>
    </row>
    <row r="5711">
      <c r="G5711" s="13"/>
    </row>
    <row r="5712">
      <c r="G5712" s="13"/>
    </row>
    <row r="5713">
      <c r="G5713" s="13"/>
    </row>
    <row r="5714">
      <c r="G5714" s="13"/>
    </row>
    <row r="5715">
      <c r="G5715" s="13"/>
    </row>
    <row r="5716">
      <c r="G5716" s="13"/>
    </row>
    <row r="5717">
      <c r="G5717" s="13"/>
    </row>
    <row r="5718">
      <c r="G5718" s="13"/>
    </row>
    <row r="5719">
      <c r="G5719" s="13"/>
    </row>
    <row r="5720">
      <c r="G5720" s="13"/>
    </row>
    <row r="5721">
      <c r="G5721" s="13"/>
    </row>
    <row r="5722">
      <c r="G5722" s="13"/>
    </row>
    <row r="5723">
      <c r="G5723" s="13"/>
    </row>
    <row r="5724">
      <c r="G5724" s="13"/>
    </row>
    <row r="5725">
      <c r="G5725" s="13"/>
    </row>
    <row r="5726">
      <c r="G5726" s="13"/>
    </row>
    <row r="5727">
      <c r="G5727" s="13"/>
    </row>
    <row r="5728">
      <c r="G5728" s="13"/>
    </row>
    <row r="5729">
      <c r="G5729" s="13"/>
    </row>
    <row r="5730">
      <c r="G5730" s="13"/>
    </row>
    <row r="5731">
      <c r="G5731" s="13"/>
    </row>
    <row r="5732">
      <c r="G5732" s="13"/>
    </row>
    <row r="5733">
      <c r="G5733" s="13"/>
    </row>
    <row r="5734">
      <c r="G5734" s="13"/>
    </row>
    <row r="5735">
      <c r="G5735" s="13"/>
    </row>
    <row r="5736">
      <c r="G5736" s="13"/>
    </row>
    <row r="5737">
      <c r="G5737" s="13"/>
    </row>
    <row r="5738">
      <c r="G5738" s="13"/>
    </row>
    <row r="5739">
      <c r="G5739" s="13"/>
    </row>
    <row r="5740">
      <c r="G5740" s="13"/>
    </row>
    <row r="5741">
      <c r="G5741" s="13"/>
    </row>
    <row r="5742">
      <c r="G5742" s="13"/>
    </row>
    <row r="5743">
      <c r="G5743" s="13"/>
    </row>
    <row r="5744">
      <c r="G5744" s="13"/>
    </row>
    <row r="5745">
      <c r="G5745" s="13"/>
    </row>
    <row r="5746">
      <c r="G5746" s="13"/>
    </row>
    <row r="5747">
      <c r="G5747" s="13"/>
    </row>
    <row r="5748">
      <c r="G5748" s="13"/>
    </row>
    <row r="5749">
      <c r="G5749" s="13"/>
    </row>
    <row r="5750">
      <c r="G5750" s="13"/>
    </row>
    <row r="5751">
      <c r="G5751" s="13"/>
    </row>
    <row r="5752">
      <c r="G5752" s="13"/>
    </row>
    <row r="5753">
      <c r="G5753" s="13"/>
    </row>
    <row r="5754">
      <c r="G5754" s="13"/>
    </row>
    <row r="5755">
      <c r="G5755" s="13"/>
    </row>
    <row r="5756">
      <c r="G5756" s="13"/>
    </row>
    <row r="5757">
      <c r="G5757" s="13"/>
    </row>
    <row r="5758">
      <c r="G5758" s="13"/>
    </row>
    <row r="5759">
      <c r="G5759" s="13"/>
    </row>
    <row r="5760">
      <c r="G5760" s="13"/>
    </row>
    <row r="5761">
      <c r="G5761" s="13"/>
    </row>
    <row r="5762">
      <c r="G5762" s="13"/>
    </row>
    <row r="5763">
      <c r="G5763" s="13"/>
    </row>
    <row r="5764">
      <c r="G5764" s="13"/>
    </row>
    <row r="5765">
      <c r="G5765" s="13"/>
    </row>
    <row r="5766">
      <c r="G5766" s="13"/>
    </row>
    <row r="5767">
      <c r="G5767" s="13"/>
    </row>
    <row r="5768">
      <c r="G5768" s="13"/>
    </row>
    <row r="5769">
      <c r="G5769" s="13"/>
    </row>
    <row r="5770">
      <c r="G5770" s="13"/>
    </row>
    <row r="5771">
      <c r="G5771" s="13"/>
    </row>
    <row r="5772">
      <c r="G5772" s="13"/>
    </row>
    <row r="5773">
      <c r="G5773" s="13"/>
    </row>
    <row r="5774">
      <c r="G5774" s="13"/>
    </row>
    <row r="5775">
      <c r="G5775" s="13"/>
    </row>
    <row r="5776">
      <c r="G5776" s="13"/>
    </row>
    <row r="5777">
      <c r="G5777" s="13"/>
    </row>
    <row r="5778">
      <c r="G5778" s="13"/>
    </row>
    <row r="5779">
      <c r="G5779" s="13"/>
    </row>
    <row r="5780">
      <c r="G5780" s="13"/>
    </row>
    <row r="5781">
      <c r="G5781" s="13"/>
    </row>
    <row r="5782">
      <c r="G5782" s="13"/>
    </row>
    <row r="5783">
      <c r="G5783" s="13"/>
    </row>
    <row r="5784">
      <c r="G5784" s="13"/>
    </row>
    <row r="5785">
      <c r="G5785" s="13"/>
    </row>
    <row r="5786">
      <c r="G5786" s="13"/>
    </row>
    <row r="5787">
      <c r="G5787" s="13"/>
    </row>
    <row r="5788">
      <c r="G5788" s="13"/>
    </row>
    <row r="5789">
      <c r="G5789" s="13"/>
    </row>
    <row r="5790">
      <c r="G5790" s="13"/>
    </row>
    <row r="5791">
      <c r="G5791" s="13"/>
    </row>
    <row r="5792">
      <c r="G5792" s="13"/>
    </row>
    <row r="5793">
      <c r="G5793" s="13"/>
    </row>
    <row r="5794">
      <c r="G5794" s="13"/>
    </row>
    <row r="5795">
      <c r="G5795" s="13"/>
    </row>
    <row r="5796">
      <c r="G5796" s="13"/>
    </row>
    <row r="5797">
      <c r="G5797" s="13"/>
    </row>
    <row r="5798">
      <c r="G5798" s="13"/>
    </row>
    <row r="5799">
      <c r="G5799" s="13"/>
    </row>
    <row r="5800">
      <c r="G5800" s="13"/>
    </row>
    <row r="5801">
      <c r="G5801" s="13"/>
    </row>
    <row r="5802">
      <c r="G5802" s="13"/>
    </row>
    <row r="5803">
      <c r="G5803" s="13"/>
    </row>
    <row r="5804">
      <c r="G5804" s="13"/>
    </row>
    <row r="5805">
      <c r="G5805" s="13"/>
    </row>
    <row r="5806">
      <c r="G5806" s="13"/>
    </row>
    <row r="5807">
      <c r="G5807" s="13"/>
    </row>
    <row r="5808">
      <c r="G5808" s="13"/>
    </row>
    <row r="5809">
      <c r="G5809" s="13"/>
    </row>
    <row r="5810">
      <c r="G5810" s="13"/>
    </row>
    <row r="5811">
      <c r="G5811" s="13"/>
    </row>
    <row r="5812">
      <c r="G5812" s="13"/>
    </row>
    <row r="5813">
      <c r="G5813" s="13"/>
    </row>
    <row r="5814">
      <c r="G5814" s="13"/>
    </row>
    <row r="5815">
      <c r="G5815" s="13"/>
    </row>
    <row r="5816">
      <c r="G5816" s="13"/>
    </row>
    <row r="5817">
      <c r="G5817" s="13"/>
    </row>
    <row r="5818">
      <c r="G5818" s="13"/>
    </row>
    <row r="5819">
      <c r="G5819" s="13"/>
    </row>
    <row r="5820">
      <c r="G5820" s="13"/>
    </row>
    <row r="5821">
      <c r="G5821" s="13"/>
    </row>
    <row r="5822">
      <c r="G5822" s="13"/>
    </row>
    <row r="5823">
      <c r="G5823" s="13"/>
    </row>
    <row r="5824">
      <c r="G5824" s="13"/>
    </row>
    <row r="5825">
      <c r="G5825" s="13"/>
    </row>
    <row r="5826">
      <c r="G5826" s="13"/>
    </row>
    <row r="5827">
      <c r="G5827" s="13"/>
    </row>
    <row r="5828">
      <c r="G5828" s="13"/>
    </row>
    <row r="5829">
      <c r="G5829" s="13"/>
    </row>
    <row r="5830">
      <c r="G5830" s="13"/>
    </row>
    <row r="5831">
      <c r="G5831" s="13"/>
    </row>
    <row r="5832">
      <c r="G5832" s="13"/>
    </row>
    <row r="5833">
      <c r="G5833" s="13"/>
    </row>
    <row r="5834">
      <c r="G5834" s="13"/>
    </row>
    <row r="5835">
      <c r="G5835" s="13"/>
    </row>
    <row r="5836">
      <c r="G5836" s="13"/>
    </row>
    <row r="5837">
      <c r="G5837" s="13"/>
    </row>
    <row r="5838">
      <c r="G5838" s="13"/>
    </row>
    <row r="5839">
      <c r="G5839" s="13"/>
    </row>
    <row r="5840">
      <c r="G5840" s="13"/>
    </row>
    <row r="5841">
      <c r="G5841" s="13"/>
    </row>
    <row r="5842">
      <c r="G5842" s="13"/>
    </row>
    <row r="5843">
      <c r="G5843" s="13"/>
    </row>
    <row r="5844">
      <c r="G5844" s="13"/>
    </row>
    <row r="5845">
      <c r="G5845" s="13"/>
    </row>
    <row r="5846">
      <c r="G5846" s="13"/>
    </row>
    <row r="5847">
      <c r="G5847" s="13"/>
    </row>
    <row r="5848">
      <c r="G5848" s="13"/>
    </row>
    <row r="5849">
      <c r="G5849" s="13"/>
    </row>
    <row r="5850">
      <c r="G5850" s="13"/>
    </row>
    <row r="5851">
      <c r="G5851" s="13"/>
    </row>
    <row r="5852">
      <c r="G5852" s="13"/>
    </row>
    <row r="5853">
      <c r="G5853" s="13"/>
    </row>
    <row r="5854">
      <c r="G5854" s="13"/>
    </row>
    <row r="5855">
      <c r="G5855" s="13"/>
    </row>
    <row r="5856">
      <c r="G5856" s="13"/>
    </row>
    <row r="5857">
      <c r="G5857" s="13"/>
    </row>
    <row r="5858">
      <c r="G5858" s="13"/>
    </row>
    <row r="5859">
      <c r="G5859" s="13"/>
    </row>
    <row r="5860">
      <c r="G5860" s="13"/>
    </row>
    <row r="5861">
      <c r="G5861" s="13"/>
    </row>
    <row r="5862">
      <c r="G5862" s="13"/>
    </row>
    <row r="5863">
      <c r="G5863" s="13"/>
    </row>
    <row r="5864">
      <c r="G5864" s="13"/>
    </row>
    <row r="5865">
      <c r="G5865" s="13"/>
    </row>
    <row r="5866">
      <c r="G5866" s="13"/>
    </row>
    <row r="5867">
      <c r="G5867" s="13"/>
    </row>
    <row r="5868">
      <c r="G5868" s="13"/>
    </row>
    <row r="5869">
      <c r="G5869" s="13"/>
    </row>
    <row r="5870">
      <c r="G5870" s="13"/>
    </row>
    <row r="5871">
      <c r="G5871" s="13"/>
    </row>
    <row r="5872">
      <c r="G5872" s="13"/>
    </row>
    <row r="5873">
      <c r="G5873" s="13"/>
    </row>
    <row r="5874">
      <c r="G5874" s="13"/>
    </row>
    <row r="5875">
      <c r="G5875" s="13"/>
    </row>
    <row r="5876">
      <c r="G5876" s="13"/>
    </row>
    <row r="5877">
      <c r="G5877" s="13"/>
    </row>
    <row r="5878">
      <c r="G5878" s="13"/>
    </row>
    <row r="5879">
      <c r="G5879" s="13"/>
    </row>
    <row r="5880">
      <c r="G5880" s="13"/>
    </row>
    <row r="5881">
      <c r="G5881" s="13"/>
    </row>
    <row r="5882">
      <c r="G5882" s="13"/>
    </row>
    <row r="5883">
      <c r="G5883" s="13"/>
    </row>
    <row r="5884">
      <c r="G5884" s="13"/>
    </row>
    <row r="5885">
      <c r="G5885" s="13"/>
    </row>
    <row r="5886">
      <c r="G5886" s="13"/>
    </row>
    <row r="5887">
      <c r="G5887" s="13"/>
    </row>
    <row r="5888">
      <c r="G5888" s="13"/>
    </row>
    <row r="5889">
      <c r="G5889" s="13"/>
    </row>
    <row r="5890">
      <c r="G5890" s="13"/>
    </row>
    <row r="5891">
      <c r="G5891" s="13"/>
    </row>
    <row r="5892">
      <c r="G5892" s="13"/>
    </row>
    <row r="5893">
      <c r="G5893" s="13"/>
    </row>
    <row r="5894">
      <c r="G5894" s="13"/>
    </row>
    <row r="5895">
      <c r="G5895" s="13"/>
    </row>
    <row r="5896">
      <c r="G5896" s="13"/>
    </row>
    <row r="5897">
      <c r="G5897" s="13"/>
    </row>
    <row r="5898">
      <c r="G5898" s="13"/>
    </row>
    <row r="5899">
      <c r="G5899" s="13"/>
    </row>
    <row r="5900">
      <c r="G5900" s="13"/>
    </row>
    <row r="5901">
      <c r="G5901" s="13"/>
    </row>
    <row r="5902">
      <c r="G5902" s="13"/>
    </row>
    <row r="5903">
      <c r="G5903" s="13"/>
    </row>
    <row r="5904">
      <c r="G5904" s="13"/>
    </row>
    <row r="5905">
      <c r="G5905" s="13"/>
    </row>
    <row r="5906">
      <c r="G5906" s="13"/>
    </row>
    <row r="5907">
      <c r="G5907" s="13"/>
    </row>
    <row r="5908">
      <c r="G5908" s="13"/>
    </row>
    <row r="5909">
      <c r="G5909" s="13"/>
    </row>
    <row r="5910">
      <c r="G5910" s="13"/>
    </row>
    <row r="5911">
      <c r="G5911" s="13"/>
    </row>
    <row r="5912">
      <c r="G5912" s="13"/>
    </row>
    <row r="5913">
      <c r="G5913" s="13"/>
    </row>
    <row r="5914">
      <c r="G5914" s="13"/>
    </row>
    <row r="5915">
      <c r="G5915" s="13"/>
    </row>
    <row r="5916">
      <c r="G5916" s="13"/>
    </row>
    <row r="5917">
      <c r="G5917" s="13"/>
    </row>
    <row r="5918">
      <c r="G5918" s="13"/>
    </row>
    <row r="5919">
      <c r="G5919" s="13"/>
    </row>
    <row r="5920">
      <c r="G5920" s="13"/>
    </row>
    <row r="5921">
      <c r="G5921" s="13"/>
    </row>
    <row r="5922">
      <c r="G5922" s="13"/>
    </row>
    <row r="5923">
      <c r="G5923" s="13"/>
    </row>
    <row r="5924">
      <c r="G5924" s="13"/>
    </row>
    <row r="5925">
      <c r="G5925" s="13"/>
    </row>
    <row r="5926">
      <c r="G5926" s="13"/>
    </row>
    <row r="5927">
      <c r="G5927" s="13"/>
    </row>
    <row r="5928">
      <c r="G5928" s="13"/>
    </row>
    <row r="5929">
      <c r="G5929" s="13"/>
    </row>
    <row r="5930">
      <c r="G5930" s="13"/>
    </row>
    <row r="5931">
      <c r="G5931" s="13"/>
    </row>
    <row r="5932">
      <c r="G5932" s="13"/>
    </row>
    <row r="5933">
      <c r="G5933" s="13"/>
    </row>
    <row r="5934">
      <c r="G5934" s="13"/>
    </row>
    <row r="5935">
      <c r="G5935" s="13"/>
    </row>
    <row r="5936">
      <c r="G5936" s="13"/>
    </row>
    <row r="5937">
      <c r="G5937" s="13"/>
    </row>
    <row r="5938">
      <c r="G5938" s="13"/>
    </row>
    <row r="5939">
      <c r="G5939" s="13"/>
    </row>
    <row r="5940">
      <c r="G5940" s="13"/>
    </row>
    <row r="5941">
      <c r="G5941" s="13"/>
    </row>
    <row r="5942">
      <c r="G5942" s="13"/>
    </row>
    <row r="5943">
      <c r="G5943" s="13"/>
    </row>
    <row r="5944">
      <c r="G5944" s="13"/>
    </row>
    <row r="5945">
      <c r="G5945" s="13"/>
    </row>
    <row r="5946">
      <c r="G5946" s="13"/>
    </row>
    <row r="5947">
      <c r="G5947" s="13"/>
    </row>
    <row r="5948">
      <c r="G5948" s="13"/>
    </row>
    <row r="5949">
      <c r="G5949" s="13"/>
    </row>
    <row r="5950">
      <c r="G5950" s="13"/>
    </row>
    <row r="5951">
      <c r="G5951" s="13"/>
    </row>
    <row r="5952">
      <c r="G5952" s="13"/>
    </row>
    <row r="5953">
      <c r="G5953" s="13"/>
    </row>
    <row r="5954">
      <c r="G5954" s="13"/>
    </row>
    <row r="5955">
      <c r="G5955" s="13"/>
    </row>
    <row r="5956">
      <c r="G5956" s="13"/>
    </row>
    <row r="5957">
      <c r="G5957" s="13"/>
    </row>
    <row r="5958">
      <c r="G5958" s="13"/>
    </row>
    <row r="5959">
      <c r="G5959" s="13"/>
    </row>
    <row r="5960">
      <c r="G5960" s="13"/>
    </row>
    <row r="5961">
      <c r="G5961" s="13"/>
    </row>
    <row r="5962">
      <c r="G5962" s="13"/>
    </row>
    <row r="5963">
      <c r="G5963" s="13"/>
    </row>
    <row r="5964">
      <c r="G5964" s="13"/>
    </row>
    <row r="5965">
      <c r="G5965" s="13"/>
    </row>
    <row r="5966">
      <c r="G5966" s="13"/>
    </row>
    <row r="5967">
      <c r="G5967" s="13"/>
    </row>
    <row r="5968">
      <c r="G5968" s="13"/>
    </row>
    <row r="5969">
      <c r="G5969" s="13"/>
    </row>
    <row r="5970">
      <c r="G5970" s="13"/>
    </row>
    <row r="5971">
      <c r="G5971" s="13"/>
    </row>
    <row r="5972">
      <c r="G5972" s="13"/>
    </row>
    <row r="5973">
      <c r="G5973" s="13"/>
    </row>
    <row r="5974">
      <c r="G5974" s="13"/>
    </row>
    <row r="5975">
      <c r="G5975" s="13"/>
    </row>
    <row r="5976">
      <c r="G5976" s="13"/>
    </row>
    <row r="5977">
      <c r="G5977" s="13"/>
    </row>
    <row r="5978">
      <c r="G5978" s="13"/>
    </row>
    <row r="5979">
      <c r="G5979" s="13"/>
    </row>
    <row r="5980">
      <c r="G5980" s="13"/>
    </row>
    <row r="5981">
      <c r="G5981" s="13"/>
    </row>
    <row r="5982">
      <c r="G5982" s="13"/>
    </row>
    <row r="5983">
      <c r="G5983" s="13"/>
    </row>
    <row r="5984">
      <c r="G5984" s="13"/>
    </row>
    <row r="5985">
      <c r="G5985" s="13"/>
    </row>
    <row r="5986">
      <c r="G5986" s="13"/>
    </row>
    <row r="5987">
      <c r="G5987" s="13"/>
    </row>
    <row r="5988">
      <c r="G5988" s="13"/>
    </row>
    <row r="5989">
      <c r="G5989" s="13"/>
    </row>
    <row r="5990">
      <c r="G5990" s="13"/>
    </row>
    <row r="5991">
      <c r="G5991" s="13"/>
    </row>
    <row r="5992">
      <c r="G5992" s="13"/>
    </row>
    <row r="5993">
      <c r="G5993" s="13"/>
    </row>
    <row r="5994">
      <c r="G5994" s="13"/>
    </row>
    <row r="5995">
      <c r="G5995" s="13"/>
    </row>
    <row r="5996">
      <c r="G5996" s="13"/>
    </row>
    <row r="5997">
      <c r="G5997" s="13"/>
    </row>
    <row r="5998">
      <c r="G5998" s="13"/>
    </row>
    <row r="5999">
      <c r="G5999" s="13"/>
    </row>
    <row r="6000">
      <c r="G6000" s="13"/>
    </row>
    <row r="6001">
      <c r="G6001" s="13"/>
    </row>
    <row r="6002">
      <c r="G6002" s="13"/>
    </row>
    <row r="6003">
      <c r="G6003" s="13"/>
    </row>
    <row r="6004">
      <c r="G6004" s="13"/>
    </row>
    <row r="6005">
      <c r="G6005" s="13"/>
    </row>
    <row r="6006">
      <c r="G6006" s="13"/>
    </row>
    <row r="6007">
      <c r="G6007" s="13"/>
    </row>
    <row r="6008">
      <c r="G6008" s="13"/>
    </row>
    <row r="6009">
      <c r="G6009" s="13"/>
    </row>
    <row r="6010">
      <c r="G6010" s="13"/>
    </row>
    <row r="6011">
      <c r="G6011" s="13"/>
    </row>
    <row r="6012">
      <c r="G6012" s="13"/>
    </row>
    <row r="6013">
      <c r="G6013" s="13"/>
    </row>
    <row r="6014">
      <c r="G6014" s="13"/>
    </row>
    <row r="6015">
      <c r="G6015" s="13"/>
    </row>
    <row r="6016">
      <c r="G6016" s="13"/>
    </row>
    <row r="6017">
      <c r="G6017" s="13"/>
    </row>
    <row r="6018">
      <c r="G6018" s="13"/>
    </row>
    <row r="6019">
      <c r="G6019" s="13"/>
    </row>
    <row r="6020">
      <c r="G6020" s="13"/>
    </row>
    <row r="6021">
      <c r="G6021" s="13"/>
    </row>
    <row r="6022">
      <c r="G6022" s="13"/>
    </row>
    <row r="6023">
      <c r="G6023" s="13"/>
    </row>
    <row r="6024">
      <c r="G6024" s="13"/>
    </row>
    <row r="6025">
      <c r="G6025" s="13"/>
    </row>
    <row r="6026">
      <c r="G6026" s="13"/>
    </row>
    <row r="6027">
      <c r="G6027" s="13"/>
    </row>
    <row r="6028">
      <c r="G6028" s="13"/>
    </row>
    <row r="6029">
      <c r="G6029" s="13"/>
    </row>
    <row r="6030">
      <c r="G6030" s="13"/>
    </row>
    <row r="6031">
      <c r="G6031" s="13"/>
    </row>
    <row r="6032">
      <c r="G6032" s="13"/>
    </row>
    <row r="6033">
      <c r="G6033" s="13"/>
    </row>
    <row r="6034">
      <c r="G6034" s="13"/>
    </row>
    <row r="6035">
      <c r="G6035" s="13"/>
    </row>
    <row r="6036">
      <c r="G6036" s="13"/>
    </row>
    <row r="6037">
      <c r="G6037" s="13"/>
    </row>
    <row r="6038">
      <c r="G6038" s="13"/>
    </row>
    <row r="6039">
      <c r="G6039" s="13"/>
    </row>
    <row r="6040">
      <c r="G6040" s="13"/>
    </row>
    <row r="6041">
      <c r="G6041" s="13"/>
    </row>
    <row r="6042">
      <c r="G6042" s="13"/>
    </row>
    <row r="6043">
      <c r="G6043" s="13"/>
    </row>
    <row r="6044">
      <c r="G6044" s="13"/>
    </row>
    <row r="6045">
      <c r="G6045" s="13"/>
    </row>
    <row r="6046">
      <c r="G6046" s="13"/>
    </row>
    <row r="6047">
      <c r="G6047" s="13"/>
    </row>
    <row r="6048">
      <c r="G6048" s="13"/>
    </row>
    <row r="6049">
      <c r="G6049" s="13"/>
    </row>
    <row r="6050">
      <c r="G6050" s="13"/>
    </row>
    <row r="6051">
      <c r="G6051" s="13"/>
    </row>
    <row r="6052">
      <c r="G6052" s="13"/>
    </row>
    <row r="6053">
      <c r="G6053" s="13"/>
    </row>
    <row r="6054">
      <c r="G6054" s="13"/>
    </row>
    <row r="6055">
      <c r="G6055" s="13"/>
    </row>
    <row r="6056">
      <c r="G6056" s="13"/>
    </row>
    <row r="6057">
      <c r="G6057" s="13"/>
    </row>
    <row r="6058">
      <c r="G6058" s="13"/>
    </row>
    <row r="6059">
      <c r="G6059" s="13"/>
    </row>
    <row r="6060">
      <c r="G6060" s="13"/>
    </row>
    <row r="6061">
      <c r="G6061" s="13"/>
    </row>
    <row r="6062">
      <c r="G6062" s="13"/>
    </row>
    <row r="6063">
      <c r="G6063" s="13"/>
    </row>
    <row r="6064">
      <c r="G6064" s="13"/>
    </row>
    <row r="6065">
      <c r="G6065" s="13"/>
    </row>
    <row r="6066">
      <c r="G6066" s="13"/>
    </row>
    <row r="6067">
      <c r="G6067" s="13"/>
    </row>
    <row r="6068">
      <c r="G6068" s="13"/>
    </row>
    <row r="6069">
      <c r="G6069" s="13"/>
    </row>
    <row r="6070">
      <c r="G6070" s="13"/>
    </row>
    <row r="6071">
      <c r="G6071" s="13"/>
    </row>
    <row r="6072">
      <c r="G6072" s="13"/>
    </row>
    <row r="6073">
      <c r="G6073" s="13"/>
    </row>
    <row r="6074">
      <c r="G6074" s="13"/>
    </row>
    <row r="6075">
      <c r="G6075" s="13"/>
    </row>
    <row r="6076">
      <c r="G6076" s="13"/>
    </row>
    <row r="6077">
      <c r="G6077" s="13"/>
    </row>
    <row r="6078">
      <c r="G6078" s="13"/>
    </row>
    <row r="6079">
      <c r="G6079" s="13"/>
    </row>
    <row r="6080">
      <c r="G6080" s="13"/>
    </row>
    <row r="6081">
      <c r="G6081" s="13"/>
    </row>
    <row r="6082">
      <c r="G6082" s="13"/>
    </row>
    <row r="6083">
      <c r="G6083" s="13"/>
    </row>
    <row r="6084">
      <c r="G6084" s="13"/>
    </row>
    <row r="6085">
      <c r="G6085" s="13"/>
    </row>
    <row r="6086">
      <c r="G6086" s="13"/>
    </row>
    <row r="6087">
      <c r="G6087" s="13"/>
    </row>
    <row r="6088">
      <c r="G6088" s="13"/>
    </row>
    <row r="6089">
      <c r="G6089" s="13"/>
    </row>
    <row r="6090">
      <c r="G6090" s="13"/>
    </row>
    <row r="6091">
      <c r="G6091" s="13"/>
    </row>
    <row r="6092">
      <c r="G6092" s="13"/>
    </row>
    <row r="6093">
      <c r="G6093" s="13"/>
    </row>
    <row r="6094">
      <c r="G6094" s="13"/>
    </row>
    <row r="6095">
      <c r="G6095" s="13"/>
    </row>
    <row r="6096">
      <c r="G6096" s="13"/>
    </row>
    <row r="6097">
      <c r="G6097" s="13"/>
    </row>
    <row r="6098">
      <c r="G6098" s="13"/>
    </row>
    <row r="6099">
      <c r="G6099" s="13"/>
    </row>
    <row r="6100">
      <c r="G6100" s="13"/>
    </row>
    <row r="6101">
      <c r="G6101" s="13"/>
    </row>
    <row r="6102">
      <c r="G6102" s="13"/>
    </row>
    <row r="6103">
      <c r="G6103" s="13"/>
    </row>
    <row r="6104">
      <c r="G6104" s="13"/>
    </row>
    <row r="6105">
      <c r="G6105" s="13"/>
    </row>
    <row r="6106">
      <c r="G6106" s="13"/>
    </row>
    <row r="6107">
      <c r="G6107" s="13"/>
    </row>
    <row r="6108">
      <c r="G6108" s="13"/>
    </row>
    <row r="6109">
      <c r="G6109" s="13"/>
    </row>
    <row r="6110">
      <c r="G6110" s="13"/>
    </row>
    <row r="6111">
      <c r="G6111" s="13"/>
    </row>
    <row r="6112">
      <c r="G6112" s="13"/>
    </row>
    <row r="6113">
      <c r="G6113" s="13"/>
    </row>
    <row r="6114">
      <c r="G6114" s="13"/>
    </row>
    <row r="6115">
      <c r="G6115" s="13"/>
    </row>
    <row r="6116">
      <c r="G6116" s="13"/>
    </row>
    <row r="6117">
      <c r="G6117" s="13"/>
    </row>
    <row r="6118">
      <c r="G6118" s="13"/>
    </row>
    <row r="6119">
      <c r="G6119" s="13"/>
    </row>
    <row r="6120">
      <c r="G6120" s="13"/>
    </row>
    <row r="6121">
      <c r="G6121" s="13"/>
    </row>
    <row r="6122">
      <c r="G6122" s="13"/>
    </row>
    <row r="6123">
      <c r="G6123" s="13"/>
    </row>
    <row r="6124">
      <c r="G6124" s="13"/>
    </row>
    <row r="6125">
      <c r="G6125" s="13"/>
    </row>
    <row r="6126">
      <c r="G6126" s="13"/>
    </row>
    <row r="6127">
      <c r="G6127" s="13"/>
    </row>
    <row r="6128">
      <c r="G6128" s="13"/>
    </row>
    <row r="6129">
      <c r="G6129" s="13"/>
    </row>
    <row r="6130">
      <c r="G6130" s="13"/>
    </row>
    <row r="6131">
      <c r="G6131" s="13"/>
    </row>
    <row r="6132">
      <c r="G6132" s="13"/>
    </row>
    <row r="6133">
      <c r="G6133" s="13"/>
    </row>
    <row r="6134">
      <c r="G6134" s="13"/>
    </row>
    <row r="6135">
      <c r="G6135" s="13"/>
    </row>
    <row r="6136">
      <c r="G6136" s="13"/>
    </row>
    <row r="6137">
      <c r="G6137" s="13"/>
    </row>
    <row r="6138">
      <c r="G6138" s="13"/>
    </row>
    <row r="6139">
      <c r="G6139" s="13"/>
    </row>
    <row r="6140">
      <c r="G6140" s="13"/>
    </row>
    <row r="6141">
      <c r="G6141" s="13"/>
    </row>
    <row r="6142">
      <c r="G6142" s="13"/>
    </row>
    <row r="6143">
      <c r="G6143" s="13"/>
    </row>
    <row r="6144">
      <c r="G6144" s="13"/>
    </row>
    <row r="6145">
      <c r="G6145" s="13"/>
    </row>
    <row r="6146">
      <c r="G6146" s="13"/>
    </row>
    <row r="6147">
      <c r="G6147" s="13"/>
    </row>
    <row r="6148">
      <c r="G6148" s="13"/>
    </row>
    <row r="6149">
      <c r="G6149" s="13"/>
    </row>
    <row r="6150">
      <c r="G6150" s="13"/>
    </row>
    <row r="6151">
      <c r="G6151" s="13"/>
    </row>
    <row r="6152">
      <c r="G6152" s="13"/>
    </row>
    <row r="6153">
      <c r="G6153" s="13"/>
    </row>
    <row r="6154">
      <c r="G6154" s="13"/>
    </row>
    <row r="6155">
      <c r="G6155" s="13"/>
    </row>
    <row r="6156">
      <c r="G6156" s="13"/>
    </row>
    <row r="6157">
      <c r="G6157" s="13"/>
    </row>
    <row r="6158">
      <c r="G6158" s="13"/>
    </row>
    <row r="6159">
      <c r="G6159" s="13"/>
    </row>
    <row r="6160">
      <c r="G6160" s="13"/>
    </row>
    <row r="6161">
      <c r="G6161" s="13"/>
    </row>
    <row r="6162">
      <c r="G6162" s="13"/>
    </row>
    <row r="6163">
      <c r="G6163" s="13"/>
    </row>
    <row r="6164">
      <c r="G6164" s="13"/>
    </row>
    <row r="6165">
      <c r="G6165" s="13"/>
    </row>
    <row r="6166">
      <c r="G6166" s="13"/>
    </row>
    <row r="6167">
      <c r="G6167" s="13"/>
    </row>
    <row r="6168">
      <c r="G6168" s="13"/>
    </row>
    <row r="6169">
      <c r="G6169" s="13"/>
    </row>
    <row r="6170">
      <c r="G6170" s="13"/>
    </row>
    <row r="6171">
      <c r="G6171" s="13"/>
    </row>
    <row r="6172">
      <c r="G6172" s="13"/>
    </row>
    <row r="6173">
      <c r="G6173" s="13"/>
    </row>
    <row r="6174">
      <c r="G6174" s="13"/>
    </row>
    <row r="6175">
      <c r="G6175" s="13"/>
    </row>
    <row r="6176">
      <c r="G6176" s="13"/>
    </row>
    <row r="6177">
      <c r="G6177" s="13"/>
    </row>
    <row r="6178">
      <c r="G6178" s="13"/>
    </row>
    <row r="6179">
      <c r="G6179" s="13"/>
    </row>
    <row r="6180">
      <c r="G6180" s="13"/>
    </row>
    <row r="6181">
      <c r="G6181" s="13"/>
    </row>
    <row r="6182">
      <c r="G6182" s="13"/>
    </row>
    <row r="6183">
      <c r="G6183" s="13"/>
    </row>
    <row r="6184">
      <c r="G6184" s="13"/>
    </row>
    <row r="6185">
      <c r="G6185" s="13"/>
    </row>
    <row r="6186">
      <c r="G6186" s="13"/>
    </row>
    <row r="6187">
      <c r="G6187" s="13"/>
    </row>
    <row r="6188">
      <c r="G6188" s="13"/>
    </row>
    <row r="6189">
      <c r="G6189" s="13"/>
    </row>
    <row r="6190">
      <c r="G6190" s="13"/>
    </row>
    <row r="6191">
      <c r="G6191" s="13"/>
    </row>
    <row r="6192">
      <c r="G6192" s="13"/>
    </row>
    <row r="6193">
      <c r="G6193" s="13"/>
    </row>
    <row r="6194">
      <c r="G6194" s="13"/>
    </row>
    <row r="6195">
      <c r="G6195" s="13"/>
    </row>
    <row r="6196">
      <c r="G6196" s="13"/>
    </row>
    <row r="6197">
      <c r="G6197" s="13"/>
    </row>
    <row r="6198">
      <c r="G6198" s="13"/>
    </row>
    <row r="6199">
      <c r="G6199" s="13"/>
    </row>
    <row r="6200">
      <c r="G6200" s="13"/>
    </row>
    <row r="6201">
      <c r="G6201" s="13"/>
    </row>
    <row r="6202">
      <c r="G6202" s="13"/>
    </row>
    <row r="6203">
      <c r="G6203" s="13"/>
    </row>
    <row r="6204">
      <c r="G6204" s="13"/>
    </row>
    <row r="6205">
      <c r="G6205" s="13"/>
    </row>
    <row r="6206">
      <c r="G6206" s="13"/>
    </row>
    <row r="6207">
      <c r="G6207" s="13"/>
    </row>
    <row r="6208">
      <c r="G6208" s="13"/>
    </row>
    <row r="6209">
      <c r="G6209" s="13"/>
    </row>
    <row r="6210">
      <c r="G6210" s="13"/>
    </row>
    <row r="6211">
      <c r="G6211" s="13"/>
    </row>
    <row r="6212">
      <c r="G6212" s="13"/>
    </row>
    <row r="6213">
      <c r="G6213" s="13"/>
    </row>
    <row r="6214">
      <c r="G6214" s="13"/>
    </row>
    <row r="6215">
      <c r="G6215" s="13"/>
    </row>
    <row r="6216">
      <c r="G6216" s="13"/>
    </row>
    <row r="6217">
      <c r="G6217" s="13"/>
    </row>
    <row r="6218">
      <c r="G6218" s="13"/>
    </row>
    <row r="6219">
      <c r="G6219" s="13"/>
    </row>
    <row r="6220">
      <c r="G6220" s="13"/>
    </row>
    <row r="6221">
      <c r="G6221" s="13"/>
    </row>
    <row r="6222">
      <c r="G6222" s="13"/>
    </row>
    <row r="6223">
      <c r="G6223" s="13"/>
    </row>
    <row r="6224">
      <c r="G6224" s="13"/>
    </row>
    <row r="6225">
      <c r="G6225" s="13"/>
    </row>
    <row r="6226">
      <c r="G6226" s="13"/>
    </row>
    <row r="6227">
      <c r="G6227" s="13"/>
    </row>
    <row r="6228">
      <c r="G6228" s="13"/>
    </row>
    <row r="6229">
      <c r="G6229" s="13"/>
    </row>
    <row r="6230">
      <c r="G6230" s="13"/>
    </row>
    <row r="6231">
      <c r="G6231" s="13"/>
    </row>
    <row r="6232">
      <c r="G6232" s="13"/>
    </row>
    <row r="6233">
      <c r="G6233" s="13"/>
    </row>
    <row r="6234">
      <c r="G6234" s="13"/>
    </row>
    <row r="6235">
      <c r="G6235" s="13"/>
    </row>
    <row r="6236">
      <c r="G6236" s="13"/>
    </row>
    <row r="6237">
      <c r="G6237" s="13"/>
    </row>
    <row r="6238">
      <c r="G6238" s="13"/>
    </row>
    <row r="6239">
      <c r="G6239" s="13"/>
    </row>
    <row r="6240">
      <c r="G6240" s="13"/>
    </row>
    <row r="6241">
      <c r="G6241" s="13"/>
    </row>
    <row r="6242">
      <c r="G6242" s="13"/>
    </row>
    <row r="6243">
      <c r="G6243" s="13"/>
    </row>
    <row r="6244">
      <c r="G6244" s="13"/>
    </row>
    <row r="6245">
      <c r="G6245" s="13"/>
    </row>
    <row r="6246">
      <c r="G6246" s="13"/>
    </row>
    <row r="6247">
      <c r="G6247" s="13"/>
    </row>
    <row r="6248">
      <c r="G6248" s="13"/>
    </row>
    <row r="6249">
      <c r="G6249" s="13"/>
    </row>
    <row r="6250">
      <c r="G6250" s="13"/>
    </row>
    <row r="6251">
      <c r="G6251" s="13"/>
    </row>
    <row r="6252">
      <c r="G6252" s="13"/>
    </row>
    <row r="6253">
      <c r="G6253" s="13"/>
    </row>
    <row r="6254">
      <c r="G6254" s="13"/>
    </row>
    <row r="6255">
      <c r="G6255" s="13"/>
    </row>
    <row r="6256">
      <c r="G6256" s="13"/>
    </row>
    <row r="6257">
      <c r="G6257" s="13"/>
    </row>
    <row r="6258">
      <c r="G6258" s="13"/>
    </row>
    <row r="6259">
      <c r="G6259" s="13"/>
    </row>
    <row r="6260">
      <c r="G6260" s="13"/>
    </row>
    <row r="6261">
      <c r="G6261" s="13"/>
    </row>
    <row r="6262">
      <c r="G6262" s="13"/>
    </row>
    <row r="6263">
      <c r="G6263" s="13"/>
    </row>
    <row r="6264">
      <c r="G6264" s="13"/>
    </row>
    <row r="6265">
      <c r="G6265" s="13"/>
    </row>
    <row r="6266">
      <c r="G6266" s="13"/>
    </row>
    <row r="6267">
      <c r="G6267" s="13"/>
    </row>
    <row r="6268">
      <c r="G6268" s="13"/>
    </row>
    <row r="6269">
      <c r="G6269" s="13"/>
    </row>
    <row r="6270">
      <c r="G6270" s="13"/>
    </row>
    <row r="6271">
      <c r="G6271" s="13"/>
    </row>
    <row r="6272">
      <c r="G6272" s="13"/>
    </row>
    <row r="6273">
      <c r="G6273" s="13"/>
    </row>
    <row r="6274">
      <c r="G6274" s="13"/>
    </row>
    <row r="6275">
      <c r="G6275" s="13"/>
    </row>
    <row r="6276">
      <c r="G6276" s="13"/>
    </row>
    <row r="6277">
      <c r="G6277" s="13"/>
    </row>
    <row r="6278">
      <c r="G6278" s="13"/>
    </row>
    <row r="6279">
      <c r="G6279" s="13"/>
    </row>
    <row r="6280">
      <c r="G6280" s="13"/>
    </row>
    <row r="6281">
      <c r="G6281" s="13"/>
    </row>
    <row r="6282">
      <c r="G6282" s="13"/>
    </row>
    <row r="6283">
      <c r="G6283" s="13"/>
    </row>
    <row r="6284">
      <c r="G6284" s="13"/>
    </row>
    <row r="6285">
      <c r="G6285" s="13"/>
    </row>
    <row r="6286">
      <c r="G6286" s="13"/>
    </row>
    <row r="6287">
      <c r="G6287" s="13"/>
    </row>
    <row r="6288">
      <c r="G6288" s="13"/>
    </row>
    <row r="6289">
      <c r="G6289" s="13"/>
    </row>
    <row r="6290">
      <c r="G6290" s="13"/>
    </row>
    <row r="6291">
      <c r="G6291" s="13"/>
    </row>
    <row r="6292">
      <c r="G6292" s="13"/>
    </row>
    <row r="6293">
      <c r="G6293" s="13"/>
    </row>
    <row r="6294">
      <c r="G6294" s="13"/>
    </row>
    <row r="6295">
      <c r="G6295" s="13"/>
    </row>
    <row r="6296">
      <c r="G6296" s="13"/>
    </row>
    <row r="6297">
      <c r="G6297" s="13"/>
    </row>
    <row r="6298">
      <c r="G6298" s="13"/>
    </row>
    <row r="6299">
      <c r="G6299" s="13"/>
    </row>
    <row r="6300">
      <c r="G6300" s="13"/>
    </row>
    <row r="6301">
      <c r="G6301" s="13"/>
    </row>
    <row r="6302">
      <c r="G6302" s="13"/>
    </row>
    <row r="6303">
      <c r="G6303" s="13"/>
    </row>
    <row r="6304">
      <c r="G6304" s="13"/>
    </row>
    <row r="6305">
      <c r="G6305" s="13"/>
    </row>
    <row r="6306">
      <c r="G6306" s="13"/>
    </row>
    <row r="6307">
      <c r="G6307" s="13"/>
    </row>
    <row r="6308">
      <c r="G6308" s="13"/>
    </row>
    <row r="6309">
      <c r="G6309" s="13"/>
    </row>
    <row r="6310">
      <c r="G6310" s="13"/>
    </row>
    <row r="6311">
      <c r="G6311" s="13"/>
    </row>
    <row r="6312">
      <c r="G6312" s="13"/>
    </row>
    <row r="6313">
      <c r="G6313" s="13"/>
    </row>
    <row r="6314">
      <c r="G6314" s="13"/>
    </row>
    <row r="6315">
      <c r="G6315" s="13"/>
    </row>
    <row r="6316">
      <c r="G6316" s="13"/>
    </row>
    <row r="6317">
      <c r="G6317" s="13"/>
    </row>
    <row r="6318">
      <c r="G6318" s="13"/>
    </row>
    <row r="6319">
      <c r="G6319" s="13"/>
    </row>
    <row r="6320">
      <c r="G6320" s="13"/>
    </row>
    <row r="6321">
      <c r="G6321" s="13"/>
    </row>
    <row r="6322">
      <c r="G6322" s="13"/>
    </row>
    <row r="6323">
      <c r="G6323" s="13"/>
    </row>
    <row r="6324">
      <c r="G6324" s="13"/>
    </row>
    <row r="6325">
      <c r="G6325" s="13"/>
    </row>
    <row r="6326">
      <c r="G6326" s="13"/>
    </row>
    <row r="6327">
      <c r="G6327" s="13"/>
    </row>
    <row r="6328">
      <c r="G6328" s="13"/>
    </row>
    <row r="6329">
      <c r="G6329" s="13"/>
    </row>
    <row r="6330">
      <c r="G6330" s="13"/>
    </row>
    <row r="6331">
      <c r="G6331" s="13"/>
    </row>
    <row r="6332">
      <c r="G6332" s="13"/>
    </row>
    <row r="6333">
      <c r="G6333" s="13"/>
    </row>
    <row r="6334">
      <c r="G6334" s="13"/>
    </row>
    <row r="6335">
      <c r="G6335" s="13"/>
    </row>
    <row r="6336">
      <c r="G6336" s="13"/>
    </row>
    <row r="6337">
      <c r="G6337" s="13"/>
    </row>
    <row r="6338">
      <c r="G6338" s="13"/>
    </row>
    <row r="6339">
      <c r="G6339" s="13"/>
    </row>
    <row r="6340">
      <c r="G6340" s="13"/>
    </row>
    <row r="6341">
      <c r="G6341" s="13"/>
    </row>
    <row r="6342">
      <c r="G6342" s="13"/>
    </row>
    <row r="6343">
      <c r="G6343" s="13"/>
    </row>
    <row r="6344">
      <c r="G6344" s="13"/>
    </row>
    <row r="6345">
      <c r="G6345" s="13"/>
    </row>
    <row r="6346">
      <c r="G6346" s="13"/>
    </row>
    <row r="6347">
      <c r="G6347" s="13"/>
    </row>
    <row r="6348">
      <c r="G6348" s="13"/>
    </row>
    <row r="6349">
      <c r="G6349" s="13"/>
    </row>
    <row r="6350">
      <c r="G6350" s="13"/>
    </row>
    <row r="6351">
      <c r="G6351" s="13"/>
    </row>
    <row r="6352">
      <c r="G6352" s="13"/>
    </row>
    <row r="6353">
      <c r="G6353" s="13"/>
    </row>
    <row r="6354">
      <c r="G6354" s="13"/>
    </row>
    <row r="6355">
      <c r="G6355" s="13"/>
    </row>
    <row r="6356">
      <c r="G6356" s="13"/>
    </row>
    <row r="6357">
      <c r="G6357" s="13"/>
    </row>
    <row r="6358">
      <c r="G6358" s="13"/>
    </row>
    <row r="6359">
      <c r="G6359" s="13"/>
    </row>
    <row r="6360">
      <c r="G6360" s="13"/>
    </row>
    <row r="6361">
      <c r="G6361" s="13"/>
    </row>
    <row r="6362">
      <c r="G6362" s="13"/>
    </row>
    <row r="6363">
      <c r="G6363" s="13"/>
    </row>
    <row r="6364">
      <c r="G6364" s="13"/>
    </row>
    <row r="6365">
      <c r="G6365" s="13"/>
    </row>
    <row r="6366">
      <c r="G6366" s="13"/>
    </row>
    <row r="6367">
      <c r="G6367" s="13"/>
    </row>
    <row r="6368">
      <c r="G6368" s="13"/>
    </row>
    <row r="6369">
      <c r="G6369" s="13"/>
    </row>
    <row r="6370">
      <c r="G6370" s="13"/>
    </row>
    <row r="6371">
      <c r="G6371" s="13"/>
    </row>
    <row r="6372">
      <c r="G6372" s="13"/>
    </row>
    <row r="6373">
      <c r="G6373" s="13"/>
    </row>
    <row r="6374">
      <c r="G6374" s="13"/>
    </row>
    <row r="6375">
      <c r="G6375" s="13"/>
    </row>
    <row r="6376">
      <c r="G6376" s="13"/>
    </row>
    <row r="6377">
      <c r="G6377" s="13"/>
    </row>
    <row r="6378">
      <c r="G6378" s="13"/>
    </row>
    <row r="6379">
      <c r="G6379" s="13"/>
    </row>
    <row r="6380">
      <c r="G6380" s="13"/>
    </row>
    <row r="6381">
      <c r="G6381" s="13"/>
    </row>
    <row r="6382">
      <c r="G6382" s="13"/>
    </row>
    <row r="6383">
      <c r="G6383" s="13"/>
    </row>
    <row r="6384">
      <c r="G6384" s="13"/>
    </row>
    <row r="6385">
      <c r="G6385" s="13"/>
    </row>
    <row r="6386">
      <c r="G6386" s="13"/>
    </row>
    <row r="6387">
      <c r="G6387" s="13"/>
    </row>
    <row r="6388">
      <c r="G6388" s="13"/>
    </row>
    <row r="6389">
      <c r="G6389" s="13"/>
    </row>
    <row r="6390">
      <c r="G6390" s="13"/>
    </row>
    <row r="6391">
      <c r="G6391" s="13"/>
    </row>
    <row r="6392">
      <c r="G6392" s="13"/>
    </row>
    <row r="6393">
      <c r="G6393" s="13"/>
    </row>
    <row r="6394">
      <c r="G6394" s="13"/>
    </row>
    <row r="6395">
      <c r="G6395" s="13"/>
    </row>
    <row r="6396">
      <c r="G6396" s="13"/>
    </row>
    <row r="6397">
      <c r="G6397" s="13"/>
    </row>
    <row r="6398">
      <c r="G6398" s="13"/>
    </row>
    <row r="6399">
      <c r="G6399" s="13"/>
    </row>
    <row r="6400">
      <c r="G6400" s="13"/>
    </row>
    <row r="6401">
      <c r="G6401" s="13"/>
    </row>
    <row r="6402">
      <c r="G6402" s="13"/>
    </row>
    <row r="6403">
      <c r="G6403" s="13"/>
    </row>
    <row r="6404">
      <c r="G6404" s="13"/>
    </row>
    <row r="6405">
      <c r="G6405" s="13"/>
    </row>
    <row r="6406">
      <c r="G6406" s="13"/>
    </row>
    <row r="6407">
      <c r="G6407" s="13"/>
    </row>
    <row r="6408">
      <c r="G6408" s="13"/>
    </row>
    <row r="6409">
      <c r="G6409" s="13"/>
    </row>
    <row r="6410">
      <c r="G6410" s="13"/>
    </row>
    <row r="6411">
      <c r="G6411" s="13"/>
    </row>
    <row r="6412">
      <c r="G6412" s="13"/>
    </row>
    <row r="6413">
      <c r="G6413" s="13"/>
    </row>
    <row r="6414">
      <c r="G6414" s="13"/>
    </row>
    <row r="6415">
      <c r="G6415" s="13"/>
    </row>
    <row r="6416">
      <c r="G6416" s="13"/>
    </row>
    <row r="6417">
      <c r="G6417" s="13"/>
    </row>
    <row r="6418">
      <c r="G6418" s="13"/>
    </row>
    <row r="6419">
      <c r="G6419" s="13"/>
    </row>
    <row r="6420">
      <c r="G6420" s="13"/>
    </row>
    <row r="6421">
      <c r="G6421" s="13"/>
    </row>
    <row r="6422">
      <c r="G6422" s="13"/>
    </row>
    <row r="6423">
      <c r="G6423" s="13"/>
    </row>
    <row r="6424">
      <c r="G6424" s="13"/>
    </row>
    <row r="6425">
      <c r="G6425" s="13"/>
    </row>
    <row r="6426">
      <c r="G6426" s="13"/>
    </row>
    <row r="6427">
      <c r="G6427" s="13"/>
    </row>
    <row r="6428">
      <c r="G6428" s="13"/>
    </row>
    <row r="6429">
      <c r="G6429" s="13"/>
    </row>
    <row r="6430">
      <c r="G6430" s="13"/>
    </row>
    <row r="6431">
      <c r="G6431" s="13"/>
    </row>
    <row r="6432">
      <c r="G6432" s="13"/>
    </row>
    <row r="6433">
      <c r="G6433" s="13"/>
    </row>
    <row r="6434">
      <c r="G6434" s="13"/>
    </row>
    <row r="6435">
      <c r="G6435" s="13"/>
    </row>
    <row r="6436">
      <c r="G6436" s="13"/>
    </row>
    <row r="6437">
      <c r="G6437" s="13"/>
    </row>
    <row r="6438">
      <c r="G6438" s="13"/>
    </row>
    <row r="6439">
      <c r="G6439" s="13"/>
    </row>
    <row r="6440">
      <c r="G6440" s="13"/>
    </row>
    <row r="6441">
      <c r="G6441" s="13"/>
    </row>
    <row r="6442">
      <c r="G6442" s="13"/>
    </row>
    <row r="6443">
      <c r="G6443" s="13"/>
    </row>
    <row r="6444">
      <c r="G6444" s="13"/>
    </row>
    <row r="6445">
      <c r="G6445" s="13"/>
    </row>
    <row r="6446">
      <c r="G6446" s="13"/>
    </row>
    <row r="6447">
      <c r="G6447" s="13"/>
    </row>
    <row r="6448">
      <c r="G6448" s="13"/>
    </row>
    <row r="6449">
      <c r="G6449" s="13"/>
    </row>
    <row r="6450">
      <c r="G6450" s="13"/>
    </row>
    <row r="6451">
      <c r="G6451" s="13"/>
    </row>
    <row r="6452">
      <c r="G6452" s="13"/>
    </row>
    <row r="6453">
      <c r="G6453" s="13"/>
    </row>
    <row r="6454">
      <c r="G6454" s="13"/>
    </row>
    <row r="6455">
      <c r="G6455" s="13"/>
    </row>
    <row r="6456">
      <c r="G6456" s="13"/>
    </row>
    <row r="6457">
      <c r="G6457" s="13"/>
    </row>
    <row r="6458">
      <c r="G6458" s="13"/>
    </row>
    <row r="6459">
      <c r="G6459" s="13"/>
    </row>
    <row r="6460">
      <c r="G6460" s="13"/>
    </row>
    <row r="6461">
      <c r="G6461" s="13"/>
    </row>
    <row r="6462">
      <c r="G6462" s="13"/>
    </row>
    <row r="6463">
      <c r="G6463" s="13"/>
    </row>
    <row r="6464">
      <c r="G6464" s="13"/>
    </row>
    <row r="6465">
      <c r="G6465" s="13"/>
    </row>
    <row r="6466">
      <c r="G6466" s="13"/>
    </row>
    <row r="6467">
      <c r="G6467" s="13"/>
    </row>
    <row r="6468">
      <c r="G6468" s="13"/>
    </row>
    <row r="6469">
      <c r="G6469" s="13"/>
    </row>
    <row r="6470">
      <c r="G6470" s="13"/>
    </row>
    <row r="6471">
      <c r="G6471" s="13"/>
    </row>
    <row r="6472">
      <c r="G6472" s="13"/>
    </row>
    <row r="6473">
      <c r="G6473" s="13"/>
    </row>
    <row r="6474">
      <c r="G6474" s="13"/>
    </row>
    <row r="6475">
      <c r="G6475" s="13"/>
    </row>
    <row r="6476">
      <c r="G6476" s="13"/>
    </row>
    <row r="6477">
      <c r="G6477" s="13"/>
    </row>
    <row r="6478">
      <c r="G6478" s="13"/>
    </row>
    <row r="6479">
      <c r="G6479" s="13"/>
    </row>
    <row r="6480">
      <c r="G6480" s="13"/>
    </row>
    <row r="6481">
      <c r="G6481" s="13"/>
    </row>
    <row r="6482">
      <c r="G6482" s="13"/>
    </row>
    <row r="6483">
      <c r="G6483" s="13"/>
    </row>
    <row r="6484">
      <c r="G6484" s="13"/>
    </row>
    <row r="6485">
      <c r="G6485" s="13"/>
    </row>
    <row r="6486">
      <c r="G6486" s="13"/>
    </row>
    <row r="6487">
      <c r="G6487" s="13"/>
    </row>
    <row r="6488">
      <c r="G6488" s="13"/>
    </row>
    <row r="6489">
      <c r="G6489" s="13"/>
    </row>
    <row r="6490">
      <c r="G6490" s="13"/>
    </row>
    <row r="6491">
      <c r="G6491" s="13"/>
    </row>
    <row r="6492">
      <c r="G6492" s="13"/>
    </row>
    <row r="6493">
      <c r="G6493" s="13"/>
    </row>
    <row r="6494">
      <c r="G6494" s="13"/>
    </row>
    <row r="6495">
      <c r="G6495" s="13"/>
    </row>
    <row r="6496">
      <c r="G6496" s="13"/>
    </row>
    <row r="6497">
      <c r="G6497" s="13"/>
    </row>
    <row r="6498">
      <c r="G6498" s="13"/>
    </row>
    <row r="6499">
      <c r="G6499" s="13"/>
    </row>
    <row r="6500">
      <c r="G6500" s="13"/>
    </row>
    <row r="6501">
      <c r="G6501" s="13"/>
    </row>
    <row r="6502">
      <c r="G6502" s="13"/>
    </row>
    <row r="6503">
      <c r="G6503" s="13"/>
    </row>
    <row r="6504">
      <c r="G6504" s="13"/>
    </row>
    <row r="6505">
      <c r="G6505" s="13"/>
    </row>
    <row r="6506">
      <c r="G6506" s="13"/>
    </row>
    <row r="6507">
      <c r="G6507" s="13"/>
    </row>
    <row r="6508">
      <c r="G6508" s="13"/>
    </row>
    <row r="6509">
      <c r="G6509" s="13"/>
    </row>
    <row r="6510">
      <c r="G6510" s="13"/>
    </row>
    <row r="6511">
      <c r="G6511" s="13"/>
    </row>
    <row r="6512">
      <c r="G6512" s="13"/>
    </row>
    <row r="6513">
      <c r="G6513" s="13"/>
    </row>
    <row r="6514">
      <c r="G6514" s="13"/>
    </row>
    <row r="6515">
      <c r="G6515" s="13"/>
    </row>
    <row r="6516">
      <c r="G6516" s="13"/>
    </row>
    <row r="6517">
      <c r="G6517" s="13"/>
    </row>
    <row r="6518">
      <c r="G6518" s="13"/>
    </row>
    <row r="6519">
      <c r="G6519" s="13"/>
    </row>
    <row r="6520">
      <c r="G6520" s="13"/>
    </row>
    <row r="6521">
      <c r="G6521" s="13"/>
    </row>
    <row r="6522">
      <c r="G6522" s="13"/>
    </row>
    <row r="6523">
      <c r="G6523" s="13"/>
    </row>
    <row r="6524">
      <c r="G6524" s="13"/>
    </row>
    <row r="6525">
      <c r="G6525" s="13"/>
    </row>
    <row r="6526">
      <c r="G6526" s="13"/>
    </row>
    <row r="6527">
      <c r="G6527" s="13"/>
    </row>
    <row r="6528">
      <c r="G6528" s="13"/>
    </row>
    <row r="6529">
      <c r="G6529" s="13"/>
    </row>
    <row r="6530">
      <c r="G6530" s="13"/>
    </row>
    <row r="6531">
      <c r="G6531" s="13"/>
    </row>
    <row r="6532">
      <c r="G6532" s="13"/>
    </row>
    <row r="6533">
      <c r="G6533" s="13"/>
    </row>
    <row r="6534">
      <c r="G6534" s="13"/>
    </row>
    <row r="6535">
      <c r="G6535" s="13"/>
    </row>
    <row r="6536">
      <c r="G6536" s="13"/>
    </row>
    <row r="6537">
      <c r="G6537" s="13"/>
    </row>
    <row r="6538">
      <c r="G6538" s="13"/>
    </row>
    <row r="6539">
      <c r="G6539" s="13"/>
    </row>
    <row r="6540">
      <c r="G6540" s="13"/>
    </row>
    <row r="6541">
      <c r="G6541" s="13"/>
    </row>
    <row r="6542">
      <c r="G6542" s="13"/>
    </row>
    <row r="6543">
      <c r="G6543" s="13"/>
    </row>
    <row r="6544">
      <c r="G6544" s="13"/>
    </row>
    <row r="6545">
      <c r="G6545" s="13"/>
    </row>
    <row r="6546">
      <c r="G6546" s="13"/>
    </row>
    <row r="6547">
      <c r="G6547" s="13"/>
    </row>
    <row r="6548">
      <c r="G6548" s="13"/>
    </row>
    <row r="6549">
      <c r="G6549" s="13"/>
    </row>
    <row r="6550">
      <c r="G6550" s="13"/>
    </row>
    <row r="6551">
      <c r="G6551" s="13"/>
    </row>
    <row r="6552">
      <c r="G6552" s="13"/>
    </row>
    <row r="6553">
      <c r="G6553" s="13"/>
    </row>
    <row r="6554">
      <c r="G6554" s="13"/>
    </row>
    <row r="6555">
      <c r="G6555" s="13"/>
    </row>
    <row r="6556">
      <c r="G6556" s="13"/>
    </row>
    <row r="6557">
      <c r="G6557" s="13"/>
    </row>
    <row r="6558">
      <c r="G6558" s="13"/>
    </row>
    <row r="6559">
      <c r="G6559" s="13"/>
    </row>
    <row r="6560">
      <c r="G6560" s="13"/>
    </row>
    <row r="6561">
      <c r="G6561" s="13"/>
    </row>
    <row r="6562">
      <c r="G6562" s="13"/>
    </row>
    <row r="6563">
      <c r="G6563" s="13"/>
    </row>
    <row r="6564">
      <c r="G6564" s="13"/>
    </row>
    <row r="6565">
      <c r="G6565" s="13"/>
    </row>
    <row r="6566">
      <c r="G6566" s="13"/>
    </row>
    <row r="6567">
      <c r="G6567" s="13"/>
    </row>
    <row r="6568">
      <c r="G6568" s="13"/>
    </row>
    <row r="6569">
      <c r="G6569" s="13"/>
    </row>
    <row r="6570">
      <c r="G6570" s="13"/>
    </row>
    <row r="6571">
      <c r="G6571" s="13"/>
    </row>
    <row r="6572">
      <c r="G6572" s="13"/>
    </row>
    <row r="6573">
      <c r="G6573" s="13"/>
    </row>
    <row r="6574">
      <c r="G6574" s="13"/>
    </row>
    <row r="6575">
      <c r="G6575" s="13"/>
    </row>
    <row r="6576">
      <c r="G6576" s="13"/>
    </row>
    <row r="6577">
      <c r="G6577" s="13"/>
    </row>
    <row r="6578">
      <c r="G6578" s="13"/>
    </row>
    <row r="6579">
      <c r="G6579" s="13"/>
    </row>
    <row r="6580">
      <c r="G6580" s="13"/>
    </row>
    <row r="6581">
      <c r="G6581" s="13"/>
    </row>
    <row r="6582">
      <c r="G6582" s="13"/>
    </row>
    <row r="6583">
      <c r="G6583" s="13"/>
    </row>
    <row r="6584">
      <c r="G6584" s="13"/>
    </row>
    <row r="6585">
      <c r="G6585" s="13"/>
    </row>
    <row r="6586">
      <c r="G6586" s="13"/>
    </row>
    <row r="6587">
      <c r="G6587" s="13"/>
    </row>
    <row r="6588">
      <c r="G6588" s="13"/>
    </row>
    <row r="6589">
      <c r="G6589" s="13"/>
    </row>
    <row r="6590">
      <c r="G6590" s="13"/>
    </row>
    <row r="6591">
      <c r="G6591" s="13"/>
    </row>
    <row r="6592">
      <c r="G6592" s="13"/>
    </row>
    <row r="6593">
      <c r="G6593" s="13"/>
    </row>
    <row r="6594">
      <c r="G6594" s="13"/>
    </row>
    <row r="6595">
      <c r="G6595" s="13"/>
    </row>
    <row r="6596">
      <c r="G6596" s="13"/>
    </row>
    <row r="6597">
      <c r="G6597" s="13"/>
    </row>
    <row r="6598">
      <c r="G6598" s="13"/>
    </row>
    <row r="6599">
      <c r="G6599" s="13"/>
    </row>
    <row r="6600">
      <c r="G6600" s="13"/>
    </row>
    <row r="6601">
      <c r="G6601" s="13"/>
    </row>
    <row r="6602">
      <c r="G6602" s="13"/>
    </row>
    <row r="6603">
      <c r="G6603" s="13"/>
    </row>
    <row r="6604">
      <c r="G6604" s="13"/>
    </row>
    <row r="6605">
      <c r="G6605" s="13"/>
    </row>
    <row r="6606">
      <c r="G6606" s="13"/>
    </row>
    <row r="6607">
      <c r="G6607" s="13"/>
    </row>
    <row r="6608">
      <c r="G6608" s="13"/>
    </row>
    <row r="6609">
      <c r="G6609" s="13"/>
    </row>
    <row r="6610">
      <c r="G6610" s="13"/>
    </row>
    <row r="6611">
      <c r="G6611" s="13"/>
    </row>
    <row r="6612">
      <c r="G6612" s="13"/>
    </row>
    <row r="6613">
      <c r="G6613" s="13"/>
    </row>
    <row r="6614">
      <c r="G6614" s="13"/>
    </row>
    <row r="6615">
      <c r="G6615" s="13"/>
    </row>
    <row r="6616">
      <c r="G6616" s="13"/>
    </row>
    <row r="6617">
      <c r="G6617" s="13"/>
    </row>
    <row r="6618">
      <c r="G6618" s="13"/>
    </row>
    <row r="6619">
      <c r="G6619" s="13"/>
    </row>
    <row r="6620">
      <c r="G6620" s="13"/>
    </row>
    <row r="6621">
      <c r="G6621" s="13"/>
    </row>
    <row r="6622">
      <c r="G6622" s="13"/>
    </row>
    <row r="6623">
      <c r="G6623" s="13"/>
    </row>
    <row r="6624">
      <c r="G6624" s="13"/>
    </row>
    <row r="6625">
      <c r="G6625" s="13"/>
    </row>
    <row r="6626">
      <c r="G6626" s="13"/>
    </row>
    <row r="6627">
      <c r="G6627" s="13"/>
    </row>
    <row r="6628">
      <c r="G6628" s="13"/>
    </row>
    <row r="6629">
      <c r="G6629" s="13"/>
    </row>
    <row r="6630">
      <c r="G6630" s="13"/>
    </row>
    <row r="6631">
      <c r="G6631" s="13"/>
    </row>
    <row r="6632">
      <c r="G6632" s="13"/>
    </row>
    <row r="6633">
      <c r="G6633" s="13"/>
    </row>
    <row r="6634">
      <c r="G6634" s="13"/>
    </row>
    <row r="6635">
      <c r="G6635" s="13"/>
    </row>
    <row r="6636">
      <c r="G6636" s="13"/>
    </row>
    <row r="6637">
      <c r="G6637" s="13"/>
    </row>
    <row r="6638">
      <c r="G6638" s="13"/>
    </row>
    <row r="6639">
      <c r="G6639" s="13"/>
    </row>
    <row r="6640">
      <c r="G6640" s="13"/>
    </row>
    <row r="6641">
      <c r="G6641" s="13"/>
    </row>
    <row r="6642">
      <c r="G6642" s="13"/>
    </row>
    <row r="6643">
      <c r="G6643" s="13"/>
    </row>
    <row r="6644">
      <c r="G6644" s="13"/>
    </row>
    <row r="6645">
      <c r="G6645" s="13"/>
    </row>
    <row r="6646">
      <c r="G6646" s="13"/>
    </row>
    <row r="6647">
      <c r="G6647" s="13"/>
    </row>
    <row r="6648">
      <c r="G6648" s="13"/>
    </row>
    <row r="6649">
      <c r="G6649" s="13"/>
    </row>
    <row r="6650">
      <c r="G6650" s="13"/>
    </row>
    <row r="6651">
      <c r="G6651" s="13"/>
    </row>
    <row r="6652">
      <c r="G6652" s="13"/>
    </row>
    <row r="6653">
      <c r="G6653" s="13"/>
    </row>
    <row r="6654">
      <c r="G6654" s="13"/>
    </row>
    <row r="6655">
      <c r="G6655" s="13"/>
    </row>
    <row r="6656">
      <c r="G6656" s="13"/>
    </row>
    <row r="6657">
      <c r="G6657" s="13"/>
    </row>
    <row r="6658">
      <c r="G6658" s="13"/>
    </row>
    <row r="6659">
      <c r="G6659" s="13"/>
    </row>
    <row r="6660">
      <c r="G6660" s="13"/>
    </row>
    <row r="6661">
      <c r="G6661" s="13"/>
    </row>
    <row r="6662">
      <c r="G6662" s="13"/>
    </row>
    <row r="6663">
      <c r="G6663" s="13"/>
    </row>
    <row r="6664">
      <c r="G6664" s="13"/>
    </row>
    <row r="6665">
      <c r="G6665" s="13"/>
    </row>
    <row r="6666">
      <c r="G6666" s="13"/>
    </row>
    <row r="6667">
      <c r="G6667" s="13"/>
    </row>
    <row r="6668">
      <c r="G6668" s="13"/>
    </row>
    <row r="6669">
      <c r="G6669" s="13"/>
    </row>
    <row r="6670">
      <c r="G6670" s="13"/>
    </row>
    <row r="6671">
      <c r="G6671" s="13"/>
    </row>
    <row r="6672">
      <c r="G6672" s="13"/>
    </row>
    <row r="6673">
      <c r="G6673" s="13"/>
    </row>
    <row r="6674">
      <c r="G6674" s="13"/>
    </row>
    <row r="6675">
      <c r="G6675" s="13"/>
    </row>
    <row r="6676">
      <c r="G6676" s="13"/>
    </row>
    <row r="6677">
      <c r="G6677" s="13"/>
    </row>
    <row r="6678">
      <c r="G6678" s="13"/>
    </row>
    <row r="6679">
      <c r="G6679" s="13"/>
    </row>
    <row r="6680">
      <c r="G6680" s="13"/>
    </row>
    <row r="6681">
      <c r="G6681" s="13"/>
    </row>
    <row r="6682">
      <c r="G6682" s="13"/>
    </row>
    <row r="6683">
      <c r="G6683" s="13"/>
    </row>
    <row r="6684">
      <c r="G6684" s="13"/>
    </row>
    <row r="6685">
      <c r="G6685" s="13"/>
    </row>
    <row r="6686">
      <c r="G6686" s="13"/>
    </row>
    <row r="6687">
      <c r="G6687" s="13"/>
    </row>
    <row r="6688">
      <c r="G6688" s="13"/>
    </row>
    <row r="6689">
      <c r="G6689" s="13"/>
    </row>
    <row r="6690">
      <c r="G6690" s="13"/>
    </row>
    <row r="6691">
      <c r="G6691" s="13"/>
    </row>
    <row r="6692">
      <c r="G6692" s="13"/>
    </row>
    <row r="6693">
      <c r="G6693" s="13"/>
    </row>
    <row r="6694">
      <c r="G6694" s="13"/>
    </row>
    <row r="6695">
      <c r="G6695" s="13"/>
    </row>
    <row r="6696">
      <c r="G6696" s="13"/>
    </row>
    <row r="6697">
      <c r="G6697" s="13"/>
    </row>
    <row r="6698">
      <c r="G6698" s="13"/>
    </row>
    <row r="6699">
      <c r="G6699" s="13"/>
    </row>
    <row r="6700">
      <c r="G6700" s="13"/>
    </row>
    <row r="6701">
      <c r="G6701" s="13"/>
    </row>
    <row r="6702">
      <c r="G6702" s="13"/>
    </row>
    <row r="6703">
      <c r="G6703" s="13"/>
    </row>
    <row r="6704">
      <c r="G6704" s="13"/>
    </row>
    <row r="6705">
      <c r="G6705" s="13"/>
    </row>
    <row r="6706">
      <c r="G6706" s="13"/>
    </row>
    <row r="6707">
      <c r="G6707" s="13"/>
    </row>
    <row r="6708">
      <c r="G6708" s="13"/>
    </row>
    <row r="6709">
      <c r="G6709" s="13"/>
    </row>
    <row r="6710">
      <c r="G6710" s="13"/>
    </row>
    <row r="6711">
      <c r="G6711" s="13"/>
    </row>
    <row r="6712">
      <c r="G6712" s="13"/>
    </row>
    <row r="6713">
      <c r="G6713" s="13"/>
    </row>
    <row r="6714">
      <c r="G6714" s="13"/>
    </row>
    <row r="6715">
      <c r="G6715" s="13"/>
    </row>
    <row r="6716">
      <c r="G6716" s="13"/>
    </row>
    <row r="6717">
      <c r="G6717" s="13"/>
    </row>
    <row r="6718">
      <c r="G6718" s="13"/>
    </row>
    <row r="6719">
      <c r="G6719" s="13"/>
    </row>
    <row r="6720">
      <c r="G6720" s="13"/>
    </row>
    <row r="6721">
      <c r="G6721" s="13"/>
    </row>
    <row r="6722">
      <c r="G6722" s="13"/>
    </row>
    <row r="6723">
      <c r="G6723" s="13"/>
    </row>
    <row r="6724">
      <c r="G6724" s="13"/>
    </row>
    <row r="6725">
      <c r="G6725" s="13"/>
    </row>
    <row r="6726">
      <c r="G6726" s="13"/>
    </row>
    <row r="6727">
      <c r="G6727" s="13"/>
    </row>
    <row r="6728">
      <c r="G6728" s="13"/>
    </row>
    <row r="6729">
      <c r="G6729" s="13"/>
    </row>
    <row r="6730">
      <c r="G6730" s="13"/>
    </row>
    <row r="6731">
      <c r="G6731" s="13"/>
    </row>
    <row r="6732">
      <c r="G6732" s="13"/>
    </row>
    <row r="6733">
      <c r="G6733" s="13"/>
    </row>
    <row r="6734">
      <c r="G6734" s="13"/>
    </row>
    <row r="6735">
      <c r="G6735" s="13"/>
    </row>
    <row r="6736">
      <c r="G6736" s="13"/>
    </row>
    <row r="6737">
      <c r="G6737" s="13"/>
    </row>
    <row r="6738">
      <c r="G6738" s="13"/>
    </row>
    <row r="6739">
      <c r="G6739" s="13"/>
    </row>
    <row r="6740">
      <c r="G6740" s="13"/>
    </row>
    <row r="6741">
      <c r="G6741" s="13"/>
    </row>
    <row r="6742">
      <c r="G6742" s="13"/>
    </row>
    <row r="6743">
      <c r="G6743" s="13"/>
    </row>
    <row r="6744">
      <c r="G6744" s="13"/>
    </row>
    <row r="6745">
      <c r="G6745" s="13"/>
    </row>
    <row r="6746">
      <c r="G6746" s="13"/>
    </row>
    <row r="6747">
      <c r="G6747" s="13"/>
    </row>
    <row r="6748">
      <c r="G6748" s="13"/>
    </row>
    <row r="6749">
      <c r="G6749" s="13"/>
    </row>
    <row r="6750">
      <c r="G6750" s="13"/>
    </row>
    <row r="6751">
      <c r="G6751" s="13"/>
    </row>
    <row r="6752">
      <c r="G6752" s="13"/>
    </row>
    <row r="6753">
      <c r="G6753" s="13"/>
    </row>
    <row r="6754">
      <c r="G6754" s="13"/>
    </row>
    <row r="6755">
      <c r="G6755" s="13"/>
    </row>
    <row r="6756">
      <c r="G6756" s="13"/>
    </row>
    <row r="6757">
      <c r="G6757" s="13"/>
    </row>
    <row r="6758">
      <c r="G6758" s="13"/>
    </row>
    <row r="6759">
      <c r="G6759" s="13"/>
    </row>
    <row r="6760">
      <c r="G6760" s="13"/>
    </row>
    <row r="6761">
      <c r="G6761" s="13"/>
    </row>
    <row r="6762">
      <c r="G6762" s="13"/>
    </row>
    <row r="6763">
      <c r="G6763" s="13"/>
    </row>
    <row r="6764">
      <c r="G6764" s="13"/>
    </row>
    <row r="6765">
      <c r="G6765" s="13"/>
    </row>
    <row r="6766">
      <c r="G6766" s="13"/>
    </row>
    <row r="6767">
      <c r="G6767" s="13"/>
    </row>
    <row r="6768">
      <c r="G6768" s="13"/>
    </row>
    <row r="6769">
      <c r="G6769" s="13"/>
    </row>
    <row r="6770">
      <c r="G6770" s="13"/>
    </row>
    <row r="6771">
      <c r="G6771" s="13"/>
    </row>
    <row r="6772">
      <c r="G6772" s="13"/>
    </row>
    <row r="6773">
      <c r="G6773" s="13"/>
    </row>
    <row r="6774">
      <c r="G6774" s="13"/>
    </row>
    <row r="6775">
      <c r="G6775" s="13"/>
    </row>
    <row r="6776">
      <c r="G6776" s="13"/>
    </row>
    <row r="6777">
      <c r="G6777" s="13"/>
    </row>
    <row r="6778">
      <c r="G6778" s="13"/>
    </row>
    <row r="6779">
      <c r="G6779" s="13"/>
    </row>
    <row r="6780">
      <c r="G6780" s="13"/>
    </row>
    <row r="6781">
      <c r="G6781" s="13"/>
    </row>
    <row r="6782">
      <c r="G6782" s="13"/>
    </row>
    <row r="6783">
      <c r="G6783" s="13"/>
    </row>
    <row r="6784">
      <c r="G6784" s="13"/>
    </row>
    <row r="6785">
      <c r="G6785" s="13"/>
    </row>
    <row r="6786">
      <c r="G6786" s="13"/>
    </row>
    <row r="6787">
      <c r="G6787" s="13"/>
    </row>
    <row r="6788">
      <c r="G6788" s="13"/>
    </row>
    <row r="6789">
      <c r="G6789" s="13"/>
    </row>
    <row r="6790">
      <c r="G6790" s="13"/>
    </row>
    <row r="6791">
      <c r="G6791" s="13"/>
    </row>
    <row r="6792">
      <c r="G6792" s="13"/>
    </row>
    <row r="6793">
      <c r="G6793" s="13"/>
    </row>
    <row r="6794">
      <c r="G6794" s="13"/>
    </row>
    <row r="6795">
      <c r="G6795" s="13"/>
    </row>
    <row r="6796">
      <c r="G6796" s="13"/>
    </row>
    <row r="6797">
      <c r="G6797" s="13"/>
    </row>
    <row r="6798">
      <c r="G6798" s="13"/>
    </row>
    <row r="6799">
      <c r="G6799" s="13"/>
    </row>
    <row r="6800">
      <c r="G6800" s="13"/>
    </row>
    <row r="6801">
      <c r="G6801" s="13"/>
    </row>
    <row r="6802">
      <c r="G6802" s="13"/>
    </row>
    <row r="6803">
      <c r="G6803" s="13"/>
    </row>
    <row r="6804">
      <c r="G6804" s="13"/>
    </row>
    <row r="6805">
      <c r="G6805" s="13"/>
    </row>
    <row r="6806">
      <c r="G6806" s="13"/>
    </row>
    <row r="6807">
      <c r="G6807" s="13"/>
    </row>
    <row r="6808">
      <c r="G6808" s="13"/>
    </row>
    <row r="6809">
      <c r="G6809" s="13"/>
    </row>
    <row r="6810">
      <c r="G6810" s="13"/>
    </row>
    <row r="6811">
      <c r="G6811" s="13"/>
    </row>
    <row r="6812">
      <c r="G6812" s="13"/>
    </row>
    <row r="6813">
      <c r="G6813" s="13"/>
    </row>
    <row r="6814">
      <c r="G6814" s="13"/>
    </row>
    <row r="6815">
      <c r="G6815" s="13"/>
    </row>
    <row r="6816">
      <c r="G6816" s="13"/>
    </row>
    <row r="6817">
      <c r="G6817" s="13"/>
    </row>
    <row r="6818">
      <c r="G6818" s="13"/>
    </row>
    <row r="6819">
      <c r="G6819" s="13"/>
    </row>
    <row r="6820">
      <c r="G6820" s="13"/>
    </row>
    <row r="6821">
      <c r="G6821" s="13"/>
    </row>
    <row r="6822">
      <c r="G6822" s="13"/>
    </row>
    <row r="6823">
      <c r="G6823" s="13"/>
    </row>
    <row r="6824">
      <c r="G6824" s="13"/>
    </row>
    <row r="6825">
      <c r="G6825" s="13"/>
    </row>
    <row r="6826">
      <c r="G6826" s="13"/>
    </row>
    <row r="6827">
      <c r="G6827" s="13"/>
    </row>
    <row r="6828">
      <c r="G6828" s="13"/>
    </row>
    <row r="6829">
      <c r="G6829" s="13"/>
    </row>
    <row r="6830">
      <c r="G6830" s="13"/>
    </row>
    <row r="6831">
      <c r="G6831" s="13"/>
    </row>
    <row r="6832">
      <c r="G6832" s="13"/>
    </row>
    <row r="6833">
      <c r="G6833" s="13"/>
    </row>
    <row r="6834">
      <c r="G6834" s="13"/>
    </row>
    <row r="6835">
      <c r="G6835" s="13"/>
    </row>
    <row r="6836">
      <c r="G6836" s="13"/>
    </row>
    <row r="6837">
      <c r="G6837" s="13"/>
    </row>
    <row r="6838">
      <c r="G6838" s="13"/>
    </row>
    <row r="6839">
      <c r="G6839" s="13"/>
    </row>
    <row r="6840">
      <c r="G6840" s="13"/>
    </row>
    <row r="6841">
      <c r="G6841" s="13"/>
    </row>
    <row r="6842">
      <c r="G6842" s="13"/>
    </row>
    <row r="6843">
      <c r="G6843" s="13"/>
    </row>
    <row r="6844">
      <c r="G6844" s="13"/>
    </row>
    <row r="6845">
      <c r="G6845" s="13"/>
    </row>
    <row r="6846">
      <c r="G6846" s="13"/>
    </row>
    <row r="6847">
      <c r="G6847" s="13"/>
    </row>
    <row r="6848">
      <c r="G6848" s="13"/>
    </row>
    <row r="6849">
      <c r="G6849" s="13"/>
    </row>
    <row r="6850">
      <c r="G6850" s="13"/>
    </row>
    <row r="6851">
      <c r="G6851" s="13"/>
    </row>
    <row r="6852">
      <c r="G6852" s="13"/>
    </row>
    <row r="6853">
      <c r="G6853" s="13"/>
    </row>
    <row r="6854">
      <c r="G6854" s="13"/>
    </row>
    <row r="6855">
      <c r="G6855" s="13"/>
    </row>
    <row r="6856">
      <c r="G6856" s="13"/>
    </row>
    <row r="6857">
      <c r="G6857" s="13"/>
    </row>
    <row r="6858">
      <c r="G6858" s="13"/>
    </row>
    <row r="6859">
      <c r="G6859" s="13"/>
    </row>
    <row r="6860">
      <c r="G6860" s="13"/>
    </row>
    <row r="6861">
      <c r="G6861" s="13"/>
    </row>
    <row r="6862">
      <c r="G6862" s="13"/>
    </row>
    <row r="6863">
      <c r="G6863" s="13"/>
    </row>
    <row r="6864">
      <c r="G6864" s="13"/>
    </row>
    <row r="6865">
      <c r="G6865" s="13"/>
    </row>
    <row r="6866">
      <c r="G6866" s="13"/>
    </row>
    <row r="6867">
      <c r="G6867" s="13"/>
    </row>
    <row r="6868">
      <c r="G6868" s="13"/>
    </row>
    <row r="6869">
      <c r="G6869" s="13"/>
    </row>
    <row r="6870">
      <c r="G6870" s="13"/>
    </row>
    <row r="6871">
      <c r="G6871" s="13"/>
    </row>
    <row r="6872">
      <c r="G6872" s="13"/>
    </row>
    <row r="6873">
      <c r="G6873" s="13"/>
    </row>
    <row r="6874">
      <c r="G6874" s="13"/>
    </row>
    <row r="6875">
      <c r="G6875" s="13"/>
    </row>
    <row r="6876">
      <c r="G6876" s="13"/>
    </row>
    <row r="6877">
      <c r="G6877" s="13"/>
    </row>
    <row r="6878">
      <c r="G6878" s="13"/>
    </row>
    <row r="6879">
      <c r="G6879" s="13"/>
    </row>
    <row r="6880">
      <c r="G6880" s="13"/>
    </row>
    <row r="6881">
      <c r="G6881" s="13"/>
    </row>
    <row r="6882">
      <c r="G6882" s="13"/>
    </row>
    <row r="6883">
      <c r="G6883" s="13"/>
    </row>
    <row r="6884">
      <c r="G6884" s="13"/>
    </row>
    <row r="6885">
      <c r="G6885" s="13"/>
    </row>
    <row r="6886">
      <c r="G6886" s="13"/>
    </row>
    <row r="6887">
      <c r="G6887" s="13"/>
    </row>
    <row r="6888">
      <c r="G6888" s="13"/>
    </row>
    <row r="6889">
      <c r="G6889" s="13"/>
    </row>
    <row r="6890">
      <c r="G6890" s="13"/>
    </row>
    <row r="6891">
      <c r="G6891" s="13"/>
    </row>
    <row r="6892">
      <c r="G6892" s="13"/>
    </row>
    <row r="6893">
      <c r="G6893" s="13"/>
    </row>
    <row r="6894">
      <c r="G6894" s="13"/>
    </row>
    <row r="6895">
      <c r="G6895" s="13"/>
    </row>
    <row r="6896">
      <c r="G6896" s="13"/>
    </row>
    <row r="6897">
      <c r="G6897" s="13"/>
    </row>
    <row r="6898">
      <c r="G6898" s="13"/>
    </row>
    <row r="6899">
      <c r="G6899" s="13"/>
    </row>
    <row r="6900">
      <c r="G6900" s="13"/>
    </row>
    <row r="6901">
      <c r="G6901" s="13"/>
    </row>
    <row r="6902">
      <c r="G6902" s="13"/>
    </row>
    <row r="6903">
      <c r="G6903" s="13"/>
    </row>
    <row r="6904">
      <c r="G6904" s="13"/>
    </row>
    <row r="6905">
      <c r="G6905" s="13"/>
    </row>
    <row r="6906">
      <c r="G6906" s="13"/>
    </row>
    <row r="6907">
      <c r="G6907" s="13"/>
    </row>
    <row r="6908">
      <c r="G6908" s="13"/>
    </row>
    <row r="6909">
      <c r="G6909" s="13"/>
    </row>
    <row r="6910">
      <c r="G6910" s="13"/>
    </row>
    <row r="6911">
      <c r="G6911" s="13"/>
    </row>
    <row r="6912">
      <c r="G6912" s="13"/>
    </row>
    <row r="6913">
      <c r="G6913" s="13"/>
    </row>
    <row r="6914">
      <c r="G6914" s="13"/>
    </row>
    <row r="6915">
      <c r="G6915" s="13"/>
    </row>
    <row r="6916">
      <c r="G6916" s="13"/>
    </row>
    <row r="6917">
      <c r="G6917" s="13"/>
    </row>
    <row r="6918">
      <c r="G6918" s="13"/>
    </row>
    <row r="6919">
      <c r="G6919" s="13"/>
    </row>
    <row r="6920">
      <c r="G6920" s="13"/>
    </row>
    <row r="6921">
      <c r="G6921" s="13"/>
    </row>
    <row r="6922">
      <c r="G6922" s="13"/>
    </row>
    <row r="6923">
      <c r="G6923" s="13"/>
    </row>
    <row r="6924">
      <c r="G6924" s="13"/>
    </row>
    <row r="6925">
      <c r="G6925" s="13"/>
    </row>
    <row r="6926">
      <c r="G6926" s="13"/>
    </row>
    <row r="6927">
      <c r="G6927" s="13"/>
    </row>
    <row r="6928">
      <c r="G6928" s="13"/>
    </row>
    <row r="6929">
      <c r="G6929" s="13"/>
    </row>
    <row r="6930">
      <c r="G6930" s="13"/>
    </row>
    <row r="6931">
      <c r="G6931" s="13"/>
    </row>
    <row r="6932">
      <c r="G6932" s="13"/>
    </row>
    <row r="6933">
      <c r="G6933" s="13"/>
    </row>
    <row r="6934">
      <c r="G6934" s="13"/>
    </row>
    <row r="6935">
      <c r="G6935" s="13"/>
    </row>
    <row r="6936">
      <c r="G6936" s="13"/>
    </row>
    <row r="6937">
      <c r="G6937" s="13"/>
    </row>
    <row r="6938">
      <c r="G6938" s="13"/>
    </row>
    <row r="6939">
      <c r="G6939" s="13"/>
    </row>
    <row r="6940">
      <c r="G6940" s="13"/>
    </row>
    <row r="6941">
      <c r="G6941" s="13"/>
    </row>
    <row r="6942">
      <c r="G6942" s="13"/>
    </row>
    <row r="6943">
      <c r="G6943" s="13"/>
    </row>
    <row r="6944">
      <c r="G6944" s="13"/>
    </row>
    <row r="6945">
      <c r="G6945" s="13"/>
    </row>
    <row r="6946">
      <c r="G6946" s="13"/>
    </row>
    <row r="6947">
      <c r="G6947" s="13"/>
    </row>
    <row r="6948">
      <c r="G6948" s="13"/>
    </row>
    <row r="6949">
      <c r="G6949" s="13"/>
    </row>
    <row r="6950">
      <c r="G6950" s="13"/>
    </row>
    <row r="6951">
      <c r="G6951" s="13"/>
    </row>
    <row r="6952">
      <c r="G6952" s="13"/>
    </row>
    <row r="6953">
      <c r="G6953" s="13"/>
    </row>
    <row r="6954">
      <c r="G6954" s="13"/>
    </row>
    <row r="6955">
      <c r="G6955" s="13"/>
    </row>
    <row r="6956">
      <c r="G6956" s="13"/>
    </row>
    <row r="6957">
      <c r="G6957" s="13"/>
    </row>
    <row r="6958">
      <c r="G6958" s="13"/>
    </row>
    <row r="6959">
      <c r="G6959" s="13"/>
    </row>
    <row r="6960">
      <c r="G6960" s="13"/>
    </row>
    <row r="6961">
      <c r="G6961" s="13"/>
    </row>
    <row r="6962">
      <c r="G6962" s="13"/>
    </row>
    <row r="6963">
      <c r="G6963" s="13"/>
    </row>
    <row r="6964">
      <c r="G6964" s="13"/>
    </row>
    <row r="6965">
      <c r="G6965" s="13"/>
    </row>
    <row r="6966">
      <c r="G6966" s="13"/>
    </row>
    <row r="6967">
      <c r="G6967" s="13"/>
    </row>
    <row r="6968">
      <c r="G6968" s="13"/>
    </row>
    <row r="6969">
      <c r="G6969" s="13"/>
    </row>
    <row r="6970">
      <c r="G6970" s="13"/>
    </row>
    <row r="6971">
      <c r="G6971" s="13"/>
    </row>
    <row r="6972">
      <c r="G6972" s="13"/>
    </row>
    <row r="6973">
      <c r="G6973" s="13"/>
    </row>
    <row r="6974">
      <c r="G6974" s="13"/>
    </row>
    <row r="6975">
      <c r="G6975" s="13"/>
    </row>
    <row r="6976">
      <c r="G6976" s="13"/>
    </row>
    <row r="6977">
      <c r="G6977" s="13"/>
    </row>
    <row r="6978">
      <c r="G6978" s="13"/>
    </row>
    <row r="6979">
      <c r="G6979" s="13"/>
    </row>
    <row r="6980">
      <c r="G6980" s="13"/>
    </row>
    <row r="6981">
      <c r="G6981" s="13"/>
    </row>
    <row r="6982">
      <c r="G6982" s="13"/>
    </row>
    <row r="6983">
      <c r="G6983" s="13"/>
    </row>
    <row r="6984">
      <c r="G6984" s="13"/>
    </row>
    <row r="6985">
      <c r="G6985" s="13"/>
    </row>
    <row r="6986">
      <c r="G6986" s="13"/>
    </row>
    <row r="6987">
      <c r="G6987" s="13"/>
    </row>
    <row r="6988">
      <c r="G6988" s="13"/>
    </row>
    <row r="6989">
      <c r="G6989" s="13"/>
    </row>
    <row r="6990">
      <c r="G6990" s="13"/>
    </row>
    <row r="6991">
      <c r="G6991" s="13"/>
    </row>
    <row r="6992">
      <c r="G6992" s="13"/>
    </row>
    <row r="6993">
      <c r="G6993" s="13"/>
    </row>
    <row r="6994">
      <c r="G6994" s="13"/>
    </row>
    <row r="6995">
      <c r="G6995" s="13"/>
    </row>
    <row r="6996">
      <c r="G6996" s="13"/>
    </row>
    <row r="6997">
      <c r="G6997" s="13"/>
    </row>
    <row r="6998">
      <c r="G6998" s="13"/>
    </row>
    <row r="6999">
      <c r="G6999" s="13"/>
    </row>
    <row r="7000">
      <c r="G7000" s="1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63"/>
    <col customWidth="1" min="6" max="6" width="16.13"/>
    <col customWidth="1" min="8" max="8" width="19.5"/>
    <col customWidth="1" min="9" max="9" width="24.63"/>
    <col customWidth="1" min="10" max="10" width="18.38"/>
  </cols>
  <sheetData>
    <row r="1">
      <c r="A1" s="25" t="s">
        <v>10</v>
      </c>
      <c r="B1" s="25" t="s">
        <v>11</v>
      </c>
      <c r="C1" s="25" t="s">
        <v>715</v>
      </c>
      <c r="D1" s="25" t="s">
        <v>716</v>
      </c>
      <c r="E1" s="25" t="s">
        <v>717</v>
      </c>
      <c r="F1" s="25" t="s">
        <v>718</v>
      </c>
      <c r="G1" s="25" t="s">
        <v>719</v>
      </c>
      <c r="H1" s="25" t="s">
        <v>720</v>
      </c>
      <c r="I1" s="25" t="s">
        <v>721</v>
      </c>
      <c r="J1" s="25" t="s">
        <v>722</v>
      </c>
    </row>
    <row r="2">
      <c r="A2" s="13" t="str">
        <f>IFERROR(__xludf.DUMMYFUNCTION("UNIQUE(Master_SalesData!$B$2:$C1000)"),"Ajmer")</f>
        <v>Ajmer</v>
      </c>
      <c r="B2" s="13" t="str">
        <f>IFERROR(__xludf.DUMMYFUNCTION("""COMPUTED_VALUE"""),"Wheat Flour")</f>
        <v>Wheat Flour</v>
      </c>
      <c r="C2" s="13">
        <f>SUMIFS(Master_SalesData!$E$2:$E1000,Master_SalesData!$B$2:$B1000,$A2,Master_SalesData!$C$2:$C1000,$B2,Master_SalesData!$G$2:$G1000,C$1)</f>
        <v>474</v>
      </c>
      <c r="D2" s="13">
        <f>SUMIFS(Master_SalesData!$E$2:$E1000,Master_SalesData!$B$2:$B1000,$A2,Master_SalesData!$C$2:$C1000,$B2,Master_SalesData!$G$2:$G1000,D$1)</f>
        <v>486</v>
      </c>
      <c r="E2" s="26">
        <f t="shared" ref="E2:E25" si="1">(D2-C2)/C2</f>
        <v>0.0253164557</v>
      </c>
      <c r="F2" s="13">
        <f t="shared" ref="F2:F25" si="2">roundup(D2*(1+E2))</f>
        <v>499</v>
      </c>
      <c r="G2" s="13">
        <f>SUMIFS(Master_SalesData!$E$2:$E1000,Master_SalesData!$B$2:$B1000,$A2,Master_SalesData!$C$2:$C1000,$B2,Master_SalesData!$G$2:$G1000,G$1)</f>
        <v>497</v>
      </c>
      <c r="H2" s="26">
        <f t="shared" ref="H2:H25" si="3">(G2-D2)/D2</f>
        <v>0.02263374486</v>
      </c>
      <c r="I2" s="26">
        <f t="shared" ref="I2:I25" si="4">IF(OR(AND(G2&gt;D2,D2&gt;C2),AND(G2&lt;D2,D2&lt;C2)),AVERAGE(H2,E2),((H2*2)+E2)/3)</f>
        <v>0.02397510028</v>
      </c>
      <c r="J2" s="13">
        <f t="shared" ref="J2:J25" si="5">ROUNDUP(G2*(1+I2))</f>
        <v>509</v>
      </c>
    </row>
    <row r="3">
      <c r="A3" s="13" t="str">
        <f>IFERROR(__xludf.DUMMYFUNCTION("""COMPUTED_VALUE"""),"Ajmer")</f>
        <v>Ajmer</v>
      </c>
      <c r="B3" s="13" t="str">
        <f>IFERROR(__xludf.DUMMYFUNCTION("""COMPUTED_VALUE"""),"Rice Flour")</f>
        <v>Rice Flour</v>
      </c>
      <c r="C3" s="13">
        <f>SUMIFS(Master_SalesData!$E$2:$E1000,Master_SalesData!$B$2:$B1000,$A3,Master_SalesData!$C$2:$C1000,$B3,Master_SalesData!$G$2:$G1000,C$1)</f>
        <v>352</v>
      </c>
      <c r="D3" s="13">
        <f>SUMIFS(Master_SalesData!$E$2:$E1000,Master_SalesData!$B$2:$B1000,$A3,Master_SalesData!$C$2:$C1000,$B3,Master_SalesData!$G$2:$G1000,D$1)</f>
        <v>379</v>
      </c>
      <c r="E3" s="26">
        <f t="shared" si="1"/>
        <v>0.07670454545</v>
      </c>
      <c r="F3" s="13">
        <f t="shared" si="2"/>
        <v>409</v>
      </c>
      <c r="G3" s="13">
        <f>SUMIFS(Master_SalesData!$E$2:$E1000,Master_SalesData!$B$2:$B1000,$A3,Master_SalesData!$C$2:$C1000,$B3,Master_SalesData!$G$2:$G1000,G$1)</f>
        <v>512</v>
      </c>
      <c r="H3" s="26">
        <f t="shared" si="3"/>
        <v>0.3509234828</v>
      </c>
      <c r="I3" s="26">
        <f t="shared" si="4"/>
        <v>0.2138140142</v>
      </c>
      <c r="J3" s="13">
        <f t="shared" si="5"/>
        <v>622</v>
      </c>
    </row>
    <row r="4">
      <c r="A4" s="13" t="str">
        <f>IFERROR(__xludf.DUMMYFUNCTION("""COMPUTED_VALUE"""),"Ajmer")</f>
        <v>Ajmer</v>
      </c>
      <c r="B4" s="13" t="str">
        <f>IFERROR(__xludf.DUMMYFUNCTION("""COMPUTED_VALUE"""),"Besan")</f>
        <v>Besan</v>
      </c>
      <c r="C4" s="13">
        <f>SUMIFS(Master_SalesData!$E$2:$E1000,Master_SalesData!$B$2:$B1000,$A4,Master_SalesData!$C$2:$C1000,$B4,Master_SalesData!$G$2:$G1000,C$1)</f>
        <v>130</v>
      </c>
      <c r="D4" s="13">
        <f>SUMIFS(Master_SalesData!$E$2:$E1000,Master_SalesData!$B$2:$B1000,$A4,Master_SalesData!$C$2:$C1000,$B4,Master_SalesData!$G$2:$G1000,D$1)</f>
        <v>171</v>
      </c>
      <c r="E4" s="26">
        <f t="shared" si="1"/>
        <v>0.3153846154</v>
      </c>
      <c r="F4" s="13">
        <f t="shared" si="2"/>
        <v>225</v>
      </c>
      <c r="G4" s="13">
        <f>SUMIFS(Master_SalesData!$E$2:$E1000,Master_SalesData!$B$2:$B1000,$A4,Master_SalesData!$C$2:$C1000,$B4,Master_SalesData!$G$2:$G1000,G$1)</f>
        <v>161</v>
      </c>
      <c r="H4" s="26">
        <f t="shared" si="3"/>
        <v>-0.05847953216</v>
      </c>
      <c r="I4" s="26">
        <f t="shared" si="4"/>
        <v>0.06614185035</v>
      </c>
      <c r="J4" s="13">
        <f t="shared" si="5"/>
        <v>172</v>
      </c>
    </row>
    <row r="5">
      <c r="A5" s="13" t="str">
        <f>IFERROR(__xludf.DUMMYFUNCTION("""COMPUTED_VALUE"""),"Ajmer")</f>
        <v>Ajmer</v>
      </c>
      <c r="B5" s="13" t="str">
        <f>IFERROR(__xludf.DUMMYFUNCTION("""COMPUTED_VALUE"""),"Ragi Flour")</f>
        <v>Ragi Flour</v>
      </c>
      <c r="C5" s="13">
        <f>SUMIFS(Master_SalesData!$E$2:$E1000,Master_SalesData!$B$2:$B1000,$A5,Master_SalesData!$C$2:$C1000,$B5,Master_SalesData!$G$2:$G1000,C$1)</f>
        <v>105</v>
      </c>
      <c r="D5" s="13">
        <f>SUMIFS(Master_SalesData!$E$2:$E1000,Master_SalesData!$B$2:$B1000,$A5,Master_SalesData!$C$2:$C1000,$B5,Master_SalesData!$G$2:$G1000,D$1)</f>
        <v>102</v>
      </c>
      <c r="E5" s="26">
        <f t="shared" si="1"/>
        <v>-0.02857142857</v>
      </c>
      <c r="F5" s="13">
        <f t="shared" si="2"/>
        <v>100</v>
      </c>
      <c r="G5" s="13">
        <f>SUMIFS(Master_SalesData!$E$2:$E1000,Master_SalesData!$B$2:$B1000,$A5,Master_SalesData!$C$2:$C1000,$B5,Master_SalesData!$G$2:$G1000,G$1)</f>
        <v>107</v>
      </c>
      <c r="H5" s="26">
        <f t="shared" si="3"/>
        <v>0.04901960784</v>
      </c>
      <c r="I5" s="26">
        <f t="shared" si="4"/>
        <v>0.02315592904</v>
      </c>
      <c r="J5" s="13">
        <f t="shared" si="5"/>
        <v>110</v>
      </c>
    </row>
    <row r="6">
      <c r="A6" s="13" t="str">
        <f>IFERROR(__xludf.DUMMYFUNCTION("""COMPUTED_VALUE"""),"Ajmer")</f>
        <v>Ajmer</v>
      </c>
      <c r="B6" s="13" t="str">
        <f>IFERROR(__xludf.DUMMYFUNCTION("""COMPUTED_VALUE"""),"Jowar Flour")</f>
        <v>Jowar Flour</v>
      </c>
      <c r="C6" s="13">
        <f>SUMIFS(Master_SalesData!$E$2:$E1000,Master_SalesData!$B$2:$B1000,$A6,Master_SalesData!$C$2:$C1000,$B6,Master_SalesData!$G$2:$G1000,C$1)</f>
        <v>55</v>
      </c>
      <c r="D6" s="13">
        <f>SUMIFS(Master_SalesData!$E$2:$E1000,Master_SalesData!$B$2:$B1000,$A6,Master_SalesData!$C$2:$C1000,$B6,Master_SalesData!$G$2:$G1000,D$1)</f>
        <v>56</v>
      </c>
      <c r="E6" s="26">
        <f t="shared" si="1"/>
        <v>0.01818181818</v>
      </c>
      <c r="F6" s="13">
        <f t="shared" si="2"/>
        <v>58</v>
      </c>
      <c r="G6" s="13">
        <f>SUMIFS(Master_SalesData!$E$2:$E1000,Master_SalesData!$B$2:$B1000,$A6,Master_SalesData!$C$2:$C1000,$B6,Master_SalesData!$G$2:$G1000,G$1)</f>
        <v>56</v>
      </c>
      <c r="H6" s="26">
        <f t="shared" si="3"/>
        <v>0</v>
      </c>
      <c r="I6" s="26">
        <f t="shared" si="4"/>
        <v>0.006060606061</v>
      </c>
      <c r="J6" s="13">
        <f t="shared" si="5"/>
        <v>57</v>
      </c>
    </row>
    <row r="7">
      <c r="A7" s="13" t="str">
        <f>IFERROR(__xludf.DUMMYFUNCTION("""COMPUTED_VALUE"""),"Ajmer")</f>
        <v>Ajmer</v>
      </c>
      <c r="B7" s="13" t="str">
        <f>IFERROR(__xludf.DUMMYFUNCTION("""COMPUTED_VALUE"""),"Corn Flour")</f>
        <v>Corn Flour</v>
      </c>
      <c r="C7" s="13">
        <f>SUMIFS(Master_SalesData!$E$2:$E1000,Master_SalesData!$B$2:$B1000,$A7,Master_SalesData!$C$2:$C1000,$B7,Master_SalesData!$G$2:$G1000,C$1)</f>
        <v>73</v>
      </c>
      <c r="D7" s="13">
        <f>SUMIFS(Master_SalesData!$E$2:$E1000,Master_SalesData!$B$2:$B1000,$A7,Master_SalesData!$C$2:$C1000,$B7,Master_SalesData!$G$2:$G1000,D$1)</f>
        <v>80</v>
      </c>
      <c r="E7" s="26">
        <f t="shared" si="1"/>
        <v>0.09589041096</v>
      </c>
      <c r="F7" s="13">
        <f t="shared" si="2"/>
        <v>88</v>
      </c>
      <c r="G7" s="13">
        <f>SUMIFS(Master_SalesData!$E$2:$E1000,Master_SalesData!$B$2:$B1000,$A7,Master_SalesData!$C$2:$C1000,$B7,Master_SalesData!$G$2:$G1000,G$1)</f>
        <v>89</v>
      </c>
      <c r="H7" s="26">
        <f t="shared" si="3"/>
        <v>0.1125</v>
      </c>
      <c r="I7" s="26">
        <f t="shared" si="4"/>
        <v>0.1041952055</v>
      </c>
      <c r="J7" s="13">
        <f t="shared" si="5"/>
        <v>99</v>
      </c>
    </row>
    <row r="8">
      <c r="A8" s="13" t="str">
        <f>IFERROR(__xludf.DUMMYFUNCTION("""COMPUTED_VALUE"""),"Mandawa")</f>
        <v>Mandawa</v>
      </c>
      <c r="B8" s="13" t="str">
        <f>IFERROR(__xludf.DUMMYFUNCTION("""COMPUTED_VALUE"""),"Corn Flour")</f>
        <v>Corn Flour</v>
      </c>
      <c r="C8" s="13">
        <f>SUMIFS(Master_SalesData!$E$2:$E1000,Master_SalesData!$B$2:$B1000,$A8,Master_SalesData!$C$2:$C1000,$B8,Master_SalesData!$G$2:$G1000,C$1)</f>
        <v>49</v>
      </c>
      <c r="D8" s="13">
        <f>SUMIFS(Master_SalesData!$E$2:$E1000,Master_SalesData!$B$2:$B1000,$A8,Master_SalesData!$C$2:$C1000,$B8,Master_SalesData!$G$2:$G1000,D$1)</f>
        <v>50</v>
      </c>
      <c r="E8" s="26">
        <f t="shared" si="1"/>
        <v>0.02040816327</v>
      </c>
      <c r="F8" s="13">
        <f t="shared" si="2"/>
        <v>52</v>
      </c>
      <c r="G8" s="13">
        <f>SUMIFS(Master_SalesData!$E$2:$E1000,Master_SalesData!$B$2:$B1000,$A8,Master_SalesData!$C$2:$C1000,$B8,Master_SalesData!$G$2:$G1000,G$1)</f>
        <v>55</v>
      </c>
      <c r="H8" s="26">
        <f t="shared" si="3"/>
        <v>0.1</v>
      </c>
      <c r="I8" s="26">
        <f t="shared" si="4"/>
        <v>0.06020408163</v>
      </c>
      <c r="J8" s="13">
        <f t="shared" si="5"/>
        <v>59</v>
      </c>
    </row>
    <row r="9">
      <c r="A9" s="13" t="str">
        <f>IFERROR(__xludf.DUMMYFUNCTION("""COMPUTED_VALUE"""),"Mandawa")</f>
        <v>Mandawa</v>
      </c>
      <c r="B9" s="13" t="str">
        <f>IFERROR(__xludf.DUMMYFUNCTION("""COMPUTED_VALUE"""),"Ragi Flour")</f>
        <v>Ragi Flour</v>
      </c>
      <c r="C9" s="13">
        <f>SUMIFS(Master_SalesData!$E$2:$E1000,Master_SalesData!$B$2:$B1000,$A9,Master_SalesData!$C$2:$C1000,$B9,Master_SalesData!$G$2:$G1000,C$1)</f>
        <v>78</v>
      </c>
      <c r="D9" s="13">
        <f>SUMIFS(Master_SalesData!$E$2:$E1000,Master_SalesData!$B$2:$B1000,$A9,Master_SalesData!$C$2:$C1000,$B9,Master_SalesData!$G$2:$G1000,D$1)</f>
        <v>79</v>
      </c>
      <c r="E9" s="26">
        <f t="shared" si="1"/>
        <v>0.01282051282</v>
      </c>
      <c r="F9" s="13">
        <f t="shared" si="2"/>
        <v>81</v>
      </c>
      <c r="G9" s="13">
        <f>SUMIFS(Master_SalesData!$E$2:$E1000,Master_SalesData!$B$2:$B1000,$A9,Master_SalesData!$C$2:$C1000,$B9,Master_SalesData!$G$2:$G1000,G$1)</f>
        <v>80</v>
      </c>
      <c r="H9" s="26">
        <f t="shared" si="3"/>
        <v>0.01265822785</v>
      </c>
      <c r="I9" s="26">
        <f t="shared" si="4"/>
        <v>0.01273937033</v>
      </c>
      <c r="J9" s="13">
        <f t="shared" si="5"/>
        <v>82</v>
      </c>
    </row>
    <row r="10">
      <c r="A10" s="13" t="str">
        <f>IFERROR(__xludf.DUMMYFUNCTION("""COMPUTED_VALUE"""),"Mandawa")</f>
        <v>Mandawa</v>
      </c>
      <c r="B10" s="13" t="str">
        <f>IFERROR(__xludf.DUMMYFUNCTION("""COMPUTED_VALUE"""),"Jowar Flour")</f>
        <v>Jowar Flour</v>
      </c>
      <c r="C10" s="13">
        <f>SUMIFS(Master_SalesData!$E$2:$E1000,Master_SalesData!$B$2:$B1000,$A10,Master_SalesData!$C$2:$C1000,$B10,Master_SalesData!$G$2:$G1000,C$1)</f>
        <v>43</v>
      </c>
      <c r="D10" s="13">
        <f>SUMIFS(Master_SalesData!$E$2:$E1000,Master_SalesData!$B$2:$B1000,$A10,Master_SalesData!$C$2:$C1000,$B10,Master_SalesData!$G$2:$G1000,D$1)</f>
        <v>41</v>
      </c>
      <c r="E10" s="26">
        <f t="shared" si="1"/>
        <v>-0.04651162791</v>
      </c>
      <c r="F10" s="13">
        <f t="shared" si="2"/>
        <v>40</v>
      </c>
      <c r="G10" s="13">
        <f>SUMIFS(Master_SalesData!$E$2:$E1000,Master_SalesData!$B$2:$B1000,$A10,Master_SalesData!$C$2:$C1000,$B10,Master_SalesData!$G$2:$G1000,G$1)</f>
        <v>51</v>
      </c>
      <c r="H10" s="26">
        <f t="shared" si="3"/>
        <v>0.243902439</v>
      </c>
      <c r="I10" s="26">
        <f t="shared" si="4"/>
        <v>0.14709775</v>
      </c>
      <c r="J10" s="13">
        <f t="shared" si="5"/>
        <v>59</v>
      </c>
    </row>
    <row r="11">
      <c r="A11" s="13" t="str">
        <f>IFERROR(__xludf.DUMMYFUNCTION("""COMPUTED_VALUE"""),"Mandawa")</f>
        <v>Mandawa</v>
      </c>
      <c r="B11" s="13" t="str">
        <f>IFERROR(__xludf.DUMMYFUNCTION("""COMPUTED_VALUE"""),"Besan")</f>
        <v>Besan</v>
      </c>
      <c r="C11" s="13">
        <f>SUMIFS(Master_SalesData!$E$2:$E1000,Master_SalesData!$B$2:$B1000,$A11,Master_SalesData!$C$2:$C1000,$B11,Master_SalesData!$G$2:$G1000,C$1)</f>
        <v>92</v>
      </c>
      <c r="D11" s="13">
        <f>SUMIFS(Master_SalesData!$E$2:$E1000,Master_SalesData!$B$2:$B1000,$A11,Master_SalesData!$C$2:$C1000,$B11,Master_SalesData!$G$2:$G1000,D$1)</f>
        <v>125</v>
      </c>
      <c r="E11" s="26">
        <f t="shared" si="1"/>
        <v>0.3586956522</v>
      </c>
      <c r="F11" s="13">
        <f t="shared" si="2"/>
        <v>170</v>
      </c>
      <c r="G11" s="13">
        <f>SUMIFS(Master_SalesData!$E$2:$E1000,Master_SalesData!$B$2:$B1000,$A11,Master_SalesData!$C$2:$C1000,$B11,Master_SalesData!$G$2:$G1000,G$1)</f>
        <v>99</v>
      </c>
      <c r="H11" s="26">
        <f t="shared" si="3"/>
        <v>-0.208</v>
      </c>
      <c r="I11" s="26">
        <f t="shared" si="4"/>
        <v>-0.01910144928</v>
      </c>
      <c r="J11" s="13">
        <f t="shared" si="5"/>
        <v>98</v>
      </c>
    </row>
    <row r="12">
      <c r="A12" s="13" t="str">
        <f>IFERROR(__xludf.DUMMYFUNCTION("""COMPUTED_VALUE"""),"Mandawa")</f>
        <v>Mandawa</v>
      </c>
      <c r="B12" s="13" t="str">
        <f>IFERROR(__xludf.DUMMYFUNCTION("""COMPUTED_VALUE"""),"Wheat Flour")</f>
        <v>Wheat Flour</v>
      </c>
      <c r="C12" s="13">
        <f>SUMIFS(Master_SalesData!$E$2:$E1000,Master_SalesData!$B$2:$B1000,$A12,Master_SalesData!$C$2:$C1000,$B12,Master_SalesData!$G$2:$G1000,C$1)</f>
        <v>344</v>
      </c>
      <c r="D12" s="13">
        <f>SUMIFS(Master_SalesData!$E$2:$E1000,Master_SalesData!$B$2:$B1000,$A12,Master_SalesData!$C$2:$C1000,$B12,Master_SalesData!$G$2:$G1000,D$1)</f>
        <v>353</v>
      </c>
      <c r="E12" s="26">
        <f t="shared" si="1"/>
        <v>0.0261627907</v>
      </c>
      <c r="F12" s="13">
        <f t="shared" si="2"/>
        <v>363</v>
      </c>
      <c r="G12" s="13">
        <f>SUMIFS(Master_SalesData!$E$2:$E1000,Master_SalesData!$B$2:$B1000,$A12,Master_SalesData!$C$2:$C1000,$B12,Master_SalesData!$G$2:$G1000,G$1)</f>
        <v>460</v>
      </c>
      <c r="H12" s="26">
        <f t="shared" si="3"/>
        <v>0.3031161473</v>
      </c>
      <c r="I12" s="26">
        <f t="shared" si="4"/>
        <v>0.164639469</v>
      </c>
      <c r="J12" s="13">
        <f t="shared" si="5"/>
        <v>536</v>
      </c>
    </row>
    <row r="13">
      <c r="A13" s="13" t="str">
        <f>IFERROR(__xludf.DUMMYFUNCTION("""COMPUTED_VALUE"""),"Mandawa")</f>
        <v>Mandawa</v>
      </c>
      <c r="B13" s="13" t="str">
        <f>IFERROR(__xludf.DUMMYFUNCTION("""COMPUTED_VALUE"""),"Rice Flour")</f>
        <v>Rice Flour</v>
      </c>
      <c r="C13" s="13">
        <f>SUMIFS(Master_SalesData!$E$2:$E1000,Master_SalesData!$B$2:$B1000,$A13,Master_SalesData!$C$2:$C1000,$B13,Master_SalesData!$G$2:$G1000,C$1)</f>
        <v>289</v>
      </c>
      <c r="D13" s="13">
        <f>SUMIFS(Master_SalesData!$E$2:$E1000,Master_SalesData!$B$2:$B1000,$A13,Master_SalesData!$C$2:$C1000,$B13,Master_SalesData!$G$2:$G1000,D$1)</f>
        <v>291</v>
      </c>
      <c r="E13" s="26">
        <f t="shared" si="1"/>
        <v>0.006920415225</v>
      </c>
      <c r="F13" s="13">
        <f t="shared" si="2"/>
        <v>294</v>
      </c>
      <c r="G13" s="13">
        <f>SUMIFS(Master_SalesData!$E$2:$E1000,Master_SalesData!$B$2:$B1000,$A13,Master_SalesData!$C$2:$C1000,$B13,Master_SalesData!$G$2:$G1000,G$1)</f>
        <v>296</v>
      </c>
      <c r="H13" s="26">
        <f t="shared" si="3"/>
        <v>0.01718213058</v>
      </c>
      <c r="I13" s="26">
        <f t="shared" si="4"/>
        <v>0.0120512729</v>
      </c>
      <c r="J13" s="13">
        <f t="shared" si="5"/>
        <v>300</v>
      </c>
    </row>
    <row r="14">
      <c r="A14" s="13" t="str">
        <f>IFERROR(__xludf.DUMMYFUNCTION("""COMPUTED_VALUE"""),"Alwar")</f>
        <v>Alwar</v>
      </c>
      <c r="B14" s="13" t="str">
        <f>IFERROR(__xludf.DUMMYFUNCTION("""COMPUTED_VALUE"""),"Besan")</f>
        <v>Besan</v>
      </c>
      <c r="C14" s="13">
        <f>SUMIFS(Master_SalesData!$E$2:$E1000,Master_SalesData!$B$2:$B1000,$A14,Master_SalesData!$C$2:$C1000,$B14,Master_SalesData!$G$2:$G1000,C$1)</f>
        <v>99</v>
      </c>
      <c r="D14" s="13">
        <f>SUMIFS(Master_SalesData!$E$2:$E1000,Master_SalesData!$B$2:$B1000,$A14,Master_SalesData!$C$2:$C1000,$B14,Master_SalesData!$G$2:$G1000,D$1)</f>
        <v>131</v>
      </c>
      <c r="E14" s="26">
        <f t="shared" si="1"/>
        <v>0.3232323232</v>
      </c>
      <c r="F14" s="13">
        <f t="shared" si="2"/>
        <v>174</v>
      </c>
      <c r="G14" s="13">
        <f>SUMIFS(Master_SalesData!$E$2:$E1000,Master_SalesData!$B$2:$B1000,$A14,Master_SalesData!$C$2:$C1000,$B14,Master_SalesData!$G$2:$G1000,G$1)</f>
        <v>106</v>
      </c>
      <c r="H14" s="26">
        <f t="shared" si="3"/>
        <v>-0.1908396947</v>
      </c>
      <c r="I14" s="26">
        <f t="shared" si="4"/>
        <v>-0.01948235536</v>
      </c>
      <c r="J14" s="13">
        <f t="shared" si="5"/>
        <v>104</v>
      </c>
    </row>
    <row r="15">
      <c r="A15" s="13" t="str">
        <f>IFERROR(__xludf.DUMMYFUNCTION("""COMPUTED_VALUE"""),"Alwar")</f>
        <v>Alwar</v>
      </c>
      <c r="B15" s="13" t="str">
        <f>IFERROR(__xludf.DUMMYFUNCTION("""COMPUTED_VALUE"""),"Wheat Flour")</f>
        <v>Wheat Flour</v>
      </c>
      <c r="C15" s="13">
        <f>SUMIFS(Master_SalesData!$E$2:$E1000,Master_SalesData!$B$2:$B1000,$A15,Master_SalesData!$C$2:$C1000,$B15,Master_SalesData!$G$2:$G1000,C$1)</f>
        <v>432</v>
      </c>
      <c r="D15" s="13">
        <f>SUMIFS(Master_SalesData!$E$2:$E1000,Master_SalesData!$B$2:$B1000,$A15,Master_SalesData!$C$2:$C1000,$B15,Master_SalesData!$G$2:$G1000,D$1)</f>
        <v>449</v>
      </c>
      <c r="E15" s="26">
        <f t="shared" si="1"/>
        <v>0.03935185185</v>
      </c>
      <c r="F15" s="13">
        <f t="shared" si="2"/>
        <v>467</v>
      </c>
      <c r="G15" s="13">
        <f>SUMIFS(Master_SalesData!$E$2:$E1000,Master_SalesData!$B$2:$B1000,$A15,Master_SalesData!$C$2:$C1000,$B15,Master_SalesData!$G$2:$G1000,G$1)</f>
        <v>501</v>
      </c>
      <c r="H15" s="26">
        <f t="shared" si="3"/>
        <v>0.1158129176</v>
      </c>
      <c r="I15" s="26">
        <f t="shared" si="4"/>
        <v>0.07758238472</v>
      </c>
      <c r="J15" s="13">
        <f t="shared" si="5"/>
        <v>540</v>
      </c>
    </row>
    <row r="16">
      <c r="A16" s="13" t="str">
        <f>IFERROR(__xludf.DUMMYFUNCTION("""COMPUTED_VALUE"""),"Alwar")</f>
        <v>Alwar</v>
      </c>
      <c r="B16" s="13" t="str">
        <f>IFERROR(__xludf.DUMMYFUNCTION("""COMPUTED_VALUE"""),"Corn Flour")</f>
        <v>Corn Flour</v>
      </c>
      <c r="C16" s="13">
        <f>SUMIFS(Master_SalesData!$E$2:$E1000,Master_SalesData!$B$2:$B1000,$A16,Master_SalesData!$C$2:$C1000,$B16,Master_SalesData!$G$2:$G1000,C$1)</f>
        <v>55</v>
      </c>
      <c r="D16" s="13">
        <f>SUMIFS(Master_SalesData!$E$2:$E1000,Master_SalesData!$B$2:$B1000,$A16,Master_SalesData!$C$2:$C1000,$B16,Master_SalesData!$G$2:$G1000,D$1)</f>
        <v>56</v>
      </c>
      <c r="E16" s="26">
        <f t="shared" si="1"/>
        <v>0.01818181818</v>
      </c>
      <c r="F16" s="13">
        <f t="shared" si="2"/>
        <v>58</v>
      </c>
      <c r="G16" s="13">
        <f>SUMIFS(Master_SalesData!$E$2:$E1000,Master_SalesData!$B$2:$B1000,$A16,Master_SalesData!$C$2:$C1000,$B16,Master_SalesData!$G$2:$G1000,G$1)</f>
        <v>62</v>
      </c>
      <c r="H16" s="26">
        <f t="shared" si="3"/>
        <v>0.1071428571</v>
      </c>
      <c r="I16" s="26">
        <f t="shared" si="4"/>
        <v>0.06266233766</v>
      </c>
      <c r="J16" s="13">
        <f t="shared" si="5"/>
        <v>66</v>
      </c>
    </row>
    <row r="17">
      <c r="A17" s="13" t="str">
        <f>IFERROR(__xludf.DUMMYFUNCTION("""COMPUTED_VALUE"""),"Alwar")</f>
        <v>Alwar</v>
      </c>
      <c r="B17" s="13" t="str">
        <f>IFERROR(__xludf.DUMMYFUNCTION("""COMPUTED_VALUE"""),"Ragi Flour")</f>
        <v>Ragi Flour</v>
      </c>
      <c r="C17" s="13">
        <f>SUMIFS(Master_SalesData!$E$2:$E1000,Master_SalesData!$B$2:$B1000,$A17,Master_SalesData!$C$2:$C1000,$B17,Master_SalesData!$G$2:$G1000,C$1)</f>
        <v>74</v>
      </c>
      <c r="D17" s="13">
        <f>SUMIFS(Master_SalesData!$E$2:$E1000,Master_SalesData!$B$2:$B1000,$A17,Master_SalesData!$C$2:$C1000,$B17,Master_SalesData!$G$2:$G1000,D$1)</f>
        <v>77</v>
      </c>
      <c r="E17" s="26">
        <f t="shared" si="1"/>
        <v>0.04054054054</v>
      </c>
      <c r="F17" s="13">
        <f t="shared" si="2"/>
        <v>81</v>
      </c>
      <c r="G17" s="13">
        <f>SUMIFS(Master_SalesData!$E$2:$E1000,Master_SalesData!$B$2:$B1000,$A17,Master_SalesData!$C$2:$C1000,$B17,Master_SalesData!$G$2:$G1000,G$1)</f>
        <v>79</v>
      </c>
      <c r="H17" s="26">
        <f t="shared" si="3"/>
        <v>0.02597402597</v>
      </c>
      <c r="I17" s="26">
        <f t="shared" si="4"/>
        <v>0.03325728326</v>
      </c>
      <c r="J17" s="13">
        <f t="shared" si="5"/>
        <v>82</v>
      </c>
    </row>
    <row r="18">
      <c r="A18" s="13" t="str">
        <f>IFERROR(__xludf.DUMMYFUNCTION("""COMPUTED_VALUE"""),"Alwar")</f>
        <v>Alwar</v>
      </c>
      <c r="B18" s="13" t="str">
        <f>IFERROR(__xludf.DUMMYFUNCTION("""COMPUTED_VALUE"""),"Jowar Flour")</f>
        <v>Jowar Flour</v>
      </c>
      <c r="C18" s="13">
        <f>SUMIFS(Master_SalesData!$E$2:$E1000,Master_SalesData!$B$2:$B1000,$A18,Master_SalesData!$C$2:$C1000,$B18,Master_SalesData!$G$2:$G1000,C$1)</f>
        <v>47</v>
      </c>
      <c r="D18" s="13">
        <f>SUMIFS(Master_SalesData!$E$2:$E1000,Master_SalesData!$B$2:$B1000,$A18,Master_SalesData!$C$2:$C1000,$B18,Master_SalesData!$G$2:$G1000,D$1)</f>
        <v>43</v>
      </c>
      <c r="E18" s="26">
        <f t="shared" si="1"/>
        <v>-0.08510638298</v>
      </c>
      <c r="F18" s="13">
        <f t="shared" si="2"/>
        <v>40</v>
      </c>
      <c r="G18" s="13">
        <f>SUMIFS(Master_SalesData!$E$2:$E1000,Master_SalesData!$B$2:$B1000,$A18,Master_SalesData!$C$2:$C1000,$B18,Master_SalesData!$G$2:$G1000,G$1)</f>
        <v>50</v>
      </c>
      <c r="H18" s="26">
        <f t="shared" si="3"/>
        <v>0.1627906977</v>
      </c>
      <c r="I18" s="26">
        <f t="shared" si="4"/>
        <v>0.08015833746</v>
      </c>
      <c r="J18" s="13">
        <f t="shared" si="5"/>
        <v>55</v>
      </c>
    </row>
    <row r="19">
      <c r="A19" s="13" t="str">
        <f>IFERROR(__xludf.DUMMYFUNCTION("""COMPUTED_VALUE"""),"Alwar")</f>
        <v>Alwar</v>
      </c>
      <c r="B19" s="13" t="str">
        <f>IFERROR(__xludf.DUMMYFUNCTION("""COMPUTED_VALUE"""),"Rice Flour")</f>
        <v>Rice Flour</v>
      </c>
      <c r="C19" s="13">
        <f>SUMIFS(Master_SalesData!$E$2:$E1000,Master_SalesData!$B$2:$B1000,$A19,Master_SalesData!$C$2:$C1000,$B19,Master_SalesData!$G$2:$G1000,C$1)</f>
        <v>297</v>
      </c>
      <c r="D19" s="13">
        <f>SUMIFS(Master_SalesData!$E$2:$E1000,Master_SalesData!$B$2:$B1000,$A19,Master_SalesData!$C$2:$C1000,$B19,Master_SalesData!$G$2:$G1000,D$1)</f>
        <v>298</v>
      </c>
      <c r="E19" s="26">
        <f t="shared" si="1"/>
        <v>0.003367003367</v>
      </c>
      <c r="F19" s="13">
        <f t="shared" si="2"/>
        <v>300</v>
      </c>
      <c r="G19" s="13">
        <f>SUMIFS(Master_SalesData!$E$2:$E1000,Master_SalesData!$B$2:$B1000,$A19,Master_SalesData!$C$2:$C1000,$B19,Master_SalesData!$G$2:$G1000,G$1)</f>
        <v>294</v>
      </c>
      <c r="H19" s="26">
        <f t="shared" si="3"/>
        <v>-0.01342281879</v>
      </c>
      <c r="I19" s="26">
        <f t="shared" si="4"/>
        <v>-0.007826211406</v>
      </c>
      <c r="J19" s="13">
        <f t="shared" si="5"/>
        <v>292</v>
      </c>
    </row>
    <row r="20">
      <c r="A20" s="13" t="str">
        <f>IFERROR(__xludf.DUMMYFUNCTION("""COMPUTED_VALUE"""),"Tonk")</f>
        <v>Tonk</v>
      </c>
      <c r="B20" s="13" t="str">
        <f>IFERROR(__xludf.DUMMYFUNCTION("""COMPUTED_VALUE"""),"Ragi Flour")</f>
        <v>Ragi Flour</v>
      </c>
      <c r="C20" s="13">
        <f>SUMIFS(Master_SalesData!$E$2:$E1000,Master_SalesData!$B$2:$B1000,$A20,Master_SalesData!$C$2:$C1000,$B20,Master_SalesData!$G$2:$G1000,C$1)</f>
        <v>91</v>
      </c>
      <c r="D20" s="13">
        <f>SUMIFS(Master_SalesData!$E$2:$E1000,Master_SalesData!$B$2:$B1000,$A20,Master_SalesData!$C$2:$C1000,$B20,Master_SalesData!$G$2:$G1000,D$1)</f>
        <v>96</v>
      </c>
      <c r="E20" s="26">
        <f t="shared" si="1"/>
        <v>0.05494505495</v>
      </c>
      <c r="F20" s="13">
        <f t="shared" si="2"/>
        <v>102</v>
      </c>
      <c r="G20" s="13">
        <f>SUMIFS(Master_SalesData!$E$2:$E1000,Master_SalesData!$B$2:$B1000,$A20,Master_SalesData!$C$2:$C1000,$B20,Master_SalesData!$G$2:$G1000,G$1)</f>
        <v>107</v>
      </c>
      <c r="H20" s="26">
        <f t="shared" si="3"/>
        <v>0.1145833333</v>
      </c>
      <c r="I20" s="26">
        <f t="shared" si="4"/>
        <v>0.08476419414</v>
      </c>
      <c r="J20" s="13">
        <f t="shared" si="5"/>
        <v>117</v>
      </c>
    </row>
    <row r="21">
      <c r="A21" s="13" t="str">
        <f>IFERROR(__xludf.DUMMYFUNCTION("""COMPUTED_VALUE"""),"Tonk")</f>
        <v>Tonk</v>
      </c>
      <c r="B21" s="13" t="str">
        <f>IFERROR(__xludf.DUMMYFUNCTION("""COMPUTED_VALUE"""),"Rice Flour")</f>
        <v>Rice Flour</v>
      </c>
      <c r="C21" s="13">
        <f>SUMIFS(Master_SalesData!$E$2:$E1000,Master_SalesData!$B$2:$B1000,$A21,Master_SalesData!$C$2:$C1000,$B21,Master_SalesData!$G$2:$G1000,C$1)</f>
        <v>325</v>
      </c>
      <c r="D21" s="13">
        <f>SUMIFS(Master_SalesData!$E$2:$E1000,Master_SalesData!$B$2:$B1000,$A21,Master_SalesData!$C$2:$C1000,$B21,Master_SalesData!$G$2:$G1000,D$1)</f>
        <v>336</v>
      </c>
      <c r="E21" s="26">
        <f t="shared" si="1"/>
        <v>0.03384615385</v>
      </c>
      <c r="F21" s="13">
        <f t="shared" si="2"/>
        <v>348</v>
      </c>
      <c r="G21" s="13">
        <f>SUMIFS(Master_SalesData!$E$2:$E1000,Master_SalesData!$B$2:$B1000,$A21,Master_SalesData!$C$2:$C1000,$B21,Master_SalesData!$G$2:$G1000,G$1)</f>
        <v>385</v>
      </c>
      <c r="H21" s="26">
        <f t="shared" si="3"/>
        <v>0.1458333333</v>
      </c>
      <c r="I21" s="26">
        <f t="shared" si="4"/>
        <v>0.08983974359</v>
      </c>
      <c r="J21" s="13">
        <f t="shared" si="5"/>
        <v>420</v>
      </c>
    </row>
    <row r="22">
      <c r="A22" s="13" t="str">
        <f>IFERROR(__xludf.DUMMYFUNCTION("""COMPUTED_VALUE"""),"Tonk")</f>
        <v>Tonk</v>
      </c>
      <c r="B22" s="13" t="str">
        <f>IFERROR(__xludf.DUMMYFUNCTION("""COMPUTED_VALUE"""),"Besan")</f>
        <v>Besan</v>
      </c>
      <c r="C22" s="13">
        <f>SUMIFS(Master_SalesData!$E$2:$E1000,Master_SalesData!$B$2:$B1000,$A22,Master_SalesData!$C$2:$C1000,$B22,Master_SalesData!$G$2:$G1000,C$1)</f>
        <v>80</v>
      </c>
      <c r="D22" s="13">
        <f>SUMIFS(Master_SalesData!$E$2:$E1000,Master_SalesData!$B$2:$B1000,$A22,Master_SalesData!$C$2:$C1000,$B22,Master_SalesData!$G$2:$G1000,D$1)</f>
        <v>105</v>
      </c>
      <c r="E22" s="26">
        <f t="shared" si="1"/>
        <v>0.3125</v>
      </c>
      <c r="F22" s="13">
        <f t="shared" si="2"/>
        <v>138</v>
      </c>
      <c r="G22" s="13">
        <f>SUMIFS(Master_SalesData!$E$2:$E1000,Master_SalesData!$B$2:$B1000,$A22,Master_SalesData!$C$2:$C1000,$B22,Master_SalesData!$G$2:$G1000,G$1)</f>
        <v>85</v>
      </c>
      <c r="H22" s="26">
        <f t="shared" si="3"/>
        <v>-0.1904761905</v>
      </c>
      <c r="I22" s="26">
        <f t="shared" si="4"/>
        <v>-0.02281746032</v>
      </c>
      <c r="J22" s="13">
        <f t="shared" si="5"/>
        <v>84</v>
      </c>
    </row>
    <row r="23">
      <c r="A23" s="13" t="str">
        <f>IFERROR(__xludf.DUMMYFUNCTION("""COMPUTED_VALUE"""),"Tonk")</f>
        <v>Tonk</v>
      </c>
      <c r="B23" s="13" t="str">
        <f>IFERROR(__xludf.DUMMYFUNCTION("""COMPUTED_VALUE"""),"Jowar Flour")</f>
        <v>Jowar Flour</v>
      </c>
      <c r="C23" s="13">
        <f>SUMIFS(Master_SalesData!$E$2:$E1000,Master_SalesData!$B$2:$B1000,$A23,Master_SalesData!$C$2:$C1000,$B23,Master_SalesData!$G$2:$G1000,C$1)</f>
        <v>38</v>
      </c>
      <c r="D23" s="13">
        <f>SUMIFS(Master_SalesData!$E$2:$E1000,Master_SalesData!$B$2:$B1000,$A23,Master_SalesData!$C$2:$C1000,$B23,Master_SalesData!$G$2:$G1000,D$1)</f>
        <v>35</v>
      </c>
      <c r="E23" s="26">
        <f t="shared" si="1"/>
        <v>-0.07894736842</v>
      </c>
      <c r="F23" s="13">
        <f t="shared" si="2"/>
        <v>33</v>
      </c>
      <c r="G23" s="13">
        <f>SUMIFS(Master_SalesData!$E$2:$E1000,Master_SalesData!$B$2:$B1000,$A23,Master_SalesData!$C$2:$C1000,$B23,Master_SalesData!$G$2:$G1000,G$1)</f>
        <v>39</v>
      </c>
      <c r="H23" s="26">
        <f t="shared" si="3"/>
        <v>0.1142857143</v>
      </c>
      <c r="I23" s="26">
        <f t="shared" si="4"/>
        <v>0.04987468672</v>
      </c>
      <c r="J23" s="13">
        <f t="shared" si="5"/>
        <v>41</v>
      </c>
    </row>
    <row r="24">
      <c r="A24" s="13" t="str">
        <f>IFERROR(__xludf.DUMMYFUNCTION("""COMPUTED_VALUE"""),"Tonk")</f>
        <v>Tonk</v>
      </c>
      <c r="B24" s="13" t="str">
        <f>IFERROR(__xludf.DUMMYFUNCTION("""COMPUTED_VALUE"""),"Wheat Flour")</f>
        <v>Wheat Flour</v>
      </c>
      <c r="C24" s="13">
        <f>SUMIFS(Master_SalesData!$E$2:$E1000,Master_SalesData!$B$2:$B1000,$A24,Master_SalesData!$C$2:$C1000,$B24,Master_SalesData!$G$2:$G1000,C$1)</f>
        <v>468</v>
      </c>
      <c r="D24" s="13">
        <f>SUMIFS(Master_SalesData!$E$2:$E1000,Master_SalesData!$B$2:$B1000,$A24,Master_SalesData!$C$2:$C1000,$B24,Master_SalesData!$G$2:$G1000,D$1)</f>
        <v>488</v>
      </c>
      <c r="E24" s="26">
        <f t="shared" si="1"/>
        <v>0.04273504274</v>
      </c>
      <c r="F24" s="13">
        <f t="shared" si="2"/>
        <v>509</v>
      </c>
      <c r="G24" s="13">
        <f>SUMIFS(Master_SalesData!$E$2:$E1000,Master_SalesData!$B$2:$B1000,$A24,Master_SalesData!$C$2:$C1000,$B24,Master_SalesData!$G$2:$G1000,G$1)</f>
        <v>507</v>
      </c>
      <c r="H24" s="26">
        <f t="shared" si="3"/>
        <v>0.03893442623</v>
      </c>
      <c r="I24" s="26">
        <f t="shared" si="4"/>
        <v>0.04083473448</v>
      </c>
      <c r="J24" s="13">
        <f t="shared" si="5"/>
        <v>528</v>
      </c>
    </row>
    <row r="25">
      <c r="A25" s="13" t="str">
        <f>IFERROR(__xludf.DUMMYFUNCTION("""COMPUTED_VALUE"""),"Tonk")</f>
        <v>Tonk</v>
      </c>
      <c r="B25" s="13" t="str">
        <f>IFERROR(__xludf.DUMMYFUNCTION("""COMPUTED_VALUE"""),"Corn Flour")</f>
        <v>Corn Flour</v>
      </c>
      <c r="C25" s="13">
        <f>SUMIFS(Master_SalesData!$E$2:$E1000,Master_SalesData!$B$2:$B1000,$A25,Master_SalesData!$C$2:$C1000,$B25,Master_SalesData!$G$2:$G1000,C$1)</f>
        <v>40</v>
      </c>
      <c r="D25" s="13">
        <f>SUMIFS(Master_SalesData!$E$2:$E1000,Master_SalesData!$B$2:$B1000,$A25,Master_SalesData!$C$2:$C1000,$B25,Master_SalesData!$G$2:$G1000,D$1)</f>
        <v>37</v>
      </c>
      <c r="E25" s="26">
        <f t="shared" si="1"/>
        <v>-0.075</v>
      </c>
      <c r="F25" s="13">
        <f t="shared" si="2"/>
        <v>35</v>
      </c>
      <c r="G25" s="13">
        <f>SUMIFS(Master_SalesData!$E$2:$E1000,Master_SalesData!$B$2:$B1000,$A25,Master_SalesData!$C$2:$C1000,$B25,Master_SalesData!$G$2:$G1000,G$1)</f>
        <v>48</v>
      </c>
      <c r="H25" s="26">
        <f t="shared" si="3"/>
        <v>0.2972972973</v>
      </c>
      <c r="I25" s="26">
        <f t="shared" si="4"/>
        <v>0.1731981982</v>
      </c>
      <c r="J25" s="13">
        <f t="shared" si="5"/>
        <v>57</v>
      </c>
    </row>
    <row r="26">
      <c r="A26" s="23"/>
      <c r="B26" s="2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13"/>
    <col customWidth="1" min="5" max="5" width="15.75"/>
    <col customWidth="1" min="6" max="6" width="18.88"/>
  </cols>
  <sheetData>
    <row r="1">
      <c r="A1" s="25" t="s">
        <v>11</v>
      </c>
      <c r="B1" s="25" t="s">
        <v>723</v>
      </c>
      <c r="C1" s="25" t="s">
        <v>716</v>
      </c>
      <c r="D1" s="25" t="s">
        <v>718</v>
      </c>
      <c r="E1" s="25" t="s">
        <v>724</v>
      </c>
      <c r="F1" s="25" t="s">
        <v>725</v>
      </c>
    </row>
    <row r="2">
      <c r="A2" s="13" t="str">
        <f>IFERROR(__xludf.DUMMYFUNCTION("UNIQUE(Regionwise_Sales!B2:B25)"),"Wheat Flour")</f>
        <v>Wheat Flour</v>
      </c>
      <c r="B2" s="13">
        <f>SUMIFS(Regionwise_Sales!C$2:C$25,Regionwise_Sales!$B$2:$B$25,$A2)</f>
        <v>1718</v>
      </c>
      <c r="C2" s="13">
        <f>SUMIFS(Regionwise_Sales!D$2:D$25,Regionwise_Sales!$B$2:$B$25,$A2)</f>
        <v>1776</v>
      </c>
      <c r="D2" s="13">
        <f>SUMIFS(Regionwise_Sales!$F$2:$F$25,Regionwise_Sales!$B$2:$B$25,$A2)</f>
        <v>1838</v>
      </c>
      <c r="E2" s="13">
        <f>SUMIFS(Regionwise_Sales!$G$2:$G$25,Regionwise_Sales!$B$2:$B$25,A2)</f>
        <v>1965</v>
      </c>
      <c r="F2" s="13">
        <f>SUMIFS(Regionwise_Sales!$J$2:$J$25,Regionwise_Sales!$B$2:$B$25,A2)</f>
        <v>2113</v>
      </c>
    </row>
    <row r="3">
      <c r="A3" s="13" t="str">
        <f>IFERROR(__xludf.DUMMYFUNCTION("""COMPUTED_VALUE"""),"Rice Flour")</f>
        <v>Rice Flour</v>
      </c>
      <c r="B3" s="13">
        <f>SUMIFS(Regionwise_Sales!C$2:C$25,Regionwise_Sales!$B$2:$B$25,$A3)</f>
        <v>1263</v>
      </c>
      <c r="C3" s="13">
        <f>SUMIFS(Regionwise_Sales!D$2:D$25,Regionwise_Sales!$B$2:$B$25,$A3)</f>
        <v>1304</v>
      </c>
      <c r="D3" s="13">
        <f>SUMIFS(Regionwise_Sales!$F$2:$F$25,Regionwise_Sales!$B$2:$B$25,$A3)</f>
        <v>1351</v>
      </c>
      <c r="E3" s="13">
        <f>SUMIFS(Regionwise_Sales!$G$2:$G$25,Regionwise_Sales!$B$2:$B$25,A3)</f>
        <v>1487</v>
      </c>
      <c r="F3" s="13">
        <f>SUMIFS(Regionwise_Sales!$J$2:$J$25,Regionwise_Sales!$B$2:$B$25,A3)</f>
        <v>1634</v>
      </c>
    </row>
    <row r="4">
      <c r="A4" s="13" t="str">
        <f>IFERROR(__xludf.DUMMYFUNCTION("""COMPUTED_VALUE"""),"Besan")</f>
        <v>Besan</v>
      </c>
      <c r="B4" s="13">
        <f>SUMIFS(Regionwise_Sales!C$2:C$25,Regionwise_Sales!$B$2:$B$25,$A4)</f>
        <v>401</v>
      </c>
      <c r="C4" s="13">
        <f>SUMIFS(Regionwise_Sales!D$2:D$25,Regionwise_Sales!$B$2:$B$25,$A4)</f>
        <v>532</v>
      </c>
      <c r="D4" s="13">
        <f>SUMIFS(Regionwise_Sales!$F$2:$F$25,Regionwise_Sales!$B$2:$B$25,$A4)</f>
        <v>707</v>
      </c>
      <c r="E4" s="13">
        <f>SUMIFS(Regionwise_Sales!$G$2:$G$25,Regionwise_Sales!$B$2:$B$25,A4)</f>
        <v>451</v>
      </c>
      <c r="F4" s="13">
        <f>SUMIFS(Regionwise_Sales!$J$2:$J$25,Regionwise_Sales!$B$2:$B$25,A4)</f>
        <v>458</v>
      </c>
    </row>
    <row r="5">
      <c r="A5" s="13" t="str">
        <f>IFERROR(__xludf.DUMMYFUNCTION("""COMPUTED_VALUE"""),"Ragi Flour")</f>
        <v>Ragi Flour</v>
      </c>
      <c r="B5" s="13">
        <f>SUMIFS(Regionwise_Sales!C$2:C$25,Regionwise_Sales!$B$2:$B$25,$A5)</f>
        <v>348</v>
      </c>
      <c r="C5" s="13">
        <f>SUMIFS(Regionwise_Sales!D$2:D$25,Regionwise_Sales!$B$2:$B$25,$A5)</f>
        <v>354</v>
      </c>
      <c r="D5" s="13">
        <f>SUMIFS(Regionwise_Sales!$F$2:$F$25,Regionwise_Sales!$B$2:$B$25,$A5)</f>
        <v>364</v>
      </c>
      <c r="E5" s="13">
        <f>SUMIFS(Regionwise_Sales!$G$2:$G$25,Regionwise_Sales!$B$2:$B$25,A5)</f>
        <v>373</v>
      </c>
      <c r="F5" s="13">
        <f>SUMIFS(Regionwise_Sales!$J$2:$J$25,Regionwise_Sales!$B$2:$B$25,A5)</f>
        <v>391</v>
      </c>
    </row>
    <row r="6">
      <c r="A6" s="13" t="str">
        <f>IFERROR(__xludf.DUMMYFUNCTION("""COMPUTED_VALUE"""),"Jowar Flour")</f>
        <v>Jowar Flour</v>
      </c>
      <c r="B6" s="13">
        <f>SUMIFS(Regionwise_Sales!C$2:C$25,Regionwise_Sales!$B$2:$B$25,$A6)</f>
        <v>183</v>
      </c>
      <c r="C6" s="13">
        <f>SUMIFS(Regionwise_Sales!D$2:D$25,Regionwise_Sales!$B$2:$B$25,$A6)</f>
        <v>175</v>
      </c>
      <c r="D6" s="13">
        <f>SUMIFS(Regionwise_Sales!$F$2:$F$25,Regionwise_Sales!$B$2:$B$25,$A6)</f>
        <v>171</v>
      </c>
      <c r="E6" s="13">
        <f>SUMIFS(Regionwise_Sales!$G$2:$G$25,Regionwise_Sales!$B$2:$B$25,A6)</f>
        <v>196</v>
      </c>
      <c r="F6" s="13">
        <f>SUMIFS(Regionwise_Sales!$J$2:$J$25,Regionwise_Sales!$B$2:$B$25,A6)</f>
        <v>212</v>
      </c>
    </row>
    <row r="7">
      <c r="A7" s="13" t="str">
        <f>IFERROR(__xludf.DUMMYFUNCTION("""COMPUTED_VALUE"""),"Corn Flour")</f>
        <v>Corn Flour</v>
      </c>
      <c r="B7" s="13">
        <f>SUMIFS(Regionwise_Sales!C$2:C$25,Regionwise_Sales!$B$2:$B$25,$A7)</f>
        <v>217</v>
      </c>
      <c r="C7" s="13">
        <f>SUMIFS(Regionwise_Sales!D$2:D$25,Regionwise_Sales!$B$2:$B$25,$A7)</f>
        <v>223</v>
      </c>
      <c r="D7" s="13">
        <f>SUMIFS(Regionwise_Sales!$F$2:$F$25,Regionwise_Sales!$B$2:$B$25,$A7)</f>
        <v>233</v>
      </c>
      <c r="E7" s="13">
        <f>SUMIFS(Regionwise_Sales!$G$2:$G$25,Regionwise_Sales!$B$2:$B$25,A7)</f>
        <v>254</v>
      </c>
      <c r="F7" s="13">
        <f>SUMIFS(Regionwise_Sales!$J$2:$J$25,Regionwise_Sales!$B$2:$B$25,A7)</f>
        <v>281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5"/>
    <col customWidth="1" min="4" max="4" width="25.13"/>
    <col customWidth="1" min="5" max="5" width="17.13"/>
    <col customWidth="1" min="6" max="6" width="24.63"/>
    <col customWidth="1" min="7" max="7" width="19.88"/>
    <col customWidth="1" min="8" max="8" width="28.0"/>
  </cols>
  <sheetData>
    <row r="1">
      <c r="A1" s="21" t="str">
        <f>IFERROR(__xludf.DUMMYFUNCTION("QUERY(Regionwise_Sales!A1:F1000,""select Col1,Col2,Col6 where Col1&lt;&gt;''"")"),"Region")</f>
        <v>Region</v>
      </c>
      <c r="B1" s="21" t="str">
        <f>IFERROR(__xludf.DUMMYFUNCTION("""COMPUTED_VALUE"""),"Product")</f>
        <v>Product</v>
      </c>
      <c r="C1" s="21" t="str">
        <f>IFERROR(__xludf.DUMMYFUNCTION("""COMPUTED_VALUE"""),"August Forecast")</f>
        <v>August Forecast</v>
      </c>
      <c r="D1" s="25" t="s">
        <v>726</v>
      </c>
      <c r="E1" s="25" t="s">
        <v>727</v>
      </c>
      <c r="F1" s="25" t="s">
        <v>728</v>
      </c>
      <c r="G1" s="25" t="s">
        <v>725</v>
      </c>
      <c r="H1" s="25" t="s">
        <v>729</v>
      </c>
    </row>
    <row r="2">
      <c r="A2" s="13" t="str">
        <f>IFERROR(__xludf.DUMMYFUNCTION("""COMPUTED_VALUE"""),"Ajmer")</f>
        <v>Ajmer</v>
      </c>
      <c r="B2" s="13" t="str">
        <f>IFERROR(__xludf.DUMMYFUNCTION("""COMPUTED_VALUE"""),"Wheat Flour")</f>
        <v>Wheat Flour</v>
      </c>
      <c r="C2" s="13">
        <f>IFERROR(__xludf.DUMMYFUNCTION("""COMPUTED_VALUE"""),499.0)</f>
        <v>499</v>
      </c>
      <c r="D2" s="13">
        <f t="shared" ref="D2:D25" si="1">IF(OR(B2=$B$2,B2=$B$3,B2=$B$6),ROUNDUP(C2*0.05),ROUNDUP(C2*0.1))</f>
        <v>25</v>
      </c>
      <c r="E2" s="13">
        <f>SUMIFS('Inventory Details'!$C$2:$C$25,'Inventory Details'!$A$2:$A$25,A2,'Inventory Details'!$B$2:$B$25,B2)</f>
        <v>20</v>
      </c>
      <c r="F2" s="23">
        <f>SUMIFS(InventoryDetails_August!$C$2:$C$25,InventoryDetails_August!$A$2:$A$25,A2,InventoryDetails_August!$B$2:$B$25,B2)</f>
        <v>47</v>
      </c>
      <c r="G2" s="23">
        <f>SUMIFS(Regionwise_Sales!$J$2:$J$25,Regionwise_Sales!$A$2:$A$25,A2,Regionwise_Sales!$B$2:$B$25,B2)</f>
        <v>509</v>
      </c>
      <c r="H2" s="27">
        <f t="shared" ref="H2:H25" si="2">ROUNDUP(IF(OR(B2=$B$2,B2=$B$3,B2=$B$6),G2*0.05,G2*0.1))</f>
        <v>26</v>
      </c>
    </row>
    <row r="3">
      <c r="A3" s="13" t="str">
        <f>IFERROR(__xludf.DUMMYFUNCTION("""COMPUTED_VALUE"""),"Ajmer")</f>
        <v>Ajmer</v>
      </c>
      <c r="B3" s="13" t="str">
        <f>IFERROR(__xludf.DUMMYFUNCTION("""COMPUTED_VALUE"""),"Rice Flour")</f>
        <v>Rice Flour</v>
      </c>
      <c r="C3" s="13">
        <f>IFERROR(__xludf.DUMMYFUNCTION("""COMPUTED_VALUE"""),409.0)</f>
        <v>409</v>
      </c>
      <c r="D3" s="13">
        <f t="shared" si="1"/>
        <v>21</v>
      </c>
      <c r="E3" s="13">
        <f>SUMIFS('Inventory Details'!$C$2:$C$25,'Inventory Details'!$A$2:$A$25,A3,'Inventory Details'!$B$2:$B$25,B3)</f>
        <v>82</v>
      </c>
      <c r="F3" s="23">
        <f>SUMIFS(InventoryDetails_August!$C$2:$C$25,InventoryDetails_August!$A$2:$A$25,$A3,InventoryDetails_August!$B$2:$B$25,$B3)</f>
        <v>0</v>
      </c>
      <c r="G3" s="23">
        <f>SUMIFS(Regionwise_Sales!$J$2:$J$25,Regionwise_Sales!$A$2:$A$25,A3,Regionwise_Sales!$B$2:$B$25,B3)</f>
        <v>622</v>
      </c>
      <c r="H3" s="27">
        <f t="shared" si="2"/>
        <v>32</v>
      </c>
    </row>
    <row r="4">
      <c r="A4" s="13" t="str">
        <f>IFERROR(__xludf.DUMMYFUNCTION("""COMPUTED_VALUE"""),"Ajmer")</f>
        <v>Ajmer</v>
      </c>
      <c r="B4" s="13" t="str">
        <f>IFERROR(__xludf.DUMMYFUNCTION("""COMPUTED_VALUE"""),"Besan")</f>
        <v>Besan</v>
      </c>
      <c r="C4" s="13">
        <f>IFERROR(__xludf.DUMMYFUNCTION("""COMPUTED_VALUE"""),225.0)</f>
        <v>225</v>
      </c>
      <c r="D4" s="13">
        <f t="shared" si="1"/>
        <v>23</v>
      </c>
      <c r="E4" s="13">
        <f>SUMIFS('Inventory Details'!$C$2:$C$25,'Inventory Details'!$A$2:$A$25,A4,'Inventory Details'!$B$2:$B$25,B4)</f>
        <v>10</v>
      </c>
      <c r="F4" s="23">
        <f>SUMIFS(InventoryDetails_August!$C$2:$C$25,InventoryDetails_August!$A$2:$A$25,A4,InventoryDetails_August!$B$2:$B$25,B4)</f>
        <v>97</v>
      </c>
      <c r="G4" s="23">
        <f>SUMIFS(Regionwise_Sales!$J$2:$J$25,Regionwise_Sales!$A$2:$A$25,A4,Regionwise_Sales!$B$2:$B$25,B4)</f>
        <v>172</v>
      </c>
      <c r="H4" s="27">
        <f t="shared" si="2"/>
        <v>18</v>
      </c>
    </row>
    <row r="5">
      <c r="A5" s="13" t="str">
        <f>IFERROR(__xludf.DUMMYFUNCTION("""COMPUTED_VALUE"""),"Ajmer")</f>
        <v>Ajmer</v>
      </c>
      <c r="B5" s="13" t="str">
        <f>IFERROR(__xludf.DUMMYFUNCTION("""COMPUTED_VALUE"""),"Ragi Flour")</f>
        <v>Ragi Flour</v>
      </c>
      <c r="C5" s="13">
        <f>IFERROR(__xludf.DUMMYFUNCTION("""COMPUTED_VALUE"""),100.0)</f>
        <v>100</v>
      </c>
      <c r="D5" s="13">
        <f t="shared" si="1"/>
        <v>10</v>
      </c>
      <c r="E5" s="13">
        <f>SUMIFS('Inventory Details'!$C$2:$C$25,'Inventory Details'!$A$2:$A$25,A5,'Inventory Details'!$B$2:$B$25,B5)</f>
        <v>5</v>
      </c>
      <c r="F5" s="23">
        <f>SUMIFS(InventoryDetails_August!$C$2:$C$25,InventoryDetails_August!$A$2:$A$25,A5,InventoryDetails_August!$B$2:$B$25,B5)</f>
        <v>8</v>
      </c>
      <c r="G5" s="23">
        <f>SUMIFS(Regionwise_Sales!$J$2:$J$25,Regionwise_Sales!$A$2:$A$25,A5,Regionwise_Sales!$B$2:$B$25,B5)</f>
        <v>110</v>
      </c>
      <c r="H5" s="27">
        <f t="shared" si="2"/>
        <v>11</v>
      </c>
    </row>
    <row r="6">
      <c r="A6" s="13" t="str">
        <f>IFERROR(__xludf.DUMMYFUNCTION("""COMPUTED_VALUE"""),"Ajmer")</f>
        <v>Ajmer</v>
      </c>
      <c r="B6" s="13" t="str">
        <f>IFERROR(__xludf.DUMMYFUNCTION("""COMPUTED_VALUE"""),"Jowar Flour")</f>
        <v>Jowar Flour</v>
      </c>
      <c r="C6" s="13">
        <f>IFERROR(__xludf.DUMMYFUNCTION("""COMPUTED_VALUE"""),58.0)</f>
        <v>58</v>
      </c>
      <c r="D6" s="13">
        <f t="shared" si="1"/>
        <v>3</v>
      </c>
      <c r="E6" s="13">
        <f>SUMIFS('Inventory Details'!$C$2:$C$25,'Inventory Details'!$A$2:$A$25,A6,'Inventory Details'!$B$2:$B$25,B6)</f>
        <v>4</v>
      </c>
      <c r="F6" s="23">
        <f>SUMIFS(InventoryDetails_August!$C$2:$C$25,InventoryDetails_August!$A$2:$A$25,A6,InventoryDetails_August!$B$2:$B$25,B6)</f>
        <v>9</v>
      </c>
      <c r="G6" s="23">
        <f>SUMIFS(Regionwise_Sales!$J$2:$J$25,Regionwise_Sales!$A$2:$A$25,A6,Regionwise_Sales!$B$2:$B$25,B6)</f>
        <v>57</v>
      </c>
      <c r="H6" s="27">
        <f t="shared" si="2"/>
        <v>3</v>
      </c>
    </row>
    <row r="7">
      <c r="A7" s="13" t="str">
        <f>IFERROR(__xludf.DUMMYFUNCTION("""COMPUTED_VALUE"""),"Ajmer")</f>
        <v>Ajmer</v>
      </c>
      <c r="B7" s="13" t="str">
        <f>IFERROR(__xludf.DUMMYFUNCTION("""COMPUTED_VALUE"""),"Corn Flour")</f>
        <v>Corn Flour</v>
      </c>
      <c r="C7" s="13">
        <f>IFERROR(__xludf.DUMMYFUNCTION("""COMPUTED_VALUE"""),88.0)</f>
        <v>88</v>
      </c>
      <c r="D7" s="13">
        <f t="shared" si="1"/>
        <v>9</v>
      </c>
      <c r="E7" s="13">
        <f>SUMIFS('Inventory Details'!$C$2:$C$25,'Inventory Details'!$A$2:$A$25,A7,'Inventory Details'!$B$2:$B$25,B7)</f>
        <v>5</v>
      </c>
      <c r="F7" s="23">
        <f>SUMIFS(InventoryDetails_August!$C$2:$C$25,InventoryDetails_August!$A$2:$A$25,A7,InventoryDetails_August!$B$2:$B$25,B7)</f>
        <v>13</v>
      </c>
      <c r="G7" s="23">
        <f>SUMIFS(Regionwise_Sales!$J$2:$J$25,Regionwise_Sales!$A$2:$A$25,A7,Regionwise_Sales!$B$2:$B$25,B7)</f>
        <v>99</v>
      </c>
      <c r="H7" s="27">
        <f t="shared" si="2"/>
        <v>10</v>
      </c>
    </row>
    <row r="8">
      <c r="A8" s="13" t="str">
        <f>IFERROR(__xludf.DUMMYFUNCTION("""COMPUTED_VALUE"""),"Mandawa")</f>
        <v>Mandawa</v>
      </c>
      <c r="B8" s="13" t="str">
        <f>IFERROR(__xludf.DUMMYFUNCTION("""COMPUTED_VALUE"""),"Corn Flour")</f>
        <v>Corn Flour</v>
      </c>
      <c r="C8" s="13">
        <f>IFERROR(__xludf.DUMMYFUNCTION("""COMPUTED_VALUE"""),52.0)</f>
        <v>52</v>
      </c>
      <c r="D8" s="13">
        <f t="shared" si="1"/>
        <v>6</v>
      </c>
      <c r="E8" s="13">
        <f>SUMIFS('Inventory Details'!$C$2:$C$25,'Inventory Details'!$A$2:$A$25,A8,'Inventory Details'!$B$2:$B$25,B8)</f>
        <v>3</v>
      </c>
      <c r="F8" s="23">
        <f>SUMIFS(InventoryDetails_August!$C$2:$C$25,InventoryDetails_August!$A$2:$A$25,A8,InventoryDetails_August!$B$2:$B$25,B8)</f>
        <v>6</v>
      </c>
      <c r="G8" s="23">
        <f>SUMIFS(Regionwise_Sales!$J$2:$J$25,Regionwise_Sales!$A$2:$A$25,A8,Regionwise_Sales!$B$2:$B$25,B8)</f>
        <v>59</v>
      </c>
      <c r="H8" s="27">
        <f t="shared" si="2"/>
        <v>6</v>
      </c>
    </row>
    <row r="9">
      <c r="A9" s="13" t="str">
        <f>IFERROR(__xludf.DUMMYFUNCTION("""COMPUTED_VALUE"""),"Mandawa")</f>
        <v>Mandawa</v>
      </c>
      <c r="B9" s="13" t="str">
        <f>IFERROR(__xludf.DUMMYFUNCTION("""COMPUTED_VALUE"""),"Ragi Flour")</f>
        <v>Ragi Flour</v>
      </c>
      <c r="C9" s="13">
        <f>IFERROR(__xludf.DUMMYFUNCTION("""COMPUTED_VALUE"""),81.0)</f>
        <v>81</v>
      </c>
      <c r="D9" s="13">
        <f t="shared" si="1"/>
        <v>9</v>
      </c>
      <c r="E9" s="13">
        <f>SUMIFS('Inventory Details'!$C$2:$C$25,'Inventory Details'!$A$2:$A$25,A9,'Inventory Details'!$B$2:$B$25,B9)</f>
        <v>5</v>
      </c>
      <c r="F9" s="23">
        <f>SUMIFS(InventoryDetails_August!$C$2:$C$25,InventoryDetails_August!$A$2:$A$25,A9,InventoryDetails_August!$B$2:$B$25,B9)</f>
        <v>15</v>
      </c>
      <c r="G9" s="23">
        <f>SUMIFS(Regionwise_Sales!$J$2:$J$25,Regionwise_Sales!$A$2:$A$25,A9,Regionwise_Sales!$B$2:$B$25,B9)</f>
        <v>82</v>
      </c>
      <c r="H9" s="27">
        <f t="shared" si="2"/>
        <v>9</v>
      </c>
    </row>
    <row r="10">
      <c r="A10" s="13" t="str">
        <f>IFERROR(__xludf.DUMMYFUNCTION("""COMPUTED_VALUE"""),"Mandawa")</f>
        <v>Mandawa</v>
      </c>
      <c r="B10" s="13" t="str">
        <f>IFERROR(__xludf.DUMMYFUNCTION("""COMPUTED_VALUE"""),"Jowar Flour")</f>
        <v>Jowar Flour</v>
      </c>
      <c r="C10" s="13">
        <f>IFERROR(__xludf.DUMMYFUNCTION("""COMPUTED_VALUE"""),40.0)</f>
        <v>40</v>
      </c>
      <c r="D10" s="13">
        <f t="shared" si="1"/>
        <v>2</v>
      </c>
      <c r="E10" s="13">
        <f>SUMIFS('Inventory Details'!$C$2:$C$25,'Inventory Details'!$A$2:$A$25,A10,'Inventory Details'!$B$2:$B$25,B10)</f>
        <v>9</v>
      </c>
      <c r="F10" s="23">
        <f>SUMIFS(InventoryDetails_August!$C$2:$C$25,InventoryDetails_August!$A$2:$A$25,A10,InventoryDetails_August!$B$2:$B$25,B10)</f>
        <v>0</v>
      </c>
      <c r="G10" s="23">
        <f>SUMIFS(Regionwise_Sales!$J$2:$J$25,Regionwise_Sales!$A$2:$A$25,A10,Regionwise_Sales!$B$2:$B$25,B10)</f>
        <v>59</v>
      </c>
      <c r="H10" s="27">
        <f t="shared" si="2"/>
        <v>3</v>
      </c>
    </row>
    <row r="11">
      <c r="A11" s="13" t="str">
        <f>IFERROR(__xludf.DUMMYFUNCTION("""COMPUTED_VALUE"""),"Mandawa")</f>
        <v>Mandawa</v>
      </c>
      <c r="B11" s="13" t="str">
        <f>IFERROR(__xludf.DUMMYFUNCTION("""COMPUTED_VALUE"""),"Besan")</f>
        <v>Besan</v>
      </c>
      <c r="C11" s="13">
        <f>IFERROR(__xludf.DUMMYFUNCTION("""COMPUTED_VALUE"""),170.0)</f>
        <v>170</v>
      </c>
      <c r="D11" s="13">
        <f t="shared" si="1"/>
        <v>17</v>
      </c>
      <c r="E11" s="13">
        <f>SUMIFS('Inventory Details'!$C$2:$C$25,'Inventory Details'!$A$2:$A$25,A11,'Inventory Details'!$B$2:$B$25,B11)</f>
        <v>9</v>
      </c>
      <c r="F11" s="23">
        <f>SUMIFS(InventoryDetails_August!$C$2:$C$25,InventoryDetails_August!$A$2:$A$25,A11,InventoryDetails_August!$B$2:$B$25,B11)</f>
        <v>97</v>
      </c>
      <c r="G11" s="23">
        <f>SUMIFS(Regionwise_Sales!$J$2:$J$25,Regionwise_Sales!$A$2:$A$25,A11,Regionwise_Sales!$B$2:$B$25,B11)</f>
        <v>98</v>
      </c>
      <c r="H11" s="27">
        <f t="shared" si="2"/>
        <v>10</v>
      </c>
    </row>
    <row r="12">
      <c r="A12" s="13" t="str">
        <f>IFERROR(__xludf.DUMMYFUNCTION("""COMPUTED_VALUE"""),"Mandawa")</f>
        <v>Mandawa</v>
      </c>
      <c r="B12" s="13" t="str">
        <f>IFERROR(__xludf.DUMMYFUNCTION("""COMPUTED_VALUE"""),"Wheat Flour")</f>
        <v>Wheat Flour</v>
      </c>
      <c r="C12" s="13">
        <f>IFERROR(__xludf.DUMMYFUNCTION("""COMPUTED_VALUE"""),363.0)</f>
        <v>363</v>
      </c>
      <c r="D12" s="13">
        <f t="shared" si="1"/>
        <v>19</v>
      </c>
      <c r="E12" s="13">
        <f>SUMIFS('Inventory Details'!$C$2:$C$25,'Inventory Details'!$A$2:$A$25,A12,'Inventory Details'!$B$2:$B$25,B12)</f>
        <v>78</v>
      </c>
      <c r="F12" s="23">
        <f>SUMIFS(InventoryDetails_August!$C$2:$C$25,InventoryDetails_August!$A$2:$A$25,A12,InventoryDetails_August!$B$2:$B$25,B12)</f>
        <v>0</v>
      </c>
      <c r="G12" s="23">
        <f>SUMIFS(Regionwise_Sales!$J$2:$J$25,Regionwise_Sales!$A$2:$A$25,A12,Regionwise_Sales!$B$2:$B$25,B12)</f>
        <v>536</v>
      </c>
      <c r="H12" s="27">
        <f t="shared" si="2"/>
        <v>27</v>
      </c>
    </row>
    <row r="13">
      <c r="A13" s="13" t="str">
        <f>IFERROR(__xludf.DUMMYFUNCTION("""COMPUTED_VALUE"""),"Mandawa")</f>
        <v>Mandawa</v>
      </c>
      <c r="B13" s="13" t="str">
        <f>IFERROR(__xludf.DUMMYFUNCTION("""COMPUTED_VALUE"""),"Rice Flour")</f>
        <v>Rice Flour</v>
      </c>
      <c r="C13" s="13">
        <f>IFERROR(__xludf.DUMMYFUNCTION("""COMPUTED_VALUE"""),294.0)</f>
        <v>294</v>
      </c>
      <c r="D13" s="13">
        <f t="shared" si="1"/>
        <v>15</v>
      </c>
      <c r="E13" s="13">
        <f>SUMIFS('Inventory Details'!$C$2:$C$25,'Inventory Details'!$A$2:$A$25,A13,'Inventory Details'!$B$2:$B$25,B13)</f>
        <v>20</v>
      </c>
      <c r="F13" s="23">
        <f>SUMIFS(InventoryDetails_August!$C$2:$C$25,InventoryDetails_August!$A$2:$A$25,A13,InventoryDetails_August!$B$2:$B$25,B13)</f>
        <v>33</v>
      </c>
      <c r="G13" s="23">
        <f>SUMIFS(Regionwise_Sales!$J$2:$J$25,Regionwise_Sales!$A$2:$A$25,A13,Regionwise_Sales!$B$2:$B$25,B13)</f>
        <v>300</v>
      </c>
      <c r="H13" s="27">
        <f t="shared" si="2"/>
        <v>15</v>
      </c>
    </row>
    <row r="14">
      <c r="A14" s="13" t="str">
        <f>IFERROR(__xludf.DUMMYFUNCTION("""COMPUTED_VALUE"""),"Alwar")</f>
        <v>Alwar</v>
      </c>
      <c r="B14" s="13" t="str">
        <f>IFERROR(__xludf.DUMMYFUNCTION("""COMPUTED_VALUE"""),"Besan")</f>
        <v>Besan</v>
      </c>
      <c r="C14" s="13">
        <f>IFERROR(__xludf.DUMMYFUNCTION("""COMPUTED_VALUE"""),174.0)</f>
        <v>174</v>
      </c>
      <c r="D14" s="13">
        <f t="shared" si="1"/>
        <v>18</v>
      </c>
      <c r="E14" s="13">
        <f>SUMIFS('Inventory Details'!$C$2:$C$25,'Inventory Details'!$A$2:$A$25,A14,'Inventory Details'!$B$2:$B$25,B14)</f>
        <v>7</v>
      </c>
      <c r="F14" s="23">
        <f>SUMIFS(InventoryDetails_August!$C$2:$C$25,InventoryDetails_August!$A$2:$A$25,A14,InventoryDetails_August!$B$2:$B$25,B14)</f>
        <v>93</v>
      </c>
      <c r="G14" s="23">
        <f>SUMIFS(Regionwise_Sales!$J$2:$J$25,Regionwise_Sales!$A$2:$A$25,A14,Regionwise_Sales!$B$2:$B$25,B14)</f>
        <v>104</v>
      </c>
      <c r="H14" s="27">
        <f t="shared" si="2"/>
        <v>11</v>
      </c>
    </row>
    <row r="15">
      <c r="A15" s="13" t="str">
        <f>IFERROR(__xludf.DUMMYFUNCTION("""COMPUTED_VALUE"""),"Alwar")</f>
        <v>Alwar</v>
      </c>
      <c r="B15" s="13" t="str">
        <f>IFERROR(__xludf.DUMMYFUNCTION("""COMPUTED_VALUE"""),"Wheat Flour")</f>
        <v>Wheat Flour</v>
      </c>
      <c r="C15" s="13">
        <f>IFERROR(__xludf.DUMMYFUNCTION("""COMPUTED_VALUE"""),467.0)</f>
        <v>467</v>
      </c>
      <c r="D15" s="13">
        <f t="shared" si="1"/>
        <v>24</v>
      </c>
      <c r="E15" s="13">
        <f>SUMIFS('Inventory Details'!$C$2:$C$25,'Inventory Details'!$A$2:$A$25,A15,'Inventory Details'!$B$2:$B$25,B15)</f>
        <v>10</v>
      </c>
      <c r="F15" s="23">
        <f>SUMIFS(InventoryDetails_August!$C$2:$C$25,InventoryDetails_August!$A$2:$A$25,A15,InventoryDetails_August!$B$2:$B$25,B15)</f>
        <v>0</v>
      </c>
      <c r="G15" s="23">
        <f>SUMIFS(Regionwise_Sales!$J$2:$J$25,Regionwise_Sales!$A$2:$A$25,A15,Regionwise_Sales!$B$2:$B$25,B15)</f>
        <v>540</v>
      </c>
      <c r="H15" s="27">
        <f t="shared" si="2"/>
        <v>27</v>
      </c>
    </row>
    <row r="16">
      <c r="A16" s="13" t="str">
        <f>IFERROR(__xludf.DUMMYFUNCTION("""COMPUTED_VALUE"""),"Alwar")</f>
        <v>Alwar</v>
      </c>
      <c r="B16" s="13" t="str">
        <f>IFERROR(__xludf.DUMMYFUNCTION("""COMPUTED_VALUE"""),"Corn Flour")</f>
        <v>Corn Flour</v>
      </c>
      <c r="C16" s="13">
        <f>IFERROR(__xludf.DUMMYFUNCTION("""COMPUTED_VALUE"""),58.0)</f>
        <v>58</v>
      </c>
      <c r="D16" s="13">
        <f t="shared" si="1"/>
        <v>6</v>
      </c>
      <c r="E16" s="13">
        <f>SUMIFS('Inventory Details'!$C$2:$C$25,'Inventory Details'!$A$2:$A$25,A16,'Inventory Details'!$B$2:$B$25,B16)</f>
        <v>1</v>
      </c>
      <c r="F16" s="23">
        <f>SUMIFS(InventoryDetails_August!$C$2:$C$25,InventoryDetails_August!$A$2:$A$25,A16,InventoryDetails_August!$B$2:$B$25,B16)</f>
        <v>3</v>
      </c>
      <c r="G16" s="23">
        <f>SUMIFS(Regionwise_Sales!$J$2:$J$25,Regionwise_Sales!$A$2:$A$25,A16,Regionwise_Sales!$B$2:$B$25,B16)</f>
        <v>66</v>
      </c>
      <c r="H16" s="27">
        <f t="shared" si="2"/>
        <v>7</v>
      </c>
    </row>
    <row r="17">
      <c r="A17" s="13" t="str">
        <f>IFERROR(__xludf.DUMMYFUNCTION("""COMPUTED_VALUE"""),"Alwar")</f>
        <v>Alwar</v>
      </c>
      <c r="B17" s="13" t="str">
        <f>IFERROR(__xludf.DUMMYFUNCTION("""COMPUTED_VALUE"""),"Ragi Flour")</f>
        <v>Ragi Flour</v>
      </c>
      <c r="C17" s="13">
        <f>IFERROR(__xludf.DUMMYFUNCTION("""COMPUTED_VALUE"""),81.0)</f>
        <v>81</v>
      </c>
      <c r="D17" s="13">
        <f t="shared" si="1"/>
        <v>9</v>
      </c>
      <c r="E17" s="13">
        <f>SUMIFS('Inventory Details'!$C$2:$C$25,'Inventory Details'!$A$2:$A$25,A17,'Inventory Details'!$B$2:$B$25,B17)</f>
        <v>8</v>
      </c>
      <c r="F17" s="23">
        <f>SUMIFS(InventoryDetails_August!$C$2:$C$25,InventoryDetails_August!$A$2:$A$25,A17,InventoryDetails_August!$B$2:$B$25,B17)</f>
        <v>19</v>
      </c>
      <c r="G17" s="23">
        <f>SUMIFS(Regionwise_Sales!$J$2:$J$25,Regionwise_Sales!$A$2:$A$25,A17,Regionwise_Sales!$B$2:$B$25,B17)</f>
        <v>82</v>
      </c>
      <c r="H17" s="27">
        <f t="shared" si="2"/>
        <v>9</v>
      </c>
    </row>
    <row r="18">
      <c r="A18" s="13" t="str">
        <f>IFERROR(__xludf.DUMMYFUNCTION("""COMPUTED_VALUE"""),"Alwar")</f>
        <v>Alwar</v>
      </c>
      <c r="B18" s="13" t="str">
        <f>IFERROR(__xludf.DUMMYFUNCTION("""COMPUTED_VALUE"""),"Jowar Flour")</f>
        <v>Jowar Flour</v>
      </c>
      <c r="C18" s="13">
        <f>IFERROR(__xludf.DUMMYFUNCTION("""COMPUTED_VALUE"""),40.0)</f>
        <v>40</v>
      </c>
      <c r="D18" s="13">
        <f t="shared" si="1"/>
        <v>2</v>
      </c>
      <c r="E18" s="13">
        <f>SUMIFS('Inventory Details'!$C$2:$C$25,'Inventory Details'!$A$2:$A$25,A18,'Inventory Details'!$B$2:$B$25,B18)</f>
        <v>8</v>
      </c>
      <c r="F18" s="23">
        <f>SUMIFS(InventoryDetails_August!$C$2:$C$25,InventoryDetails_August!$A$2:$A$25,A18,InventoryDetails_August!$B$2:$B$25,B18)</f>
        <v>0</v>
      </c>
      <c r="G18" s="23">
        <f>SUMIFS(Regionwise_Sales!$J$2:$J$25,Regionwise_Sales!$A$2:$A$25,A18,Regionwise_Sales!$B$2:$B$25,B18)</f>
        <v>55</v>
      </c>
      <c r="H18" s="27">
        <f t="shared" si="2"/>
        <v>3</v>
      </c>
    </row>
    <row r="19">
      <c r="A19" s="13" t="str">
        <f>IFERROR(__xludf.DUMMYFUNCTION("""COMPUTED_VALUE"""),"Alwar")</f>
        <v>Alwar</v>
      </c>
      <c r="B19" s="13" t="str">
        <f>IFERROR(__xludf.DUMMYFUNCTION("""COMPUTED_VALUE"""),"Rice Flour")</f>
        <v>Rice Flour</v>
      </c>
      <c r="C19" s="13">
        <f>IFERROR(__xludf.DUMMYFUNCTION("""COMPUTED_VALUE"""),300.0)</f>
        <v>300</v>
      </c>
      <c r="D19" s="13">
        <f t="shared" si="1"/>
        <v>15</v>
      </c>
      <c r="E19" s="13">
        <f>SUMIFS('Inventory Details'!$C$2:$C$25,'Inventory Details'!$A$2:$A$25,A19,'Inventory Details'!$B$2:$B$25,B19)</f>
        <v>23</v>
      </c>
      <c r="F19" s="23">
        <f>SUMIFS(InventoryDetails_August!$C$2:$C$25,InventoryDetails_August!$A$2:$A$25,A19,InventoryDetails_August!$B$2:$B$25,B19)</f>
        <v>44</v>
      </c>
      <c r="G19" s="23">
        <f>SUMIFS(Regionwise_Sales!$J$2:$J$25,Regionwise_Sales!$A$2:$A$25,A19,Regionwise_Sales!$B$2:$B$25,B19)</f>
        <v>292</v>
      </c>
      <c r="H19" s="27">
        <f t="shared" si="2"/>
        <v>15</v>
      </c>
    </row>
    <row r="20">
      <c r="A20" s="13" t="str">
        <f>IFERROR(__xludf.DUMMYFUNCTION("""COMPUTED_VALUE"""),"Tonk")</f>
        <v>Tonk</v>
      </c>
      <c r="B20" s="13" t="str">
        <f>IFERROR(__xludf.DUMMYFUNCTION("""COMPUTED_VALUE"""),"Ragi Flour")</f>
        <v>Ragi Flour</v>
      </c>
      <c r="C20" s="13">
        <f>IFERROR(__xludf.DUMMYFUNCTION("""COMPUTED_VALUE"""),102.0)</f>
        <v>102</v>
      </c>
      <c r="D20" s="13">
        <f t="shared" si="1"/>
        <v>11</v>
      </c>
      <c r="E20" s="13">
        <f>SUMIFS('Inventory Details'!$C$2:$C$25,'Inventory Details'!$A$2:$A$25,A20,'Inventory Details'!$B$2:$B$25,B20)</f>
        <v>10</v>
      </c>
      <c r="F20" s="23">
        <f>SUMIFS(InventoryDetails_August!$C$2:$C$25,InventoryDetails_August!$A$2:$A$25,A20,InventoryDetails_August!$B$2:$B$25,B20)</f>
        <v>16</v>
      </c>
      <c r="G20" s="23">
        <f>SUMIFS(Regionwise_Sales!$J$2:$J$25,Regionwise_Sales!$A$2:$A$25,A20,Regionwise_Sales!$B$2:$B$25,B20)</f>
        <v>117</v>
      </c>
      <c r="H20" s="27">
        <f t="shared" si="2"/>
        <v>12</v>
      </c>
    </row>
    <row r="21">
      <c r="A21" s="13" t="str">
        <f>IFERROR(__xludf.DUMMYFUNCTION("""COMPUTED_VALUE"""),"Tonk")</f>
        <v>Tonk</v>
      </c>
      <c r="B21" s="13" t="str">
        <f>IFERROR(__xludf.DUMMYFUNCTION("""COMPUTED_VALUE"""),"Rice Flour")</f>
        <v>Rice Flour</v>
      </c>
      <c r="C21" s="13">
        <f>IFERROR(__xludf.DUMMYFUNCTION("""COMPUTED_VALUE"""),348.0)</f>
        <v>348</v>
      </c>
      <c r="D21" s="13">
        <f t="shared" si="1"/>
        <v>18</v>
      </c>
      <c r="E21" s="13">
        <f>SUMIFS('Inventory Details'!$C$2:$C$25,'Inventory Details'!$A$2:$A$25,A21,'Inventory Details'!$B$2:$B$25,B21)</f>
        <v>26</v>
      </c>
      <c r="F21" s="23">
        <f>SUMIFS(InventoryDetails_August!$C$2:$C$25,InventoryDetails_August!$A$2:$A$25,A21,InventoryDetails_August!$B$2:$B$25,B21)</f>
        <v>7</v>
      </c>
      <c r="G21" s="23">
        <f>SUMIFS(Regionwise_Sales!$J$2:$J$25,Regionwise_Sales!$A$2:$A$25,A21,Regionwise_Sales!$B$2:$B$25,B21)</f>
        <v>420</v>
      </c>
      <c r="H21" s="27">
        <f t="shared" si="2"/>
        <v>21</v>
      </c>
    </row>
    <row r="22">
      <c r="A22" s="13" t="str">
        <f>IFERROR(__xludf.DUMMYFUNCTION("""COMPUTED_VALUE"""),"Tonk")</f>
        <v>Tonk</v>
      </c>
      <c r="B22" s="13" t="str">
        <f>IFERROR(__xludf.DUMMYFUNCTION("""COMPUTED_VALUE"""),"Besan")</f>
        <v>Besan</v>
      </c>
      <c r="C22" s="13">
        <f>IFERROR(__xludf.DUMMYFUNCTION("""COMPUTED_VALUE"""),138.0)</f>
        <v>138</v>
      </c>
      <c r="D22" s="13">
        <f t="shared" si="1"/>
        <v>14</v>
      </c>
      <c r="E22" s="13">
        <f>SUMIFS('Inventory Details'!$C$2:$C$25,'Inventory Details'!$A$2:$A$25,A22,'Inventory Details'!$B$2:$B$25,B22)</f>
        <v>8</v>
      </c>
      <c r="F22" s="23">
        <f>SUMIFS(InventoryDetails_August!$C$2:$C$25,InventoryDetails_August!$A$2:$A$25,A22,InventoryDetails_August!$B$2:$B$25,B22)</f>
        <v>75</v>
      </c>
      <c r="G22" s="23">
        <f>SUMIFS(Regionwise_Sales!$J$2:$J$25,Regionwise_Sales!$A$2:$A$25,A22,Regionwise_Sales!$B$2:$B$25,B22)</f>
        <v>84</v>
      </c>
      <c r="H22" s="27">
        <f t="shared" si="2"/>
        <v>9</v>
      </c>
    </row>
    <row r="23">
      <c r="A23" s="13" t="str">
        <f>IFERROR(__xludf.DUMMYFUNCTION("""COMPUTED_VALUE"""),"Tonk")</f>
        <v>Tonk</v>
      </c>
      <c r="B23" s="13" t="str">
        <f>IFERROR(__xludf.DUMMYFUNCTION("""COMPUTED_VALUE"""),"Jowar Flour")</f>
        <v>Jowar Flour</v>
      </c>
      <c r="C23" s="13">
        <f>IFERROR(__xludf.DUMMYFUNCTION("""COMPUTED_VALUE"""),33.0)</f>
        <v>33</v>
      </c>
      <c r="D23" s="13">
        <f t="shared" si="1"/>
        <v>2</v>
      </c>
      <c r="E23" s="13">
        <f>SUMIFS('Inventory Details'!$C$2:$C$25,'Inventory Details'!$A$2:$A$25,A23,'Inventory Details'!$B$2:$B$25,B23)</f>
        <v>4</v>
      </c>
      <c r="F23" s="23">
        <f>SUMIFS(InventoryDetails_August!$C$2:$C$25,InventoryDetails_August!$A$2:$A$25,A23,InventoryDetails_August!$B$2:$B$25,B23)</f>
        <v>0</v>
      </c>
      <c r="G23" s="23">
        <f>SUMIFS(Regionwise_Sales!$J$2:$J$25,Regionwise_Sales!$A$2:$A$25,A23,Regionwise_Sales!$B$2:$B$25,B23)</f>
        <v>41</v>
      </c>
      <c r="H23" s="27">
        <f t="shared" si="2"/>
        <v>3</v>
      </c>
    </row>
    <row r="24">
      <c r="A24" s="13" t="str">
        <f>IFERROR(__xludf.DUMMYFUNCTION("""COMPUTED_VALUE"""),"Tonk")</f>
        <v>Tonk</v>
      </c>
      <c r="B24" s="13" t="str">
        <f>IFERROR(__xludf.DUMMYFUNCTION("""COMPUTED_VALUE"""),"Wheat Flour")</f>
        <v>Wheat Flour</v>
      </c>
      <c r="C24" s="13">
        <f>IFERROR(__xludf.DUMMYFUNCTION("""COMPUTED_VALUE"""),509.0)</f>
        <v>509</v>
      </c>
      <c r="D24" s="13">
        <f t="shared" si="1"/>
        <v>26</v>
      </c>
      <c r="E24" s="13">
        <f>SUMIFS('Inventory Details'!$C$2:$C$25,'Inventory Details'!$A$2:$A$25,A24,'Inventory Details'!$B$2:$B$25,B24)</f>
        <v>24</v>
      </c>
      <c r="F24" s="23">
        <f>SUMIFS(InventoryDetails_August!$C$2:$C$25,InventoryDetails_August!$A$2:$A$25,A24,InventoryDetails_August!$B$2:$B$25,B24)</f>
        <v>52</v>
      </c>
      <c r="G24" s="23">
        <f>SUMIFS(Regionwise_Sales!$J$2:$J$25,Regionwise_Sales!$A$2:$A$25,A24,Regionwise_Sales!$B$2:$B$25,B24)</f>
        <v>528</v>
      </c>
      <c r="H24" s="27">
        <f t="shared" si="2"/>
        <v>27</v>
      </c>
    </row>
    <row r="25">
      <c r="A25" s="13" t="str">
        <f>IFERROR(__xludf.DUMMYFUNCTION("""COMPUTED_VALUE"""),"Tonk")</f>
        <v>Tonk</v>
      </c>
      <c r="B25" s="13" t="str">
        <f>IFERROR(__xludf.DUMMYFUNCTION("""COMPUTED_VALUE"""),"Corn Flour")</f>
        <v>Corn Flour</v>
      </c>
      <c r="C25" s="13">
        <f>IFERROR(__xludf.DUMMYFUNCTION("""COMPUTED_VALUE"""),35.0)</f>
        <v>35</v>
      </c>
      <c r="D25" s="13">
        <f t="shared" si="1"/>
        <v>4</v>
      </c>
      <c r="E25" s="13">
        <f>SUMIFS('Inventory Details'!$C$2:$C$25,'Inventory Details'!$A$2:$A$25,A25,'Inventory Details'!$B$2:$B$25,B25)</f>
        <v>9</v>
      </c>
      <c r="F25" s="23">
        <f>SUMIFS(InventoryDetails_August!$C$2:$C$25,InventoryDetails_August!$A$2:$A$25,A25,InventoryDetails_August!$B$2:$B$25,B25)</f>
        <v>0</v>
      </c>
      <c r="G25" s="23">
        <f>SUMIFS(Regionwise_Sales!$J$2:$J$25,Regionwise_Sales!$A$2:$A$25,A25,Regionwise_Sales!$B$2:$B$25,B25)</f>
        <v>57</v>
      </c>
      <c r="H25" s="27">
        <f t="shared" si="2"/>
        <v>6</v>
      </c>
    </row>
  </sheetData>
  <conditionalFormatting sqref="F2:F25">
    <cfRule type="expression" dxfId="0" priority="1">
      <formula>F2&gt;0.5*D2</formula>
    </cfRule>
  </conditionalFormatting>
  <conditionalFormatting sqref="F2:F25">
    <cfRule type="expression" dxfId="1" priority="2">
      <formula>and(F2&gt;0,F2&lt;=0.5*D2)</formula>
    </cfRule>
  </conditionalFormatting>
  <conditionalFormatting sqref="F2:F25">
    <cfRule type="expression" dxfId="2" priority="3">
      <formula>F2=0</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3" max="4" width="23.5"/>
    <col customWidth="1" min="5" max="5" width="26.0"/>
  </cols>
  <sheetData>
    <row r="1">
      <c r="A1" s="25" t="s">
        <v>11</v>
      </c>
      <c r="B1" s="25" t="s">
        <v>727</v>
      </c>
      <c r="C1" s="25" t="s">
        <v>726</v>
      </c>
      <c r="D1" s="25" t="s">
        <v>730</v>
      </c>
      <c r="E1" s="25" t="s">
        <v>729</v>
      </c>
    </row>
    <row r="2">
      <c r="A2" s="13" t="str">
        <f>IFERROR(__xludf.DUMMYFUNCTION("UNIQUE('Region-wise_inventory'!B2:B25)"),"Wheat Flour")</f>
        <v>Wheat Flour</v>
      </c>
      <c r="B2" s="13">
        <f>SUMIFS('Region-wise_inventory'!$E$2:$E$25,'Region-wise_inventory'!$B$2:$B$25,A2)</f>
        <v>132</v>
      </c>
      <c r="C2" s="13">
        <f>SUMIFS('Region-wise_inventory'!$D$2:$D$25,'Region-wise_inventory'!$B$2:$B$25,A2)</f>
        <v>94</v>
      </c>
      <c r="D2" s="23">
        <f>SUMIFS('Region-wise_inventory'!$F$2:$F$25,'Region-wise_inventory'!$B$2:$B$25,A2)</f>
        <v>99</v>
      </c>
      <c r="E2" s="23">
        <f>SUMIFS('Region-wise_inventory'!$H$2:$H$25,'Region-wise_inventory'!$B$2:$B$25,A2)</f>
        <v>107</v>
      </c>
    </row>
    <row r="3">
      <c r="A3" s="13" t="str">
        <f>IFERROR(__xludf.DUMMYFUNCTION("""COMPUTED_VALUE"""),"Rice Flour")</f>
        <v>Rice Flour</v>
      </c>
      <c r="B3" s="13">
        <f>SUMIFS('Region-wise_inventory'!$E$2:$E$25,'Region-wise_inventory'!$B$2:$B$25,A3)</f>
        <v>151</v>
      </c>
      <c r="C3" s="13">
        <f>SUMIFS('Region-wise_inventory'!$D$2:$D$25,'Region-wise_inventory'!$B$2:$B$25,A3)</f>
        <v>69</v>
      </c>
      <c r="D3" s="23">
        <f>SUMIFS('Region-wise_inventory'!$F$2:$F$25,'Region-wise_inventory'!$B$2:$B$25,A3)</f>
        <v>84</v>
      </c>
      <c r="E3" s="23">
        <f>SUMIFS('Region-wise_inventory'!$H$2:$H$25,'Region-wise_inventory'!$B$2:$B$25,A3)</f>
        <v>83</v>
      </c>
    </row>
    <row r="4">
      <c r="A4" s="13" t="str">
        <f>IFERROR(__xludf.DUMMYFUNCTION("""COMPUTED_VALUE"""),"Besan")</f>
        <v>Besan</v>
      </c>
      <c r="B4" s="13">
        <f>SUMIFS('Region-wise_inventory'!$E$2:$E$25,'Region-wise_inventory'!$B$2:$B$25,A4)</f>
        <v>34</v>
      </c>
      <c r="C4" s="13">
        <f>SUMIFS('Region-wise_inventory'!$D$2:$D$25,'Region-wise_inventory'!$B$2:$B$25,A4)</f>
        <v>72</v>
      </c>
      <c r="D4" s="23">
        <f>SUMIFS('Region-wise_inventory'!$F$2:$F$25,'Region-wise_inventory'!$B$2:$B$25,A4)</f>
        <v>362</v>
      </c>
      <c r="E4" s="23">
        <f>SUMIFS('Region-wise_inventory'!$H$2:$H$25,'Region-wise_inventory'!$B$2:$B$25,A4)</f>
        <v>48</v>
      </c>
    </row>
    <row r="5">
      <c r="A5" s="13" t="str">
        <f>IFERROR(__xludf.DUMMYFUNCTION("""COMPUTED_VALUE"""),"Ragi Flour")</f>
        <v>Ragi Flour</v>
      </c>
      <c r="B5" s="13">
        <f>SUMIFS('Region-wise_inventory'!$E$2:$E$25,'Region-wise_inventory'!$B$2:$B$25,A5)</f>
        <v>28</v>
      </c>
      <c r="C5" s="13">
        <f>SUMIFS('Region-wise_inventory'!$D$2:$D$25,'Region-wise_inventory'!$B$2:$B$25,A5)</f>
        <v>39</v>
      </c>
      <c r="D5" s="23">
        <f>SUMIFS('Region-wise_inventory'!$F$2:$F$25,'Region-wise_inventory'!$B$2:$B$25,A5)</f>
        <v>58</v>
      </c>
      <c r="E5" s="23">
        <f>SUMIFS('Region-wise_inventory'!$H$2:$H$25,'Region-wise_inventory'!$B$2:$B$25,A5)</f>
        <v>41</v>
      </c>
    </row>
    <row r="6">
      <c r="A6" s="13" t="str">
        <f>IFERROR(__xludf.DUMMYFUNCTION("""COMPUTED_VALUE"""),"Jowar Flour")</f>
        <v>Jowar Flour</v>
      </c>
      <c r="B6" s="13">
        <f>SUMIFS('Region-wise_inventory'!$E$2:$E$25,'Region-wise_inventory'!$B$2:$B$25,A6)</f>
        <v>25</v>
      </c>
      <c r="C6" s="13">
        <f>SUMIFS('Region-wise_inventory'!$D$2:$D$25,'Region-wise_inventory'!$B$2:$B$25,A6)</f>
        <v>9</v>
      </c>
      <c r="D6" s="23">
        <f>SUMIFS('Region-wise_inventory'!$F$2:$F$25,'Region-wise_inventory'!$B$2:$B$25,A6)</f>
        <v>9</v>
      </c>
      <c r="E6" s="23">
        <f>SUMIFS('Region-wise_inventory'!$H$2:$H$25,'Region-wise_inventory'!$B$2:$B$25,A6)</f>
        <v>12</v>
      </c>
    </row>
    <row r="7">
      <c r="A7" s="13" t="str">
        <f>IFERROR(__xludf.DUMMYFUNCTION("""COMPUTED_VALUE"""),"Corn Flour")</f>
        <v>Corn Flour</v>
      </c>
      <c r="B7" s="13">
        <f>SUMIFS('Region-wise_inventory'!$E$2:$E$25,'Region-wise_inventory'!$B$2:$B$25,A7)</f>
        <v>18</v>
      </c>
      <c r="C7" s="13">
        <f>SUMIFS('Region-wise_inventory'!$D$2:$D$25,'Region-wise_inventory'!$B$2:$B$25,A7)</f>
        <v>25</v>
      </c>
      <c r="D7" s="23">
        <f>SUMIFS('Region-wise_inventory'!$F$2:$F$25,'Region-wise_inventory'!$B$2:$B$25,A7)</f>
        <v>22</v>
      </c>
      <c r="E7" s="23">
        <f>SUMIFS('Region-wise_inventory'!$H$2:$H$25,'Region-wise_inventory'!$B$2:$B$25,A7)</f>
        <v>29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75"/>
    <col customWidth="1" min="4" max="4" width="20.13"/>
    <col customWidth="1" min="5" max="6" width="26.38"/>
  </cols>
  <sheetData>
    <row r="1">
      <c r="A1" s="28" t="str">
        <f>IFERROR(__xludf.DUMMYFUNCTION("QUERY('Region-wise_inventory'!A:H,""select Col1,Col2,Col6,Col7,Col8 where Col1&lt;&gt;''"")"),"Region")</f>
        <v>Region</v>
      </c>
      <c r="B1" s="28" t="str">
        <f>IFERROR(__xludf.DUMMYFUNCTION("""COMPUTED_VALUE"""),"Product")</f>
        <v>Product</v>
      </c>
      <c r="C1" s="28" t="str">
        <f>IFERROR(__xludf.DUMMYFUNCTION("""COMPUTED_VALUE"""),"August_Actual Inventory")</f>
        <v>August_Actual Inventory</v>
      </c>
      <c r="D1" s="28" t="str">
        <f>IFERROR(__xludf.DUMMYFUNCTION("""COMPUTED_VALUE"""),"September_Forecast")</f>
        <v>September_Forecast</v>
      </c>
      <c r="E1" s="28" t="str">
        <f>IFERROR(__xludf.DUMMYFUNCTION("""COMPUTED_VALUE"""),"September Planned Inventory")</f>
        <v>September Planned Inventory</v>
      </c>
      <c r="F1" s="29" t="s">
        <v>731</v>
      </c>
    </row>
    <row r="2">
      <c r="A2" s="23" t="str">
        <f>IFERROR(__xludf.DUMMYFUNCTION("""COMPUTED_VALUE"""),"Ajmer")</f>
        <v>Ajmer</v>
      </c>
      <c r="B2" s="23" t="str">
        <f>IFERROR(__xludf.DUMMYFUNCTION("""COMPUTED_VALUE"""),"Wheat Flour")</f>
        <v>Wheat Flour</v>
      </c>
      <c r="C2" s="23">
        <f>IFERROR(__xludf.DUMMYFUNCTION("""COMPUTED_VALUE"""),47.0)</f>
        <v>47</v>
      </c>
      <c r="D2" s="23">
        <f>IFERROR(__xludf.DUMMYFUNCTION("""COMPUTED_VALUE"""),509.0)</f>
        <v>509</v>
      </c>
      <c r="E2" s="27">
        <f>IFERROR(__xludf.DUMMYFUNCTION("""COMPUTED_VALUE"""),26.0)</f>
        <v>26</v>
      </c>
      <c r="F2" s="27">
        <f t="shared" ref="F2:F25" si="1">E2+D2-C2</f>
        <v>488</v>
      </c>
    </row>
    <row r="3">
      <c r="A3" s="23" t="str">
        <f>IFERROR(__xludf.DUMMYFUNCTION("""COMPUTED_VALUE"""),"Ajmer")</f>
        <v>Ajmer</v>
      </c>
      <c r="B3" s="23" t="str">
        <f>IFERROR(__xludf.DUMMYFUNCTION("""COMPUTED_VALUE"""),"Rice Flour")</f>
        <v>Rice Flour</v>
      </c>
      <c r="C3" s="23">
        <f>IFERROR(__xludf.DUMMYFUNCTION("""COMPUTED_VALUE"""),0.0)</f>
        <v>0</v>
      </c>
      <c r="D3" s="23">
        <f>IFERROR(__xludf.DUMMYFUNCTION("""COMPUTED_VALUE"""),622.0)</f>
        <v>622</v>
      </c>
      <c r="E3" s="27">
        <f>IFERROR(__xludf.DUMMYFUNCTION("""COMPUTED_VALUE"""),32.0)</f>
        <v>32</v>
      </c>
      <c r="F3" s="27">
        <f t="shared" si="1"/>
        <v>654</v>
      </c>
    </row>
    <row r="4">
      <c r="A4" s="23" t="str">
        <f>IFERROR(__xludf.DUMMYFUNCTION("""COMPUTED_VALUE"""),"Ajmer")</f>
        <v>Ajmer</v>
      </c>
      <c r="B4" s="23" t="str">
        <f>IFERROR(__xludf.DUMMYFUNCTION("""COMPUTED_VALUE"""),"Besan")</f>
        <v>Besan</v>
      </c>
      <c r="C4" s="23">
        <f>IFERROR(__xludf.DUMMYFUNCTION("""COMPUTED_VALUE"""),97.0)</f>
        <v>97</v>
      </c>
      <c r="D4" s="23">
        <f>IFERROR(__xludf.DUMMYFUNCTION("""COMPUTED_VALUE"""),172.0)</f>
        <v>172</v>
      </c>
      <c r="E4" s="27">
        <f>IFERROR(__xludf.DUMMYFUNCTION("""COMPUTED_VALUE"""),18.0)</f>
        <v>18</v>
      </c>
      <c r="F4" s="27">
        <f t="shared" si="1"/>
        <v>93</v>
      </c>
    </row>
    <row r="5">
      <c r="A5" s="23" t="str">
        <f>IFERROR(__xludf.DUMMYFUNCTION("""COMPUTED_VALUE"""),"Ajmer")</f>
        <v>Ajmer</v>
      </c>
      <c r="B5" s="23" t="str">
        <f>IFERROR(__xludf.DUMMYFUNCTION("""COMPUTED_VALUE"""),"Ragi Flour")</f>
        <v>Ragi Flour</v>
      </c>
      <c r="C5" s="23">
        <f>IFERROR(__xludf.DUMMYFUNCTION("""COMPUTED_VALUE"""),8.0)</f>
        <v>8</v>
      </c>
      <c r="D5" s="23">
        <f>IFERROR(__xludf.DUMMYFUNCTION("""COMPUTED_VALUE"""),110.0)</f>
        <v>110</v>
      </c>
      <c r="E5" s="27">
        <f>IFERROR(__xludf.DUMMYFUNCTION("""COMPUTED_VALUE"""),11.0)</f>
        <v>11</v>
      </c>
      <c r="F5" s="27">
        <f t="shared" si="1"/>
        <v>113</v>
      </c>
    </row>
    <row r="6">
      <c r="A6" s="23" t="str">
        <f>IFERROR(__xludf.DUMMYFUNCTION("""COMPUTED_VALUE"""),"Ajmer")</f>
        <v>Ajmer</v>
      </c>
      <c r="B6" s="23" t="str">
        <f>IFERROR(__xludf.DUMMYFUNCTION("""COMPUTED_VALUE"""),"Jowar Flour")</f>
        <v>Jowar Flour</v>
      </c>
      <c r="C6" s="23">
        <f>IFERROR(__xludf.DUMMYFUNCTION("""COMPUTED_VALUE"""),9.0)</f>
        <v>9</v>
      </c>
      <c r="D6" s="23">
        <f>IFERROR(__xludf.DUMMYFUNCTION("""COMPUTED_VALUE"""),57.0)</f>
        <v>57</v>
      </c>
      <c r="E6" s="27">
        <f>IFERROR(__xludf.DUMMYFUNCTION("""COMPUTED_VALUE"""),3.0)</f>
        <v>3</v>
      </c>
      <c r="F6" s="27">
        <f t="shared" si="1"/>
        <v>51</v>
      </c>
    </row>
    <row r="7">
      <c r="A7" s="23" t="str">
        <f>IFERROR(__xludf.DUMMYFUNCTION("""COMPUTED_VALUE"""),"Ajmer")</f>
        <v>Ajmer</v>
      </c>
      <c r="B7" s="23" t="str">
        <f>IFERROR(__xludf.DUMMYFUNCTION("""COMPUTED_VALUE"""),"Corn Flour")</f>
        <v>Corn Flour</v>
      </c>
      <c r="C7" s="23">
        <f>IFERROR(__xludf.DUMMYFUNCTION("""COMPUTED_VALUE"""),13.0)</f>
        <v>13</v>
      </c>
      <c r="D7" s="23">
        <f>IFERROR(__xludf.DUMMYFUNCTION("""COMPUTED_VALUE"""),99.0)</f>
        <v>99</v>
      </c>
      <c r="E7" s="27">
        <f>IFERROR(__xludf.DUMMYFUNCTION("""COMPUTED_VALUE"""),10.0)</f>
        <v>10</v>
      </c>
      <c r="F7" s="27">
        <f t="shared" si="1"/>
        <v>96</v>
      </c>
    </row>
    <row r="8">
      <c r="A8" s="23" t="str">
        <f>IFERROR(__xludf.DUMMYFUNCTION("""COMPUTED_VALUE"""),"Mandawa")</f>
        <v>Mandawa</v>
      </c>
      <c r="B8" s="23" t="str">
        <f>IFERROR(__xludf.DUMMYFUNCTION("""COMPUTED_VALUE"""),"Corn Flour")</f>
        <v>Corn Flour</v>
      </c>
      <c r="C8" s="23">
        <f>IFERROR(__xludf.DUMMYFUNCTION("""COMPUTED_VALUE"""),6.0)</f>
        <v>6</v>
      </c>
      <c r="D8" s="23">
        <f>IFERROR(__xludf.DUMMYFUNCTION("""COMPUTED_VALUE"""),59.0)</f>
        <v>59</v>
      </c>
      <c r="E8" s="27">
        <f>IFERROR(__xludf.DUMMYFUNCTION("""COMPUTED_VALUE"""),6.0)</f>
        <v>6</v>
      </c>
      <c r="F8" s="27">
        <f t="shared" si="1"/>
        <v>59</v>
      </c>
    </row>
    <row r="9">
      <c r="A9" s="23" t="str">
        <f>IFERROR(__xludf.DUMMYFUNCTION("""COMPUTED_VALUE"""),"Mandawa")</f>
        <v>Mandawa</v>
      </c>
      <c r="B9" s="23" t="str">
        <f>IFERROR(__xludf.DUMMYFUNCTION("""COMPUTED_VALUE"""),"Ragi Flour")</f>
        <v>Ragi Flour</v>
      </c>
      <c r="C9" s="23">
        <f>IFERROR(__xludf.DUMMYFUNCTION("""COMPUTED_VALUE"""),15.0)</f>
        <v>15</v>
      </c>
      <c r="D9" s="23">
        <f>IFERROR(__xludf.DUMMYFUNCTION("""COMPUTED_VALUE"""),82.0)</f>
        <v>82</v>
      </c>
      <c r="E9" s="27">
        <f>IFERROR(__xludf.DUMMYFUNCTION("""COMPUTED_VALUE"""),9.0)</f>
        <v>9</v>
      </c>
      <c r="F9" s="27">
        <f t="shared" si="1"/>
        <v>76</v>
      </c>
    </row>
    <row r="10">
      <c r="A10" s="23" t="str">
        <f>IFERROR(__xludf.DUMMYFUNCTION("""COMPUTED_VALUE"""),"Mandawa")</f>
        <v>Mandawa</v>
      </c>
      <c r="B10" s="23" t="str">
        <f>IFERROR(__xludf.DUMMYFUNCTION("""COMPUTED_VALUE"""),"Jowar Flour")</f>
        <v>Jowar Flour</v>
      </c>
      <c r="C10" s="23">
        <f>IFERROR(__xludf.DUMMYFUNCTION("""COMPUTED_VALUE"""),0.0)</f>
        <v>0</v>
      </c>
      <c r="D10" s="23">
        <f>IFERROR(__xludf.DUMMYFUNCTION("""COMPUTED_VALUE"""),59.0)</f>
        <v>59</v>
      </c>
      <c r="E10" s="27">
        <f>IFERROR(__xludf.DUMMYFUNCTION("""COMPUTED_VALUE"""),3.0)</f>
        <v>3</v>
      </c>
      <c r="F10" s="27">
        <f t="shared" si="1"/>
        <v>62</v>
      </c>
    </row>
    <row r="11">
      <c r="A11" s="23" t="str">
        <f>IFERROR(__xludf.DUMMYFUNCTION("""COMPUTED_VALUE"""),"Mandawa")</f>
        <v>Mandawa</v>
      </c>
      <c r="B11" s="23" t="str">
        <f>IFERROR(__xludf.DUMMYFUNCTION("""COMPUTED_VALUE"""),"Besan")</f>
        <v>Besan</v>
      </c>
      <c r="C11" s="23">
        <f>IFERROR(__xludf.DUMMYFUNCTION("""COMPUTED_VALUE"""),97.0)</f>
        <v>97</v>
      </c>
      <c r="D11" s="23">
        <f>IFERROR(__xludf.DUMMYFUNCTION("""COMPUTED_VALUE"""),98.0)</f>
        <v>98</v>
      </c>
      <c r="E11" s="27">
        <f>IFERROR(__xludf.DUMMYFUNCTION("""COMPUTED_VALUE"""),10.0)</f>
        <v>10</v>
      </c>
      <c r="F11" s="27">
        <f t="shared" si="1"/>
        <v>11</v>
      </c>
    </row>
    <row r="12">
      <c r="A12" s="23" t="str">
        <f>IFERROR(__xludf.DUMMYFUNCTION("""COMPUTED_VALUE"""),"Mandawa")</f>
        <v>Mandawa</v>
      </c>
      <c r="B12" s="23" t="str">
        <f>IFERROR(__xludf.DUMMYFUNCTION("""COMPUTED_VALUE"""),"Wheat Flour")</f>
        <v>Wheat Flour</v>
      </c>
      <c r="C12" s="23">
        <f>IFERROR(__xludf.DUMMYFUNCTION("""COMPUTED_VALUE"""),0.0)</f>
        <v>0</v>
      </c>
      <c r="D12" s="23">
        <f>IFERROR(__xludf.DUMMYFUNCTION("""COMPUTED_VALUE"""),536.0)</f>
        <v>536</v>
      </c>
      <c r="E12" s="27">
        <f>IFERROR(__xludf.DUMMYFUNCTION("""COMPUTED_VALUE"""),27.0)</f>
        <v>27</v>
      </c>
      <c r="F12" s="27">
        <f t="shared" si="1"/>
        <v>563</v>
      </c>
    </row>
    <row r="13">
      <c r="A13" s="23" t="str">
        <f>IFERROR(__xludf.DUMMYFUNCTION("""COMPUTED_VALUE"""),"Mandawa")</f>
        <v>Mandawa</v>
      </c>
      <c r="B13" s="23" t="str">
        <f>IFERROR(__xludf.DUMMYFUNCTION("""COMPUTED_VALUE"""),"Rice Flour")</f>
        <v>Rice Flour</v>
      </c>
      <c r="C13" s="23">
        <f>IFERROR(__xludf.DUMMYFUNCTION("""COMPUTED_VALUE"""),33.0)</f>
        <v>33</v>
      </c>
      <c r="D13" s="23">
        <f>IFERROR(__xludf.DUMMYFUNCTION("""COMPUTED_VALUE"""),300.0)</f>
        <v>300</v>
      </c>
      <c r="E13" s="27">
        <f>IFERROR(__xludf.DUMMYFUNCTION("""COMPUTED_VALUE"""),15.0)</f>
        <v>15</v>
      </c>
      <c r="F13" s="27">
        <f t="shared" si="1"/>
        <v>282</v>
      </c>
    </row>
    <row r="14">
      <c r="A14" s="23" t="str">
        <f>IFERROR(__xludf.DUMMYFUNCTION("""COMPUTED_VALUE"""),"Alwar")</f>
        <v>Alwar</v>
      </c>
      <c r="B14" s="23" t="str">
        <f>IFERROR(__xludf.DUMMYFUNCTION("""COMPUTED_VALUE"""),"Besan")</f>
        <v>Besan</v>
      </c>
      <c r="C14" s="23">
        <f>IFERROR(__xludf.DUMMYFUNCTION("""COMPUTED_VALUE"""),93.0)</f>
        <v>93</v>
      </c>
      <c r="D14" s="23">
        <f>IFERROR(__xludf.DUMMYFUNCTION("""COMPUTED_VALUE"""),104.0)</f>
        <v>104</v>
      </c>
      <c r="E14" s="27">
        <f>IFERROR(__xludf.DUMMYFUNCTION("""COMPUTED_VALUE"""),11.0)</f>
        <v>11</v>
      </c>
      <c r="F14" s="27">
        <f t="shared" si="1"/>
        <v>22</v>
      </c>
    </row>
    <row r="15">
      <c r="A15" s="23" t="str">
        <f>IFERROR(__xludf.DUMMYFUNCTION("""COMPUTED_VALUE"""),"Alwar")</f>
        <v>Alwar</v>
      </c>
      <c r="B15" s="23" t="str">
        <f>IFERROR(__xludf.DUMMYFUNCTION("""COMPUTED_VALUE"""),"Wheat Flour")</f>
        <v>Wheat Flour</v>
      </c>
      <c r="C15" s="23">
        <f>IFERROR(__xludf.DUMMYFUNCTION("""COMPUTED_VALUE"""),0.0)</f>
        <v>0</v>
      </c>
      <c r="D15" s="23">
        <f>IFERROR(__xludf.DUMMYFUNCTION("""COMPUTED_VALUE"""),540.0)</f>
        <v>540</v>
      </c>
      <c r="E15" s="27">
        <f>IFERROR(__xludf.DUMMYFUNCTION("""COMPUTED_VALUE"""),27.0)</f>
        <v>27</v>
      </c>
      <c r="F15" s="27">
        <f t="shared" si="1"/>
        <v>567</v>
      </c>
    </row>
    <row r="16">
      <c r="A16" s="23" t="str">
        <f>IFERROR(__xludf.DUMMYFUNCTION("""COMPUTED_VALUE"""),"Alwar")</f>
        <v>Alwar</v>
      </c>
      <c r="B16" s="23" t="str">
        <f>IFERROR(__xludf.DUMMYFUNCTION("""COMPUTED_VALUE"""),"Corn Flour")</f>
        <v>Corn Flour</v>
      </c>
      <c r="C16" s="23">
        <f>IFERROR(__xludf.DUMMYFUNCTION("""COMPUTED_VALUE"""),3.0)</f>
        <v>3</v>
      </c>
      <c r="D16" s="23">
        <f>IFERROR(__xludf.DUMMYFUNCTION("""COMPUTED_VALUE"""),66.0)</f>
        <v>66</v>
      </c>
      <c r="E16" s="27">
        <f>IFERROR(__xludf.DUMMYFUNCTION("""COMPUTED_VALUE"""),7.0)</f>
        <v>7</v>
      </c>
      <c r="F16" s="27">
        <f t="shared" si="1"/>
        <v>70</v>
      </c>
    </row>
    <row r="17">
      <c r="A17" s="23" t="str">
        <f>IFERROR(__xludf.DUMMYFUNCTION("""COMPUTED_VALUE"""),"Alwar")</f>
        <v>Alwar</v>
      </c>
      <c r="B17" s="23" t="str">
        <f>IFERROR(__xludf.DUMMYFUNCTION("""COMPUTED_VALUE"""),"Ragi Flour")</f>
        <v>Ragi Flour</v>
      </c>
      <c r="C17" s="23">
        <f>IFERROR(__xludf.DUMMYFUNCTION("""COMPUTED_VALUE"""),19.0)</f>
        <v>19</v>
      </c>
      <c r="D17" s="23">
        <f>IFERROR(__xludf.DUMMYFUNCTION("""COMPUTED_VALUE"""),82.0)</f>
        <v>82</v>
      </c>
      <c r="E17" s="27">
        <f>IFERROR(__xludf.DUMMYFUNCTION("""COMPUTED_VALUE"""),9.0)</f>
        <v>9</v>
      </c>
      <c r="F17" s="27">
        <f t="shared" si="1"/>
        <v>72</v>
      </c>
    </row>
    <row r="18">
      <c r="A18" s="23" t="str">
        <f>IFERROR(__xludf.DUMMYFUNCTION("""COMPUTED_VALUE"""),"Alwar")</f>
        <v>Alwar</v>
      </c>
      <c r="B18" s="23" t="str">
        <f>IFERROR(__xludf.DUMMYFUNCTION("""COMPUTED_VALUE"""),"Jowar Flour")</f>
        <v>Jowar Flour</v>
      </c>
      <c r="C18" s="23">
        <f>IFERROR(__xludf.DUMMYFUNCTION("""COMPUTED_VALUE"""),0.0)</f>
        <v>0</v>
      </c>
      <c r="D18" s="23">
        <f>IFERROR(__xludf.DUMMYFUNCTION("""COMPUTED_VALUE"""),55.0)</f>
        <v>55</v>
      </c>
      <c r="E18" s="27">
        <f>IFERROR(__xludf.DUMMYFUNCTION("""COMPUTED_VALUE"""),3.0)</f>
        <v>3</v>
      </c>
      <c r="F18" s="27">
        <f t="shared" si="1"/>
        <v>58</v>
      </c>
    </row>
    <row r="19">
      <c r="A19" s="23" t="str">
        <f>IFERROR(__xludf.DUMMYFUNCTION("""COMPUTED_VALUE"""),"Alwar")</f>
        <v>Alwar</v>
      </c>
      <c r="B19" s="23" t="str">
        <f>IFERROR(__xludf.DUMMYFUNCTION("""COMPUTED_VALUE"""),"Rice Flour")</f>
        <v>Rice Flour</v>
      </c>
      <c r="C19" s="23">
        <f>IFERROR(__xludf.DUMMYFUNCTION("""COMPUTED_VALUE"""),44.0)</f>
        <v>44</v>
      </c>
      <c r="D19" s="23">
        <f>IFERROR(__xludf.DUMMYFUNCTION("""COMPUTED_VALUE"""),292.0)</f>
        <v>292</v>
      </c>
      <c r="E19" s="27">
        <f>IFERROR(__xludf.DUMMYFUNCTION("""COMPUTED_VALUE"""),15.0)</f>
        <v>15</v>
      </c>
      <c r="F19" s="27">
        <f t="shared" si="1"/>
        <v>263</v>
      </c>
    </row>
    <row r="20">
      <c r="A20" s="23" t="str">
        <f>IFERROR(__xludf.DUMMYFUNCTION("""COMPUTED_VALUE"""),"Tonk")</f>
        <v>Tonk</v>
      </c>
      <c r="B20" s="23" t="str">
        <f>IFERROR(__xludf.DUMMYFUNCTION("""COMPUTED_VALUE"""),"Ragi Flour")</f>
        <v>Ragi Flour</v>
      </c>
      <c r="C20" s="23">
        <f>IFERROR(__xludf.DUMMYFUNCTION("""COMPUTED_VALUE"""),16.0)</f>
        <v>16</v>
      </c>
      <c r="D20" s="23">
        <f>IFERROR(__xludf.DUMMYFUNCTION("""COMPUTED_VALUE"""),117.0)</f>
        <v>117</v>
      </c>
      <c r="E20" s="27">
        <f>IFERROR(__xludf.DUMMYFUNCTION("""COMPUTED_VALUE"""),12.0)</f>
        <v>12</v>
      </c>
      <c r="F20" s="27">
        <f t="shared" si="1"/>
        <v>113</v>
      </c>
    </row>
    <row r="21">
      <c r="A21" s="23" t="str">
        <f>IFERROR(__xludf.DUMMYFUNCTION("""COMPUTED_VALUE"""),"Tonk")</f>
        <v>Tonk</v>
      </c>
      <c r="B21" s="23" t="str">
        <f>IFERROR(__xludf.DUMMYFUNCTION("""COMPUTED_VALUE"""),"Rice Flour")</f>
        <v>Rice Flour</v>
      </c>
      <c r="C21" s="23">
        <f>IFERROR(__xludf.DUMMYFUNCTION("""COMPUTED_VALUE"""),7.0)</f>
        <v>7</v>
      </c>
      <c r="D21" s="23">
        <f>IFERROR(__xludf.DUMMYFUNCTION("""COMPUTED_VALUE"""),420.0)</f>
        <v>420</v>
      </c>
      <c r="E21" s="27">
        <f>IFERROR(__xludf.DUMMYFUNCTION("""COMPUTED_VALUE"""),21.0)</f>
        <v>21</v>
      </c>
      <c r="F21" s="27">
        <f t="shared" si="1"/>
        <v>434</v>
      </c>
    </row>
    <row r="22">
      <c r="A22" s="23" t="str">
        <f>IFERROR(__xludf.DUMMYFUNCTION("""COMPUTED_VALUE"""),"Tonk")</f>
        <v>Tonk</v>
      </c>
      <c r="B22" s="23" t="str">
        <f>IFERROR(__xludf.DUMMYFUNCTION("""COMPUTED_VALUE"""),"Besan")</f>
        <v>Besan</v>
      </c>
      <c r="C22" s="23">
        <f>IFERROR(__xludf.DUMMYFUNCTION("""COMPUTED_VALUE"""),75.0)</f>
        <v>75</v>
      </c>
      <c r="D22" s="23">
        <f>IFERROR(__xludf.DUMMYFUNCTION("""COMPUTED_VALUE"""),84.0)</f>
        <v>84</v>
      </c>
      <c r="E22" s="27">
        <f>IFERROR(__xludf.DUMMYFUNCTION("""COMPUTED_VALUE"""),9.0)</f>
        <v>9</v>
      </c>
      <c r="F22" s="27">
        <f t="shared" si="1"/>
        <v>18</v>
      </c>
    </row>
    <row r="23">
      <c r="A23" s="23" t="str">
        <f>IFERROR(__xludf.DUMMYFUNCTION("""COMPUTED_VALUE"""),"Tonk")</f>
        <v>Tonk</v>
      </c>
      <c r="B23" s="23" t="str">
        <f>IFERROR(__xludf.DUMMYFUNCTION("""COMPUTED_VALUE"""),"Jowar Flour")</f>
        <v>Jowar Flour</v>
      </c>
      <c r="C23" s="23">
        <f>IFERROR(__xludf.DUMMYFUNCTION("""COMPUTED_VALUE"""),0.0)</f>
        <v>0</v>
      </c>
      <c r="D23" s="23">
        <f>IFERROR(__xludf.DUMMYFUNCTION("""COMPUTED_VALUE"""),41.0)</f>
        <v>41</v>
      </c>
      <c r="E23" s="27">
        <f>IFERROR(__xludf.DUMMYFUNCTION("""COMPUTED_VALUE"""),3.0)</f>
        <v>3</v>
      </c>
      <c r="F23" s="27">
        <f t="shared" si="1"/>
        <v>44</v>
      </c>
    </row>
    <row r="24">
      <c r="A24" s="23" t="str">
        <f>IFERROR(__xludf.DUMMYFUNCTION("""COMPUTED_VALUE"""),"Tonk")</f>
        <v>Tonk</v>
      </c>
      <c r="B24" s="23" t="str">
        <f>IFERROR(__xludf.DUMMYFUNCTION("""COMPUTED_VALUE"""),"Wheat Flour")</f>
        <v>Wheat Flour</v>
      </c>
      <c r="C24" s="23">
        <f>IFERROR(__xludf.DUMMYFUNCTION("""COMPUTED_VALUE"""),52.0)</f>
        <v>52</v>
      </c>
      <c r="D24" s="23">
        <f>IFERROR(__xludf.DUMMYFUNCTION("""COMPUTED_VALUE"""),528.0)</f>
        <v>528</v>
      </c>
      <c r="E24" s="27">
        <f>IFERROR(__xludf.DUMMYFUNCTION("""COMPUTED_VALUE"""),27.0)</f>
        <v>27</v>
      </c>
      <c r="F24" s="27">
        <f t="shared" si="1"/>
        <v>503</v>
      </c>
    </row>
    <row r="25">
      <c r="A25" s="23" t="str">
        <f>IFERROR(__xludf.DUMMYFUNCTION("""COMPUTED_VALUE"""),"Tonk")</f>
        <v>Tonk</v>
      </c>
      <c r="B25" s="23" t="str">
        <f>IFERROR(__xludf.DUMMYFUNCTION("""COMPUTED_VALUE"""),"Corn Flour")</f>
        <v>Corn Flour</v>
      </c>
      <c r="C25" s="23">
        <f>IFERROR(__xludf.DUMMYFUNCTION("""COMPUTED_VALUE"""),0.0)</f>
        <v>0</v>
      </c>
      <c r="D25" s="23">
        <f>IFERROR(__xludf.DUMMYFUNCTION("""COMPUTED_VALUE"""),57.0)</f>
        <v>57</v>
      </c>
      <c r="E25" s="27">
        <f>IFERROR(__xludf.DUMMYFUNCTION("""COMPUTED_VALUE"""),6.0)</f>
        <v>6</v>
      </c>
      <c r="F25" s="27">
        <f t="shared" si="1"/>
        <v>63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s>
  <sheetData>
    <row r="1">
      <c r="A1" s="25" t="s">
        <v>11</v>
      </c>
      <c r="B1" s="25" t="s">
        <v>732</v>
      </c>
    </row>
    <row r="2">
      <c r="A2" s="13" t="str">
        <f>IFERROR(__xludf.DUMMYFUNCTION("UNIQUE('RegionWise_Production Plan'!B2:B25)"),"Wheat Flour")</f>
        <v>Wheat Flour</v>
      </c>
      <c r="B2" s="13">
        <f>SUMIFS('RegionWise_Production Plan'!$F$2:$F$25,'RegionWise_Production Plan'!$B$2:$B$25,A2)</f>
        <v>2121</v>
      </c>
    </row>
    <row r="3">
      <c r="A3" s="13" t="str">
        <f>IFERROR(__xludf.DUMMYFUNCTION("""COMPUTED_VALUE"""),"Rice Flour")</f>
        <v>Rice Flour</v>
      </c>
      <c r="B3" s="13">
        <f>SUMIFS('RegionWise_Production Plan'!$F$2:$F$25,'RegionWise_Production Plan'!$B$2:$B$25,A3)</f>
        <v>1633</v>
      </c>
    </row>
    <row r="4">
      <c r="A4" s="13" t="str">
        <f>IFERROR(__xludf.DUMMYFUNCTION("""COMPUTED_VALUE"""),"Besan")</f>
        <v>Besan</v>
      </c>
      <c r="B4" s="13">
        <f>SUMIFS('RegionWise_Production Plan'!$F$2:$F$25,'RegionWise_Production Plan'!$B$2:$B$25,A4)</f>
        <v>144</v>
      </c>
    </row>
    <row r="5">
      <c r="A5" s="13" t="str">
        <f>IFERROR(__xludf.DUMMYFUNCTION("""COMPUTED_VALUE"""),"Ragi Flour")</f>
        <v>Ragi Flour</v>
      </c>
      <c r="B5" s="13">
        <f>SUMIFS('RegionWise_Production Plan'!$F$2:$F$25,'RegionWise_Production Plan'!$B$2:$B$25,A5)</f>
        <v>374</v>
      </c>
    </row>
    <row r="6">
      <c r="A6" s="13" t="str">
        <f>IFERROR(__xludf.DUMMYFUNCTION("""COMPUTED_VALUE"""),"Jowar Flour")</f>
        <v>Jowar Flour</v>
      </c>
      <c r="B6" s="13">
        <f>SUMIFS('RegionWise_Production Plan'!$F$2:$F$25,'RegionWise_Production Plan'!$B$2:$B$25,A6)</f>
        <v>215</v>
      </c>
    </row>
    <row r="7">
      <c r="A7" s="13" t="str">
        <f>IFERROR(__xludf.DUMMYFUNCTION("""COMPUTED_VALUE"""),"Corn Flour")</f>
        <v>Corn Flour</v>
      </c>
      <c r="B7" s="13">
        <f>SUMIFS('RegionWise_Production Plan'!$F$2:$F$25,'RegionWise_Production Plan'!$B$2:$B$25,A7)</f>
        <v>288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s>
  <sheetData>
    <row r="1">
      <c r="A1" s="30" t="s">
        <v>733</v>
      </c>
      <c r="B1" s="31"/>
      <c r="C1" s="13"/>
      <c r="D1" s="13"/>
      <c r="E1" s="13"/>
      <c r="F1" s="13"/>
      <c r="G1" s="13"/>
      <c r="H1" s="13"/>
      <c r="I1" s="13"/>
      <c r="J1" s="13"/>
      <c r="K1" s="13"/>
      <c r="L1" s="13"/>
      <c r="M1" s="13"/>
      <c r="N1" s="13"/>
      <c r="O1" s="13"/>
      <c r="P1" s="13"/>
      <c r="Q1" s="13"/>
      <c r="R1" s="13"/>
      <c r="S1" s="13"/>
      <c r="T1" s="13"/>
      <c r="U1" s="13"/>
      <c r="V1" s="13"/>
      <c r="W1" s="13"/>
      <c r="X1" s="13"/>
      <c r="Y1" s="13"/>
      <c r="Z1" s="13"/>
    </row>
    <row r="2">
      <c r="A2" s="32" t="s">
        <v>734</v>
      </c>
      <c r="B2" s="33">
        <f>IFERROR(__xludf.DUMMYFUNCTION("COUNTA(unique(MasterData!D2:D1003))"),1.0)</f>
        <v>1</v>
      </c>
      <c r="C2" s="13"/>
      <c r="D2" s="13"/>
      <c r="E2" s="13"/>
      <c r="F2" s="13"/>
      <c r="G2" s="13"/>
      <c r="H2" s="13"/>
      <c r="I2" s="13"/>
      <c r="J2" s="13"/>
      <c r="K2" s="13"/>
      <c r="L2" s="13"/>
      <c r="M2" s="13"/>
      <c r="N2" s="13"/>
      <c r="O2" s="13"/>
      <c r="P2" s="13"/>
      <c r="Q2" s="13"/>
      <c r="R2" s="13"/>
      <c r="S2" s="13"/>
      <c r="T2" s="13"/>
      <c r="U2" s="13"/>
      <c r="V2" s="13"/>
      <c r="W2" s="13"/>
      <c r="X2" s="13"/>
      <c r="Y2" s="13"/>
      <c r="Z2" s="13"/>
    </row>
    <row r="3">
      <c r="A3" s="32" t="s">
        <v>735</v>
      </c>
      <c r="B3" s="33" t="str">
        <f>sum(MasterData!E2:E1003)</f>
        <v>#REF!</v>
      </c>
      <c r="C3" s="13"/>
      <c r="D3" s="13"/>
      <c r="E3" s="13"/>
      <c r="F3" s="13"/>
      <c r="G3" s="13"/>
      <c r="H3" s="13"/>
      <c r="I3" s="13"/>
      <c r="J3" s="13"/>
      <c r="K3" s="13"/>
      <c r="L3" s="13"/>
      <c r="M3" s="13"/>
      <c r="N3" s="13"/>
      <c r="O3" s="13"/>
      <c r="P3" s="13"/>
      <c r="Q3" s="13"/>
      <c r="R3" s="13"/>
      <c r="S3" s="13"/>
      <c r="T3" s="13"/>
      <c r="U3" s="13"/>
      <c r="V3" s="13"/>
      <c r="W3" s="13"/>
      <c r="X3" s="13"/>
      <c r="Y3" s="13"/>
      <c r="Z3" s="13"/>
    </row>
    <row r="4">
      <c r="A4" s="32" t="s">
        <v>736</v>
      </c>
      <c r="B4" s="33">
        <f>IFERROR(__xludf.DUMMYFUNCTION("counta(unique(MasterData!B2:B1003))"),1.0)</f>
        <v>1</v>
      </c>
      <c r="C4" s="13"/>
      <c r="D4" s="13"/>
      <c r="E4" s="13"/>
      <c r="F4" s="13"/>
      <c r="G4" s="13"/>
      <c r="H4" s="13"/>
      <c r="I4" s="13"/>
      <c r="J4" s="13"/>
      <c r="K4" s="13"/>
      <c r="L4" s="13"/>
      <c r="M4" s="13"/>
      <c r="N4" s="13"/>
      <c r="O4" s="13"/>
      <c r="P4" s="13"/>
      <c r="Q4" s="13"/>
      <c r="R4" s="13"/>
      <c r="S4" s="13"/>
      <c r="T4" s="13"/>
      <c r="U4" s="13"/>
      <c r="V4" s="13"/>
      <c r="W4" s="13"/>
      <c r="X4" s="13"/>
      <c r="Y4" s="13"/>
      <c r="Z4" s="13"/>
    </row>
    <row r="5">
      <c r="A5" s="32" t="s">
        <v>737</v>
      </c>
      <c r="B5" s="33" t="str">
        <f>B3/B4</f>
        <v>#REF!</v>
      </c>
      <c r="C5" s="13"/>
      <c r="D5" s="13"/>
      <c r="E5" s="13"/>
      <c r="F5" s="13"/>
      <c r="G5" s="13"/>
      <c r="H5" s="13"/>
      <c r="I5" s="13"/>
      <c r="J5" s="13"/>
      <c r="K5" s="13"/>
      <c r="L5" s="13"/>
      <c r="M5" s="13"/>
      <c r="N5" s="13"/>
      <c r="O5" s="13"/>
      <c r="P5" s="13"/>
      <c r="Q5" s="13"/>
      <c r="R5" s="13"/>
      <c r="S5" s="13"/>
      <c r="T5" s="13"/>
      <c r="U5" s="13"/>
      <c r="V5" s="13"/>
      <c r="W5" s="13"/>
      <c r="X5" s="13"/>
      <c r="Y5" s="13"/>
      <c r="Z5" s="13"/>
    </row>
    <row r="6">
      <c r="A6" s="13"/>
      <c r="B6" s="13"/>
      <c r="C6" s="13"/>
      <c r="D6" s="13"/>
      <c r="E6" s="13"/>
      <c r="F6" s="13"/>
      <c r="G6" s="13"/>
      <c r="H6" s="13"/>
      <c r="I6" s="13"/>
      <c r="J6" s="13"/>
      <c r="K6" s="13"/>
      <c r="L6" s="13"/>
      <c r="M6" s="13"/>
      <c r="N6" s="13"/>
      <c r="O6" s="13"/>
      <c r="P6" s="13"/>
      <c r="Q6" s="13"/>
      <c r="R6" s="13"/>
      <c r="S6" s="13"/>
      <c r="T6" s="13"/>
      <c r="U6" s="13"/>
      <c r="V6" s="13"/>
      <c r="W6" s="13"/>
      <c r="X6" s="13"/>
      <c r="Y6" s="13"/>
      <c r="Z6" s="13"/>
    </row>
    <row r="7">
      <c r="A7" s="13"/>
      <c r="B7" s="13"/>
      <c r="C7" s="13"/>
      <c r="D7" s="13"/>
      <c r="E7" s="13"/>
      <c r="F7" s="13"/>
      <c r="G7" s="13"/>
      <c r="H7" s="13"/>
      <c r="I7" s="13"/>
      <c r="J7" s="13"/>
      <c r="K7" s="13"/>
      <c r="L7" s="13"/>
      <c r="M7" s="13"/>
      <c r="N7" s="13"/>
      <c r="O7" s="13"/>
      <c r="P7" s="13"/>
      <c r="Q7" s="13"/>
      <c r="R7" s="13"/>
      <c r="S7" s="13"/>
      <c r="T7" s="13"/>
      <c r="U7" s="13"/>
      <c r="V7" s="13"/>
      <c r="W7" s="13"/>
      <c r="X7" s="13"/>
      <c r="Y7" s="13"/>
      <c r="Z7" s="13"/>
    </row>
    <row r="8">
      <c r="A8" s="13"/>
      <c r="B8" s="13"/>
      <c r="C8" s="13"/>
      <c r="D8" s="13"/>
      <c r="E8" s="13"/>
      <c r="F8" s="13"/>
      <c r="G8" s="13"/>
      <c r="H8" s="13"/>
      <c r="I8" s="13"/>
      <c r="J8" s="13"/>
      <c r="K8" s="13"/>
      <c r="L8" s="13"/>
      <c r="M8" s="13"/>
      <c r="N8" s="13"/>
      <c r="O8" s="13"/>
      <c r="P8" s="13"/>
      <c r="Q8" s="13"/>
      <c r="R8" s="13"/>
      <c r="S8" s="13"/>
      <c r="T8" s="13"/>
      <c r="U8" s="13"/>
      <c r="V8" s="13"/>
      <c r="W8" s="13"/>
      <c r="X8" s="13"/>
      <c r="Y8" s="13"/>
      <c r="Z8" s="13"/>
    </row>
    <row r="9">
      <c r="A9" s="13"/>
      <c r="B9" s="13"/>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sheetData>
  <mergeCells count="1">
    <mergeCell ref="A1:B1"/>
  </mergeCells>
  <drawing r:id="rId1"/>
</worksheet>
</file>