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gauta\OneDrive\Desktop\Case studies\"/>
    </mc:Choice>
  </mc:AlternateContent>
  <xr:revisionPtr revIDLastSave="0" documentId="8_{1763ABEF-5B66-41F2-85E4-99DC94FF891F}" xr6:coauthVersionLast="47" xr6:coauthVersionMax="47" xr10:uidLastSave="{00000000-0000-0000-0000-000000000000}"/>
  <workbookProtection lockStructure="1"/>
  <bookViews>
    <workbookView xWindow="-120" yWindow="-120" windowWidth="26640" windowHeight="14370" tabRatio="758" activeTab="6"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7" l="1"/>
  <c r="I4" i="7"/>
  <c r="H5" i="7"/>
  <c r="I5" i="7"/>
  <c r="H6" i="7"/>
  <c r="I6" i="7"/>
  <c r="H7" i="7"/>
  <c r="I7" i="7"/>
  <c r="H8" i="7"/>
  <c r="I8" i="7"/>
  <c r="H9" i="7"/>
  <c r="I9" i="7"/>
  <c r="H10" i="7"/>
  <c r="I10" i="7"/>
  <c r="H11" i="7"/>
  <c r="I11" i="7"/>
  <c r="H12" i="7"/>
  <c r="I12" i="7"/>
  <c r="H13" i="7"/>
  <c r="I13" i="7"/>
  <c r="I3" i="7"/>
  <c r="H3"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12" i="1"/>
  <c r="K13" i="1"/>
  <c r="K14" i="1"/>
  <c r="K15" i="1"/>
  <c r="K16" i="1"/>
  <c r="K17" i="1"/>
  <c r="K18" i="1"/>
  <c r="K2" i="1"/>
</calcChain>
</file>

<file path=xl/sharedStrings.xml><?xml version="1.0" encoding="utf-8"?>
<sst xmlns="http://schemas.openxmlformats.org/spreadsheetml/2006/main" count="962" uniqueCount="523">
  <si>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</si>
  <si>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</si>
  <si>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</si>
  <si>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</si>
  <si>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</si>
  <si>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</si>
  <si>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</si>
  <si>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</si>
  <si>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</si>
  <si>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</si>
  <si>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</si>
  <si>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</si>
  <si>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</si>
  <si>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</si>
  <si>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</si>
  <si>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</si>
  <si>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</si>
  <si>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</si>
  <si>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</si>
  <si>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</si>
  <si>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</si>
  <si>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</si>
  <si>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</si>
  <si>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</si>
  <si>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</si>
  <si>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</si>
  <si>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</si>
  <si>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</si>
  <si>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</si>
  <si>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</si>
  <si>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</si>
  <si>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</si>
  <si>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</si>
  <si>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</si>
  <si>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</si>
  <si>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</si>
  <si>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</si>
  <si>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</si>
  <si>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</si>
  <si>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</si>
  <si>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</si>
  <si>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</si>
  <si>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</si>
  <si>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</si>
  <si>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</si>
  <si>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</si>
  <si>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</si>
  <si>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</si>
  <si>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</si>
  <si>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</si>
  <si>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</si>
  <si>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</si>
  <si>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</si>
  <si>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</si>
  <si>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</si>
  <si>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</si>
  <si>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</si>
  <si>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</si>
  <si>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</si>
  <si>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</si>
  <si>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</si>
  <si>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</si>
  <si>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</si>
  <si>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</si>
  <si>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</si>
  <si>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</si>
  <si>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</si>
  <si>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</si>
  <si>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</si>
  <si>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</si>
  <si>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</si>
  <si>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</si>
  <si>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</si>
  <si>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</si>
  <si>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</si>
  <si>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</si>
  <si>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</si>
  <si>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</si>
  <si>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</si>
  <si>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</si>
  <si>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</si>
  <si>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</si>
  <si>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</si>
  <si>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</si>
  <si>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</si>
  <si>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</si>
  <si>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</si>
  <si>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</si>
  <si>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</si>
  <si>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</si>
  <si>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</si>
  <si>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</si>
  <si>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</si>
  <si>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</si>
  <si>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</si>
  <si>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</si>
  <si>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</si>
  <si>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</si>
  <si>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</si>
  <si>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</si>
  <si>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</si>
  <si>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</si>
  <si>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</si>
  <si>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</si>
  <si>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</si>
  <si>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</si>
  <si>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</si>
  <si>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</si>
  <si>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</si>
  <si>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</si>
  <si>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</si>
  <si>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</si>
  <si>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</si>
  <si>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</si>
  <si>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</si>
  <si>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</si>
  <si>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</si>
  <si>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</si>
  <si>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</si>
  <si>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</si>
  <si>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</si>
  <si>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</si>
  <si>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</si>
  <si>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</si>
  <si>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</si>
  <si>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</si>
  <si>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</si>
  <si>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</si>
  <si>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</si>
  <si>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</si>
  <si>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</si>
  <si>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</si>
  <si>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</si>
  <si>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</si>
  <si>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</si>
  <si>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</si>
  <si>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</si>
  <si>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</si>
  <si>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</si>
  <si>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</si>
  <si>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</si>
  <si>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</si>
  <si>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</si>
  <si>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</si>
  <si>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</si>
  <si>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</si>
  <si>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</si>
  <si>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</si>
  <si>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</si>
  <si>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</si>
  <si>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</si>
  <si>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</si>
  <si>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</si>
  <si>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</si>
  <si>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</si>
  <si>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</si>
  <si>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</si>
  <si>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</si>
  <si>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</si>
  <si>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</si>
  <si>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</si>
  <si>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</si>
  <si>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</si>
  <si>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</si>
  <si>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</si>
  <si>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</si>
  <si>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</si>
  <si>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</si>
  <si>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</si>
  <si>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</si>
  <si>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</si>
  <si>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</si>
  <si>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</si>
  <si>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</si>
  <si>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</si>
  <si>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</si>
  <si>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</si>
  <si>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</si>
  <si>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</si>
  <si>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</si>
  <si>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</si>
  <si>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</si>
  <si>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</si>
  <si>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</si>
  <si>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</si>
  <si>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</si>
  <si>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</si>
  <si>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</si>
  <si>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</si>
  <si>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</si>
  <si>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</si>
  <si>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</si>
  <si>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</si>
  <si>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</si>
  <si>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</si>
  <si>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</si>
  <si>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</si>
  <si>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</si>
  <si>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</si>
  <si>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</si>
  <si>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</si>
  <si>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</si>
  <si>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</si>
  <si>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</si>
  <si>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</si>
  <si>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</si>
  <si>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</si>
  <si>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</si>
  <si>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</si>
  <si>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</si>
  <si>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</si>
  <si>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</si>
  <si>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</si>
  <si>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</si>
  <si>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</si>
  <si>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</si>
  <si>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</si>
  <si>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</si>
  <si>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</si>
  <si>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</si>
  <si>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</si>
  <si>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</si>
  <si>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</si>
  <si>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</si>
  <si>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</si>
  <si>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</si>
  <si>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</si>
  <si>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</si>
  <si>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</si>
  <si>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</si>
  <si>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</si>
  <si>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</si>
  <si>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</si>
  <si>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</si>
  <si>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</si>
  <si>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</si>
  <si>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</si>
  <si>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</si>
  <si>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</si>
  <si>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</si>
  <si>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</si>
  <si>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</si>
  <si>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</si>
  <si>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</si>
  <si>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</si>
  <si>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</si>
  <si>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</si>
  <si>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</si>
  <si>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</si>
  <si>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</si>
  <si>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</si>
  <si>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</si>
  <si>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</si>
  <si>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</si>
  <si>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</si>
  <si>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</si>
  <si>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</si>
  <si>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</si>
  <si>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</si>
  <si>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</si>
  <si>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</si>
  <si>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</si>
  <si>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</si>
  <si>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</si>
  <si>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</si>
  <si>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</si>
  <si>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</si>
  <si>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</si>
  <si>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</si>
  <si>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</si>
  <si>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</si>
  <si>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</si>
  <si>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</si>
  <si>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</si>
  <si>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</si>
  <si>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</si>
  <si>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</si>
  <si>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</si>
  <si>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</si>
  <si>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</si>
  <si>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</si>
  <si>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</si>
  <si>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</si>
  <si>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Grand Total</t>
  </si>
  <si>
    <t>Count of MEMBER ID</t>
  </si>
  <si>
    <t>Column Labels</t>
  </si>
  <si>
    <t>Gender</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</si>
  <si>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</si>
  <si>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</si>
  <si>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</si>
  <si>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</si>
  <si>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</si>
  <si>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</si>
  <si>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</si>
  <si>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</si>
  <si>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</si>
  <si>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</si>
  <si>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</si>
  <si>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</si>
  <si>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</si>
  <si>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</si>
  <si>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</si>
  <si>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</si>
  <si>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</si>
  <si>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</si>
  <si>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</si>
  <si>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</si>
  <si>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</si>
  <si>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</si>
  <si>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</si>
  <si>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</si>
  <si>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</si>
  <si>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</si>
  <si>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</si>
  <si>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</si>
  <si>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</si>
  <si>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</si>
  <si>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</si>
  <si>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</si>
  <si>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</si>
  <si>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</si>
  <si>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</si>
  <si>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</si>
  <si>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</si>
  <si>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</si>
  <si>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</si>
  <si>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</si>
  <si>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</si>
  <si>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</si>
  <si>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</si>
  <si>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</si>
  <si>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</si>
  <si>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</si>
  <si>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</si>
  <si>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</si>
  <si>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</si>
  <si>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</si>
  <si>
    <t>ryanpham@xyz.org</t>
  </si>
  <si>
    <t>annabellolson@xyz.com</t>
  </si>
  <si>
    <t>earnestineraynor@xyz.com</t>
  </si>
  <si>
    <t>jaydonborer@xyz.com</t>
  </si>
  <si>
    <t>jenaupton@xyz.com</t>
  </si>
  <si>
    <t>shannybins@xyz.com</t>
  </si>
  <si>
    <t>tiaabshire@xyz.com</t>
  </si>
  <si>
    <t>mirjamsoderberg@xyz.org</t>
  </si>
  <si>
    <t>berndtpalsson@xyz.org</t>
  </si>
  <si>
    <t>barneywesack@xyz.org</t>
  </si>
  <si>
    <t>baruchkade@xyz.org</t>
  </si>
  <si>
    <t>helmutweinhae@xyz.org</t>
  </si>
  <si>
    <t>lotharbirnbaum@xyz.org</t>
  </si>
  <si>
    <t>pietrostolze@xyz.org</t>
  </si>
  <si>
    <t>richard tlustek@xyz.org</t>
  </si>
  <si>
    <t>antoinemaillard@xyz.org</t>
  </si>
  <si>
    <t>arthurlenoir@xyz.org</t>
  </si>
  <si>
    <t>benjaminlebrun-brun@xyz.org</t>
  </si>
  <si>
    <t>bernardhoarau-guyon@xyz.org</t>
  </si>
  <si>
    <t>claudetoussaint@xyz.org</t>
  </si>
  <si>
    <t>victorlenoir@xyz.org</t>
  </si>
  <si>
    <t>laure-alixchevalier@xyz.org</t>
  </si>
  <si>
    <t>paulettedurand@xyz.org</t>
  </si>
  <si>
    <t>valentinemoreau@xyz.org</t>
  </si>
  <si>
    <t>jasongaylord@xyz.com</t>
  </si>
  <si>
    <t>kendricksauer@xyz.com</t>
  </si>
  <si>
    <t>moriah lynch@xyz.com</t>
  </si>
  <si>
    <t>piercerau@xyz.com</t>
  </si>
  <si>
    <t>tobysimpson@xyz.com</t>
  </si>
  <si>
    <t>ashleywood@xyz.com</t>
  </si>
  <si>
    <t>ameliastevens@xyz.com</t>
  </si>
  <si>
    <t>amiyaeichmann@xyz.com</t>
  </si>
  <si>
    <t>annieabbott@xyz.com</t>
  </si>
  <si>
    <t>aurelieliesuchke@xyz.com</t>
  </si>
  <si>
    <t>darbycruickshank@xyz.com</t>
  </si>
  <si>
    <t>isabelrunolfsdottir@xyz.com</t>
  </si>
  <si>
    <t>meganscott@xyz.com</t>
  </si>
  <si>
    <t>eliserotteveel@xyz.org</t>
  </si>
  <si>
    <t>elizeprins@xyz.org</t>
  </si>
  <si>
    <t>liesbethrosemann@xyz.org</t>
  </si>
  <si>
    <t>milenaschotin@xyz.org</t>
  </si>
  <si>
    <t>ethanmurphy@xyz.com</t>
  </si>
  <si>
    <t>adrianosobrinho@xyz.org</t>
  </si>
  <si>
    <t>hadalgopolanco@xyz.org</t>
  </si>
  <si>
    <t>hidalgotercero@xyz.org</t>
  </si>
  <si>
    <t>tomasfilho@xyz.org</t>
  </si>
  <si>
    <t>ainhoagarza@xyz.org</t>
  </si>
  <si>
    <t>carolotamateos@xyz.org</t>
  </si>
  <si>
    <t>isabelbanda@xyz.org</t>
  </si>
  <si>
    <t>lauraoliviera@xyz.org</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</si>
  <si>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</si>
  <si>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</si>
  <si>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</si>
  <si>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</si>
  <si>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</si>
  <si>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</si>
  <si>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</si>
  <si>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</si>
  <si>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</si>
  <si>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</si>
  <si>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</si>
  <si>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</si>
  <si>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</si>
  <si>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</si>
  <si>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</si>
  <si>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</si>
  <si>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</si>
  <si>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</si>
  <si>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</si>
  <si>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</si>
  <si>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</si>
  <si>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</si>
  <si>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</si>
  <si>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</si>
  <si>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</si>
  <si>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</si>
  <si>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</si>
  <si>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</si>
  <si>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</si>
  <si>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</si>
  <si>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</si>
  <si>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</si>
  <si>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</si>
  <si>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</si>
  <si>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</si>
  <si>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Years (BIRTHDATE)</t>
  </si>
  <si>
    <t>ryanpham@xyz.org Total</t>
  </si>
  <si>
    <t>dhr. Ryan Pham Total</t>
  </si>
  <si>
    <t>annabellolson@xyz.com Total</t>
  </si>
  <si>
    <t>Dr. Annabell Olson Total</t>
  </si>
  <si>
    <t>earnestineraynor@xyz.com Total</t>
  </si>
  <si>
    <t>Dr. Earnestine Raynor Total</t>
  </si>
  <si>
    <t>jaydonborer@xyz.com Total</t>
  </si>
  <si>
    <t>Dr. Jaydon Borer Total</t>
  </si>
  <si>
    <t>jenaupton@xyz.com Total</t>
  </si>
  <si>
    <t>Dr. Jena Upton Total</t>
  </si>
  <si>
    <t>shannybins@xyz.com Total</t>
  </si>
  <si>
    <t>Dr. Shanny Bins Total</t>
  </si>
  <si>
    <t>tiaabshire@xyz.com Total</t>
  </si>
  <si>
    <t>Dr. Tia Abshire Total</t>
  </si>
  <si>
    <t>mirjamsoderberg@xyz.org Total</t>
  </si>
  <si>
    <t>Fru. Mirjam Soderberg Total</t>
  </si>
  <si>
    <t>berndtpalsson@xyz.org Total</t>
  </si>
  <si>
    <t>H. Berndt Palsson Total</t>
  </si>
  <si>
    <t>barneywesack@xyz.org Total</t>
  </si>
  <si>
    <t>Hr. Barney Wesack Total</t>
  </si>
  <si>
    <t>baruchkade@xyz.org Total</t>
  </si>
  <si>
    <t>Hr. Baruch Kade Total</t>
  </si>
  <si>
    <t>helmutweinhae@xyz.org Total</t>
  </si>
  <si>
    <t>Hr. Helmut Weinhae Total</t>
  </si>
  <si>
    <t>lotharbirnbaum@xyz.org Total</t>
  </si>
  <si>
    <t>Hr. Lothar Birnbaum Total</t>
  </si>
  <si>
    <t>pietrostolze@xyz.org Total</t>
  </si>
  <si>
    <t>Hr. Pietro Stolze Total</t>
  </si>
  <si>
    <t>richard tlustek@xyz.org Total</t>
  </si>
  <si>
    <t>Hr. Richard  Tlustek Total</t>
  </si>
  <si>
    <t>antoinemaillard@xyz.org Total</t>
  </si>
  <si>
    <t>M. Antoine Maillard Total</t>
  </si>
  <si>
    <t>arthurlenoir@xyz.org Total</t>
  </si>
  <si>
    <t>M. Arthur Lenoir Total</t>
  </si>
  <si>
    <t>benjaminlebrun-brun@xyz.org Total</t>
  </si>
  <si>
    <t>M. Benjamin Lebrun-Brun Total</t>
  </si>
  <si>
    <t>bernardhoarau-guyon@xyz.org Total</t>
  </si>
  <si>
    <t>M. Bernard Hoarau-Guyon Total</t>
  </si>
  <si>
    <t>claudetoussaint@xyz.org Total</t>
  </si>
  <si>
    <t>M. Claude Toussaint Total</t>
  </si>
  <si>
    <t>victorlenoir@xyz.org Total</t>
  </si>
  <si>
    <t>M. Victor Lenoir Total</t>
  </si>
  <si>
    <t>laure-alixchevalier@xyz.org Total</t>
  </si>
  <si>
    <t>Mme. Laure-Alix Chevalier Total</t>
  </si>
  <si>
    <t>paulettedurand@xyz.org Total</t>
  </si>
  <si>
    <t>Mme. Paulette Durand Total</t>
  </si>
  <si>
    <t>valentinemoreau@xyz.org Total</t>
  </si>
  <si>
    <t>Mme. Valentine Moreau Total</t>
  </si>
  <si>
    <t>jasongaylord@xyz.com Total</t>
  </si>
  <si>
    <t>Mr. Jason Gaylord Total</t>
  </si>
  <si>
    <t>kendricksauer@xyz.com Total</t>
  </si>
  <si>
    <t>Mr. Kendrick Sauer Total</t>
  </si>
  <si>
    <t>moriah lynch@xyz.com Total</t>
  </si>
  <si>
    <t>Mr. Moriah  Lynch Total</t>
  </si>
  <si>
    <t>piercerau@xyz.com Total</t>
  </si>
  <si>
    <t>Mr. Pierce Rau Total</t>
  </si>
  <si>
    <t>tobysimpson@xyz.com Total</t>
  </si>
  <si>
    <t>Mr. Toby Simpson Total</t>
  </si>
  <si>
    <t>ashleywood@xyz.com Total</t>
  </si>
  <si>
    <t>Mrs. Ashley Wood Total</t>
  </si>
  <si>
    <t>ameliastevens@xyz.com Total</t>
  </si>
  <si>
    <t>Ms. Amelia Stevens Total</t>
  </si>
  <si>
    <t>amiyaeichmann@xyz.com Total</t>
  </si>
  <si>
    <t>Ms. Amiya Eichmann Total</t>
  </si>
  <si>
    <t>annieabbott@xyz.com Total</t>
  </si>
  <si>
    <t>Ms. Annie Abbott Total</t>
  </si>
  <si>
    <t>aurelieliesuchke@xyz.com Total</t>
  </si>
  <si>
    <t>Ms. Aurelie Liesuchke Total</t>
  </si>
  <si>
    <t>darbycruickshank@xyz.com Total</t>
  </si>
  <si>
    <t>Ms. Darby Cruickshank Total</t>
  </si>
  <si>
    <t>isabelrunolfsdottir@xyz.com Total</t>
  </si>
  <si>
    <t>Ms. Isabel Runolfsdottir Total</t>
  </si>
  <si>
    <t>meganscott@xyz.com Total</t>
  </si>
  <si>
    <t>Ms. Megan Scott Total</t>
  </si>
  <si>
    <t>eliserotteveel@xyz.org Total</t>
  </si>
  <si>
    <t>Mw Elise Rotteveel Total</t>
  </si>
  <si>
    <t>elizeprins@xyz.org Total</t>
  </si>
  <si>
    <t>Mw. Elize Prins Total</t>
  </si>
  <si>
    <t>liesbethrosemann@xyz.org Total</t>
  </si>
  <si>
    <t>Prof. Liesbeth Rosemann Total</t>
  </si>
  <si>
    <t>milenaschotin@xyz.org Total</t>
  </si>
  <si>
    <t>Prof. Milena Schotin Total</t>
  </si>
  <si>
    <t>ethanmurphy@xyz.com Total</t>
  </si>
  <si>
    <t>Sir Ethan Murphy Total</t>
  </si>
  <si>
    <t>adrianosobrinho@xyz.org Total</t>
  </si>
  <si>
    <t>Sr. Adriano Pontes Sobrinho Total</t>
  </si>
  <si>
    <t>hadalgopolanco@xyz.org Total</t>
  </si>
  <si>
    <t>Sr. Hadalgo Polanco Total</t>
  </si>
  <si>
    <t>hidalgotercero@xyz.org Total</t>
  </si>
  <si>
    <t>Sr. Hidalgo Cantu Tercero Total</t>
  </si>
  <si>
    <t>tomasfilho@xyz.org Total</t>
  </si>
  <si>
    <t>Sr. Tomas Ferreira Filho Total</t>
  </si>
  <si>
    <t>ainhoagarza@xyz.org Total</t>
  </si>
  <si>
    <t>Sra. Ainhoa Garza Total</t>
  </si>
  <si>
    <t>carolotamateos@xyz.org Total</t>
  </si>
  <si>
    <t>Sra. Carolota Mateos Total</t>
  </si>
  <si>
    <t>isabelbanda@xyz.org Total</t>
  </si>
  <si>
    <t>Sra. Isabel Banda Total</t>
  </si>
  <si>
    <t>lauraoliviera@xyz.org Total</t>
  </si>
  <si>
    <t>Sra. Laura Oliviera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</si>
</sst>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F800]dddd\,\ mmmm\ dd\,\ yyyy"/>
    <numFmt numFmtId="166" formatCode="#,###&quot;kg&quot;"/>
    <numFmt numFmtId="167" formatCode="[&gt;80]\,.##&quot;K&quot;\,.#&quot;K&quot;;General"/>
    <numFmt numFmtId="168" formatCode="[&lt;100000]#.##,\ &quot;K&quot;\ ;General"/>
    <numFmt numFmtId="169" formatCode="[&lt;100000]#.##,\ &quot;K&quot;\ ;[&gt;=100000]#.#,\ &quot; K&quot;;"/>
    <numFmt numFmtId="170" formatCode="[&lt;100000]#.##,\ &quot;K&quot;\ ;[&gt;=100000]#.#,,&quot; 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0" xfId="0" applyNumberFormat="1"/>
    <xf numFmtId="168" fontId="0" fillId="0" borderId="1" xfId="0" applyNumberFormat="1" applyBorder="1"/>
    <xf numFmtId="169" fontId="0" fillId="0" borderId="1" xfId="0" applyNumberFormat="1" applyBorder="1"/>
    <xf numFmtId="170" fontId="0" fillId="0" borderId="1" xfId="0" applyNumberFormat="1" applyBorder="1"/>
    <xf numFmtId="0" fontId="0" fillId="0" borderId="0" xfId="0" pivotButton="1"/>
    <xf numFmtId="0" fontId="0" fillId="7" borderId="0" xfId="0" applyFill="1"/>
    <xf numFmtId="0" fontId="1" fillId="2" borderId="22" xfId="0" applyFont="1" applyFill="1" applyBorder="1" applyAlignment="1">
      <alignment horizontal="left"/>
    </xf>
    <xf numFmtId="0" fontId="0" fillId="0" borderId="0" xfId="0"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9">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 Singh" refreshedDate="45516.054460763888" createdVersion="8" refreshedVersion="8" minRefreshableVersion="3" recordCount="50" xr:uid="{03FF1FF2-1324-44E0-90FB-542C6620473F}">
  <cacheSource type="worksheet">
    <worksheetSource ref="A1:P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18"/>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nnieabbott@xyz.com"/>
        <s v="aurelieliesuchke@xyz.com"/>
        <s v="tomasfilho@xyz.org"/>
        <s v="darbycruickshank@xyz.com"/>
        <s v="jaydonborer@xyz.com"/>
        <s v="moriah lynch@xyz.com"/>
        <s v="amiyaeichmann@xyz.com"/>
        <s v="piercerau@xyz.com"/>
        <s v="ameliastevens@xyz.com"/>
        <s v="tobysimpson@xyz.com"/>
        <s v="ethanmurphy@xyz.com"/>
        <s v="ashleywood@xyz.com"/>
        <s v="meganscott@xyz.com"/>
        <s v="helmutweinhae@xyz.org"/>
        <s v="milenaschotin@xyz.org"/>
        <s v="lotharbirnbaum@xyz.org"/>
        <s v="pietrostolze@xyz.org"/>
        <s v="richard tlustek@xyz.org"/>
        <s v="earnestineraynor@xyz.com"/>
        <s v="jasongaylord@xyz.com"/>
        <s v="kendricksauer@xyz.com"/>
        <s v="annabellolson@xyz.com"/>
        <s v="jenaupton@xyz.com"/>
        <s v="shannybins@xyz.com"/>
        <s v="tiaabshire@xyz.com"/>
        <s v="isabelrunolfsdottir@xyz.com"/>
        <s v="barneywesack@xyz.org"/>
        <s v="baruchkade@xyz.org"/>
        <s v="liesbethrosemann@xyz.org"/>
        <s v="valentinemoreau@xyz.org"/>
        <s v="paulettedurand@xyz.org"/>
        <s v="laure-alixchevalier@xyz.org"/>
        <s v="claudetoussaint@xyz.org"/>
        <s v="victorlenoir@xyz.org"/>
        <s v="arthurlenoir@xyz.org"/>
        <s v="benjaminlebrun-brun@xyz.org"/>
        <s v="antoinemaillard@xyz.org"/>
        <s v="bernardhoarau-guyon@xyz.org"/>
        <s v="hidalgotercero@xyz.org"/>
        <s v="hadalgopolanco@xyz.org"/>
        <s v="lauraoliviera@xyz.org"/>
        <s v="ainhoagarza@xyz.org"/>
        <s v="isabelbanda@xyz.org"/>
        <s v="carolotamateos@xyz.org"/>
        <s v="elizeprins@xyz.org"/>
        <s v="ryanpham@xyz.org"/>
        <s v="eliserotteveel@xyz.org"/>
        <s v="mirjamsoderberg@xyz.org"/>
        <s v="berndtpalsson@xyz.org"/>
        <s v="adrianosobrinho@xyz.org"/>
      </sharedItems>
    </cacheField>
    <cacheField name="WEIGHT" numFmtId="166">
      <sharedItems containsSemiMixedTypes="0" containsString="0" containsNumber="1" minValue="45.9" maxValue="105.9"/>
    </cacheField>
    <cacheField name="EYECOLOR" numFmtId="0">
      <sharedItems count="5">
        <s v="Green"/>
        <s v="Brown"/>
        <s v="Amber"/>
        <s v="Blue"/>
        <s v="Gray"/>
      </sharedItems>
    </cacheField>
    <cacheField name="BLOODTYPE" numFmtId="0">
      <sharedItems/>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x v="0"/>
    <s v="A−"/>
  </r>
  <r>
    <x v="1"/>
    <x v="1"/>
    <s v="Ms."/>
    <s v="Aurelie"/>
    <m/>
    <s v="Liesuchke"/>
    <x v="1"/>
    <s v="Aquarius"/>
    <x v="0"/>
    <s v="US"/>
    <x v="0"/>
    <s v="English"/>
    <x v="1"/>
    <n v="84.2"/>
    <x v="1"/>
    <s v="O−"/>
  </r>
  <r>
    <x v="2"/>
    <x v="2"/>
    <s v="Sr."/>
    <s v="Tomas"/>
    <s v="Ferreira"/>
    <s v="Filho"/>
    <x v="2"/>
    <s v="Cancer"/>
    <x v="1"/>
    <s v="BR"/>
    <x v="1"/>
    <s v="Portuguese"/>
    <x v="2"/>
    <n v="52.9"/>
    <x v="2"/>
    <s v="A−"/>
  </r>
  <r>
    <x v="3"/>
    <x v="3"/>
    <s v="Ms."/>
    <s v="Darby"/>
    <m/>
    <s v="Cruickshank"/>
    <x v="3"/>
    <s v="Taurus"/>
    <x v="0"/>
    <s v="US"/>
    <x v="0"/>
    <s v="English"/>
    <x v="3"/>
    <n v="48.9"/>
    <x v="0"/>
    <s v="O−"/>
  </r>
  <r>
    <x v="4"/>
    <x v="4"/>
    <s v="Dr."/>
    <s v="Jaydon"/>
    <m/>
    <s v="Borer"/>
    <x v="4"/>
    <s v="Taurus"/>
    <x v="1"/>
    <s v="US"/>
    <x v="0"/>
    <s v="English"/>
    <x v="4"/>
    <n v="84.8"/>
    <x v="3"/>
    <s v="B−"/>
  </r>
  <r>
    <x v="5"/>
    <x v="5"/>
    <s v="Mr."/>
    <s v="Moriah "/>
    <m/>
    <s v="Lynch"/>
    <x v="5"/>
    <s v="Sagittarius"/>
    <x v="1"/>
    <s v="US"/>
    <x v="0"/>
    <s v="English"/>
    <x v="5"/>
    <n v="83.2"/>
    <x v="3"/>
    <s v="O−"/>
  </r>
  <r>
    <x v="6"/>
    <x v="6"/>
    <s v="Ms."/>
    <s v="Amiya"/>
    <m/>
    <s v="Eichmann"/>
    <x v="6"/>
    <s v="Leo"/>
    <x v="0"/>
    <s v="US"/>
    <x v="0"/>
    <s v="English"/>
    <x v="6"/>
    <n v="61.1"/>
    <x v="3"/>
    <s v="B−"/>
  </r>
  <r>
    <x v="7"/>
    <x v="7"/>
    <s v="Mr."/>
    <s v="Pierce"/>
    <m/>
    <s v="Rau"/>
    <x v="7"/>
    <s v="Taurus"/>
    <x v="1"/>
    <s v="US"/>
    <x v="0"/>
    <s v="English"/>
    <x v="7"/>
    <n v="105.7"/>
    <x v="2"/>
    <s v="A+"/>
  </r>
  <r>
    <x v="8"/>
    <x v="8"/>
    <s v="Ms."/>
    <s v="Amelia"/>
    <m/>
    <s v="Stevens"/>
    <x v="8"/>
    <s v="Aquarius"/>
    <x v="0"/>
    <s v="GB"/>
    <x v="2"/>
    <s v="English"/>
    <x v="8"/>
    <n v="65.3"/>
    <x v="3"/>
    <s v="A+"/>
  </r>
  <r>
    <x v="9"/>
    <x v="9"/>
    <s v="Mr."/>
    <s v="Toby"/>
    <m/>
    <s v="Simpson"/>
    <x v="9"/>
    <s v="Sagittarius"/>
    <x v="1"/>
    <s v="GB"/>
    <x v="2"/>
    <s v="English"/>
    <x v="9"/>
    <n v="62.9"/>
    <x v="2"/>
    <s v="O+"/>
  </r>
  <r>
    <x v="10"/>
    <x v="10"/>
    <s v="Sir"/>
    <s v="Ethan"/>
    <m/>
    <s v="Murphy"/>
    <x v="10"/>
    <s v="Scorpio"/>
    <x v="1"/>
    <s v="GB"/>
    <x v="2"/>
    <s v="English"/>
    <x v="10"/>
    <n v="104.3"/>
    <x v="1"/>
    <s v="O+"/>
  </r>
  <r>
    <x v="11"/>
    <x v="11"/>
    <s v="Mrs."/>
    <s v="Ashley"/>
    <m/>
    <s v="Wood"/>
    <x v="11"/>
    <s v="Libra"/>
    <x v="0"/>
    <s v="GB"/>
    <x v="2"/>
    <s v="English"/>
    <x v="11"/>
    <n v="100.7"/>
    <x v="1"/>
    <s v="O+"/>
  </r>
  <r>
    <x v="12"/>
    <x v="12"/>
    <s v="Ms."/>
    <s v="Megan"/>
    <m/>
    <s v="Scott"/>
    <x v="12"/>
    <s v="Aquarius"/>
    <x v="0"/>
    <s v="GB"/>
    <x v="2"/>
    <s v="English"/>
    <x v="12"/>
    <n v="70.900000000000006"/>
    <x v="0"/>
    <s v="A−"/>
  </r>
  <r>
    <x v="13"/>
    <x v="13"/>
    <s v="Hr."/>
    <s v="Helmut"/>
    <m/>
    <s v="Weinhae"/>
    <x v="13"/>
    <s v="Virgo"/>
    <x v="1"/>
    <s v="DE"/>
    <x v="3"/>
    <s v="German"/>
    <x v="13"/>
    <n v="68.3"/>
    <x v="4"/>
    <s v="A+"/>
  </r>
  <r>
    <x v="14"/>
    <x v="14"/>
    <s v="Prof."/>
    <s v="Milena"/>
    <m/>
    <s v="Schotin"/>
    <x v="14"/>
    <s v="Pisces"/>
    <x v="0"/>
    <s v="DE"/>
    <x v="3"/>
    <s v="German"/>
    <x v="14"/>
    <n v="105.3"/>
    <x v="4"/>
    <s v="O+"/>
  </r>
  <r>
    <x v="15"/>
    <x v="15"/>
    <s v="Hr."/>
    <s v="Lothar"/>
    <m/>
    <s v="Birnbaum"/>
    <x v="15"/>
    <s v="Cancer"/>
    <x v="1"/>
    <s v="DE"/>
    <x v="3"/>
    <s v="German"/>
    <x v="15"/>
    <n v="48.6"/>
    <x v="3"/>
    <s v="O+"/>
  </r>
  <r>
    <x v="16"/>
    <x v="16"/>
    <s v="Hr."/>
    <s v="Pietro"/>
    <m/>
    <s v="Stolze"/>
    <x v="16"/>
    <s v="Libra"/>
    <x v="1"/>
    <s v="DE"/>
    <x v="3"/>
    <s v="German"/>
    <x v="16"/>
    <n v="105.9"/>
    <x v="3"/>
    <s v="A−"/>
  </r>
  <r>
    <x v="17"/>
    <x v="17"/>
    <s v="Hr."/>
    <s v="Richard "/>
    <m/>
    <s v="Tlustek"/>
    <x v="17"/>
    <s v="Virgo"/>
    <x v="1"/>
    <s v="DE"/>
    <x v="3"/>
    <s v="German"/>
    <x v="17"/>
    <n v="71.099999999999994"/>
    <x v="3"/>
    <s v="A−"/>
  </r>
  <r>
    <x v="18"/>
    <x v="18"/>
    <s v="Dr."/>
    <s v="Earnestine"/>
    <m/>
    <s v="Raynor"/>
    <x v="18"/>
    <s v="Taurus"/>
    <x v="0"/>
    <s v="OZ"/>
    <x v="4"/>
    <s v="English"/>
    <x v="18"/>
    <n v="70.3"/>
    <x v="3"/>
    <s v="A+"/>
  </r>
  <r>
    <x v="19"/>
    <x v="19"/>
    <s v="Mr."/>
    <s v="Jason"/>
    <m/>
    <s v="Gaylord"/>
    <x v="19"/>
    <s v="Capricorn"/>
    <x v="1"/>
    <s v="OZ"/>
    <x v="4"/>
    <s v="English"/>
    <x v="19"/>
    <n v="54.7"/>
    <x v="1"/>
    <s v="O−"/>
  </r>
  <r>
    <x v="20"/>
    <x v="20"/>
    <s v="Mr."/>
    <s v="Kendrick"/>
    <m/>
    <s v="Sauer"/>
    <x v="20"/>
    <s v="Cancer"/>
    <x v="1"/>
    <s v="OZ"/>
    <x v="4"/>
    <s v="English"/>
    <x v="20"/>
    <n v="100.9"/>
    <x v="3"/>
    <s v="B−"/>
  </r>
  <r>
    <x v="21"/>
    <x v="21"/>
    <s v="Dr."/>
    <s v="Annabell"/>
    <m/>
    <s v="Olson"/>
    <x v="21"/>
    <s v="Aries"/>
    <x v="0"/>
    <s v="OZ"/>
    <x v="4"/>
    <s v="English"/>
    <x v="21"/>
    <n v="84.3"/>
    <x v="0"/>
    <s v="A+"/>
  </r>
  <r>
    <x v="22"/>
    <x v="22"/>
    <s v="Dr."/>
    <s v="Jena"/>
    <m/>
    <s v="Upton"/>
    <x v="22"/>
    <s v="Sagittarius"/>
    <x v="0"/>
    <s v="OZ"/>
    <x v="4"/>
    <s v="English"/>
    <x v="22"/>
    <n v="66.8"/>
    <x v="3"/>
    <s v="O+"/>
  </r>
  <r>
    <x v="23"/>
    <x v="23"/>
    <s v="Dr."/>
    <s v="Shanny"/>
    <m/>
    <s v="Bins"/>
    <x v="23"/>
    <s v="Virgo"/>
    <x v="0"/>
    <s v="OZ"/>
    <x v="4"/>
    <s v="English"/>
    <x v="23"/>
    <n v="59.4"/>
    <x v="2"/>
    <s v="B−"/>
  </r>
  <r>
    <x v="24"/>
    <x v="24"/>
    <s v="Dr."/>
    <s v="Tia"/>
    <m/>
    <s v="Abshire"/>
    <x v="24"/>
    <s v="Cancer"/>
    <x v="0"/>
    <s v="OZ"/>
    <x v="4"/>
    <s v="English"/>
    <x v="24"/>
    <n v="77.8"/>
    <x v="2"/>
    <s v="A+"/>
  </r>
  <r>
    <x v="25"/>
    <x v="25"/>
    <s v="Ms."/>
    <s v="Isabel"/>
    <m/>
    <s v="Runolfsdottir"/>
    <x v="25"/>
    <s v="Aries"/>
    <x v="0"/>
    <s v="OZ"/>
    <x v="4"/>
    <s v="English"/>
    <x v="25"/>
    <n v="85.9"/>
    <x v="3"/>
    <s v="B+"/>
  </r>
  <r>
    <x v="26"/>
    <x v="26"/>
    <s v="Hr."/>
    <s v="Barney"/>
    <m/>
    <s v="Wesack"/>
    <x v="26"/>
    <s v="Cancer"/>
    <x v="1"/>
    <s v="AU"/>
    <x v="5"/>
    <s v="German"/>
    <x v="26"/>
    <n v="93.4"/>
    <x v="2"/>
    <s v="B+"/>
  </r>
  <r>
    <x v="27"/>
    <x v="27"/>
    <s v="Hr."/>
    <s v="Baruch"/>
    <m/>
    <s v="Kade"/>
    <x v="27"/>
    <s v="Pisces"/>
    <x v="1"/>
    <s v="AU"/>
    <x v="5"/>
    <s v="German"/>
    <x v="27"/>
    <n v="95.5"/>
    <x v="4"/>
    <s v="O−"/>
  </r>
  <r>
    <x v="28"/>
    <x v="28"/>
    <s v="Prof."/>
    <s v="Liesbeth"/>
    <m/>
    <s v="Rosemann"/>
    <x v="28"/>
    <s v="Aquarius"/>
    <x v="0"/>
    <s v="AU"/>
    <x v="5"/>
    <s v="German"/>
    <x v="28"/>
    <n v="52.2"/>
    <x v="3"/>
    <s v="O+"/>
  </r>
  <r>
    <x v="29"/>
    <x v="29"/>
    <s v="Mme."/>
    <s v="Valentine"/>
    <m/>
    <s v="Moreau"/>
    <x v="29"/>
    <s v="Libra"/>
    <x v="0"/>
    <s v="FR"/>
    <x v="6"/>
    <s v="French"/>
    <x v="29"/>
    <n v="74.599999999999994"/>
    <x v="3"/>
    <s v="B+"/>
  </r>
  <r>
    <x v="30"/>
    <x v="30"/>
    <s v="Mme."/>
    <s v="Paulette"/>
    <m/>
    <s v="Durand"/>
    <x v="30"/>
    <s v="Capricorn"/>
    <x v="0"/>
    <s v="FR"/>
    <x v="6"/>
    <s v="French"/>
    <x v="30"/>
    <n v="81.7"/>
    <x v="2"/>
    <s v="O−"/>
  </r>
  <r>
    <x v="31"/>
    <x v="31"/>
    <s v="Mme."/>
    <s v="Laure-Alix"/>
    <m/>
    <s v="Chevalier"/>
    <x v="31"/>
    <s v="Capricorn"/>
    <x v="0"/>
    <s v="FR"/>
    <x v="6"/>
    <s v="French"/>
    <x v="31"/>
    <n v="78.099999999999994"/>
    <x v="3"/>
    <s v="O+"/>
  </r>
  <r>
    <x v="32"/>
    <x v="32"/>
    <s v="M."/>
    <s v="Claude"/>
    <m/>
    <s v="Toussaint"/>
    <x v="32"/>
    <s v="Scorpio"/>
    <x v="1"/>
    <s v="FR"/>
    <x v="6"/>
    <s v="French"/>
    <x v="32"/>
    <n v="57.1"/>
    <x v="0"/>
    <s v="O+"/>
  </r>
  <r>
    <x v="33"/>
    <x v="33"/>
    <s v="M."/>
    <s v="Victor"/>
    <m/>
    <s v="Lenoir"/>
    <x v="33"/>
    <s v="Libra"/>
    <x v="1"/>
    <s v="FR"/>
    <x v="6"/>
    <s v="French"/>
    <x v="33"/>
    <n v="56"/>
    <x v="3"/>
    <s v="B+"/>
  </r>
  <r>
    <x v="34"/>
    <x v="34"/>
    <s v="M."/>
    <s v="Arthur"/>
    <m/>
    <s v="Lenoir"/>
    <x v="34"/>
    <s v="Leo"/>
    <x v="1"/>
    <s v="FR"/>
    <x v="6"/>
    <s v="French"/>
    <x v="34"/>
    <n v="88.6"/>
    <x v="2"/>
    <s v="O+"/>
  </r>
  <r>
    <x v="35"/>
    <x v="35"/>
    <s v="M."/>
    <s v="Benjamin"/>
    <m/>
    <s v="Lebrun-Brun"/>
    <x v="35"/>
    <s v="Aquarius"/>
    <x v="1"/>
    <s v="FR"/>
    <x v="6"/>
    <s v="French"/>
    <x v="35"/>
    <n v="78.2"/>
    <x v="1"/>
    <s v="O−"/>
  </r>
  <r>
    <x v="36"/>
    <x v="36"/>
    <s v="M."/>
    <s v="Antoine"/>
    <m/>
    <s v="Maillard"/>
    <x v="36"/>
    <s v="Cancer"/>
    <x v="1"/>
    <s v="FR"/>
    <x v="6"/>
    <s v="French"/>
    <x v="36"/>
    <n v="95.8"/>
    <x v="3"/>
    <s v="B−"/>
  </r>
  <r>
    <x v="37"/>
    <x v="37"/>
    <s v="M."/>
    <s v="Bernard"/>
    <m/>
    <s v="Hoarau-Guyon"/>
    <x v="37"/>
    <s v="Capricorn"/>
    <x v="1"/>
    <s v="FR"/>
    <x v="6"/>
    <s v="French"/>
    <x v="37"/>
    <n v="59.7"/>
    <x v="4"/>
    <s v="O−"/>
  </r>
  <r>
    <x v="38"/>
    <x v="38"/>
    <s v="Sr."/>
    <s v="Hidalgo"/>
    <s v="Cantu"/>
    <s v="Tercero"/>
    <x v="38"/>
    <s v="Sagittarius"/>
    <x v="1"/>
    <s v="AG"/>
    <x v="7"/>
    <s v="Spanish"/>
    <x v="38"/>
    <n v="77.7"/>
    <x v="4"/>
    <s v="B−"/>
  </r>
  <r>
    <x v="39"/>
    <x v="39"/>
    <s v="Sr."/>
    <s v="Hadalgo"/>
    <m/>
    <s v="Polanco"/>
    <x v="39"/>
    <s v="Gemini"/>
    <x v="1"/>
    <s v="AG"/>
    <x v="7"/>
    <s v="Spanish"/>
    <x v="39"/>
    <n v="98"/>
    <x v="3"/>
    <s v="A−"/>
  </r>
  <r>
    <x v="40"/>
    <x v="40"/>
    <s v="Sra."/>
    <s v="Laura"/>
    <m/>
    <s v="Oliviera"/>
    <x v="40"/>
    <s v="Aquarius"/>
    <x v="0"/>
    <s v="AG"/>
    <x v="7"/>
    <s v="Spanish"/>
    <x v="40"/>
    <n v="51.9"/>
    <x v="2"/>
    <s v="O−"/>
  </r>
  <r>
    <x v="41"/>
    <x v="41"/>
    <s v="Sra."/>
    <s v="Ainhoa"/>
    <m/>
    <s v="Garza"/>
    <x v="41"/>
    <s v="Pisces"/>
    <x v="0"/>
    <s v="ES"/>
    <x v="8"/>
    <s v="Spanish"/>
    <x v="41"/>
    <n v="55.6"/>
    <x v="1"/>
    <s v="O+"/>
  </r>
  <r>
    <x v="42"/>
    <x v="42"/>
    <s v="Sra."/>
    <s v="Isabel"/>
    <m/>
    <s v="Banda"/>
    <x v="42"/>
    <s v="Capricorn"/>
    <x v="0"/>
    <s v="ES"/>
    <x v="8"/>
    <s v="Spanish"/>
    <x v="42"/>
    <n v="102.3"/>
    <x v="2"/>
    <s v="O+"/>
  </r>
  <r>
    <x v="43"/>
    <x v="43"/>
    <s v="Sra."/>
    <s v="Carolota"/>
    <m/>
    <s v="Mateos"/>
    <x v="43"/>
    <s v="Leo"/>
    <x v="0"/>
    <s v="ES"/>
    <x v="8"/>
    <s v="Spanish"/>
    <x v="43"/>
    <n v="58.8"/>
    <x v="4"/>
    <s v="O−"/>
  </r>
  <r>
    <x v="44"/>
    <x v="44"/>
    <s v="Mw."/>
    <s v="Elize"/>
    <m/>
    <s v="Prins"/>
    <x v="44"/>
    <s v="Taurus"/>
    <x v="0"/>
    <s v="DU"/>
    <x v="9"/>
    <s v="Dutch"/>
    <x v="44"/>
    <n v="63.8"/>
    <x v="3"/>
    <s v="O+"/>
  </r>
  <r>
    <x v="45"/>
    <x v="45"/>
    <s v="dhr."/>
    <s v="Ryan"/>
    <m/>
    <s v="Pham"/>
    <x v="45"/>
    <s v="Libra"/>
    <x v="1"/>
    <s v="DU"/>
    <x v="9"/>
    <s v="Dutch"/>
    <x v="45"/>
    <n v="98.6"/>
    <x v="2"/>
    <s v="B+"/>
  </r>
  <r>
    <x v="46"/>
    <x v="46"/>
    <s v="Mw"/>
    <s v="Elise"/>
    <m/>
    <s v="Rotteveel"/>
    <x v="46"/>
    <s v="Aries"/>
    <x v="0"/>
    <s v="DU"/>
    <x v="9"/>
    <s v="Dutch"/>
    <x v="46"/>
    <n v="61.8"/>
    <x v="4"/>
    <s v="O−"/>
  </r>
  <r>
    <x v="47"/>
    <x v="47"/>
    <s v="Fru."/>
    <s v="Mirjam"/>
    <m/>
    <s v="Soderberg"/>
    <x v="47"/>
    <s v="Taurus"/>
    <x v="0"/>
    <s v="SV"/>
    <x v="10"/>
    <s v="Swedish"/>
    <x v="47"/>
    <n v="50"/>
    <x v="2"/>
    <s v="O+"/>
  </r>
  <r>
    <x v="48"/>
    <x v="48"/>
    <s v="H."/>
    <s v="Berndt"/>
    <m/>
    <s v="Palsson"/>
    <x v="48"/>
    <s v="Pisces"/>
    <x v="1"/>
    <s v="SV"/>
    <x v="10"/>
    <s v="Swedish"/>
    <x v="48"/>
    <n v="45.9"/>
    <x v="3"/>
    <s v="A−"/>
  </r>
  <r>
    <x v="49"/>
    <x v="49"/>
    <s v="Sr."/>
    <s v="Adriano"/>
    <s v="Pontes"/>
    <s v="Sobrinho"/>
    <x v="49"/>
    <s v="Leo"/>
    <x v="1"/>
    <s v="PR"/>
    <x v="1"/>
    <s v="Portuguese"/>
    <x v="49"/>
    <n v="92.5"/>
    <x v="0"/>
    <s v="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C4AA9-20CD-4094-B14F-E538274DBB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D14" firstHeaderRow="1" firstDataRow="2" firstDataCol="1"/>
  <pivotFields count="19">
    <pivotField dataField="1"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items count="6">
        <item x="2"/>
        <item x="3"/>
        <item x="1"/>
        <item x="4"/>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2">
    <i>
      <x/>
    </i>
    <i>
      <x v="1"/>
    </i>
    <i>
      <x v="2"/>
    </i>
    <i>
      <x v="3"/>
    </i>
    <i>
      <x v="4"/>
    </i>
    <i>
      <x v="5"/>
    </i>
    <i>
      <x v="6"/>
    </i>
    <i>
      <x v="7"/>
    </i>
    <i>
      <x v="8"/>
    </i>
    <i>
      <x v="9"/>
    </i>
    <i>
      <x v="10"/>
    </i>
    <i t="grand">
      <x/>
    </i>
  </rowItems>
  <colFields count="1">
    <field x="8"/>
  </colFields>
  <colItems count="3">
    <i>
      <x/>
    </i>
    <i>
      <x v="1"/>
    </i>
    <i t="grand">
      <x/>
    </i>
  </colItems>
  <dataFields count="1">
    <dataField name="Count of MEMBER ID" fld="0" subtotal="count" baseField="0" baseItem="0"/>
  </dataFields>
  <formats count="8">
    <format dxfId="8">
      <pivotArea field="8" type="button" dataOnly="0" labelOnly="1" outline="0" axis="axisCol" fieldPosition="0"/>
    </format>
    <format dxfId="7">
      <pivotArea dataOnly="0" labelOnly="1" outline="0" axis="axisValues" fieldPosition="0"/>
    </format>
    <format dxfId="6">
      <pivotArea type="origin" dataOnly="0" labelOnly="1" outline="0" fieldPosition="0"/>
    </format>
    <format dxfId="5">
      <pivotArea field="8" type="button" dataOnly="0" labelOnly="1" outline="0" axis="axisCol" fieldPosition="0"/>
    </format>
    <format dxfId="4">
      <pivotArea type="topRight" dataOnly="0" labelOnly="1" outline="0" fieldPosition="0"/>
    </format>
    <format dxfId="3">
      <pivotArea field="10" type="button" dataOnly="0" labelOnly="1" outline="0" axis="axisRow" fieldPosition="0"/>
    </format>
    <format dxfId="2">
      <pivotArea dataOnly="0" labelOnly="1" fieldPosition="0">
        <references count="1">
          <reference field="8"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50F3EA-6BBE-47E0-A99C-7C34CDDC88C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55" firstHeaderRow="1" firstDataRow="2" firstDataCol="4"/>
  <pivotFields count="19">
    <pivotField dataField="1" compact="0" numFmtId="164" outline="0" showAll="0"/>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compact="0" numFmtId="165"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axis="axisRow" compact="0" outline="0" showAll="0">
      <items count="51">
        <item x="49"/>
        <item x="41"/>
        <item x="8"/>
        <item x="6"/>
        <item x="21"/>
        <item x="0"/>
        <item x="36"/>
        <item x="34"/>
        <item x="11"/>
        <item x="1"/>
        <item x="26"/>
        <item x="27"/>
        <item x="35"/>
        <item x="37"/>
        <item x="48"/>
        <item x="43"/>
        <item x="32"/>
        <item x="3"/>
        <item x="18"/>
        <item x="46"/>
        <item x="44"/>
        <item x="10"/>
        <item x="39"/>
        <item x="13"/>
        <item x="38"/>
        <item x="42"/>
        <item x="25"/>
        <item x="19"/>
        <item x="4"/>
        <item x="22"/>
        <item x="20"/>
        <item x="40"/>
        <item x="31"/>
        <item x="28"/>
        <item x="15"/>
        <item x="12"/>
        <item x="14"/>
        <item x="47"/>
        <item x="5"/>
        <item x="30"/>
        <item x="7"/>
        <item x="16"/>
        <item x="17"/>
        <item x="45"/>
        <item x="23"/>
        <item x="24"/>
        <item x="9"/>
        <item x="2"/>
        <item x="29"/>
        <item x="33"/>
        <item t="default"/>
      </items>
    </pivotField>
    <pivotField compact="0" numFmtId="166"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4">
    <field x="1"/>
    <field x="12"/>
    <field x="18"/>
    <field x="10"/>
  </rowFields>
  <rowItems count="151">
    <i>
      <x/>
      <x v="43"/>
      <x v="19"/>
    </i>
    <i t="default" r="1">
      <x v="43"/>
    </i>
    <i t="default">
      <x/>
    </i>
    <i>
      <x v="1"/>
      <x v="4"/>
      <x v="10"/>
    </i>
    <i t="default" r="1">
      <x v="4"/>
    </i>
    <i t="default">
      <x v="1"/>
    </i>
    <i>
      <x v="2"/>
      <x v="18"/>
      <x v="23"/>
    </i>
    <i t="default" r="1">
      <x v="18"/>
    </i>
    <i t="default">
      <x v="2"/>
    </i>
    <i>
      <x v="3"/>
      <x v="28"/>
      <x v="16"/>
    </i>
    <i t="default" r="1">
      <x v="28"/>
    </i>
    <i t="default">
      <x v="3"/>
    </i>
    <i>
      <x v="4"/>
      <x v="29"/>
      <x v="1"/>
    </i>
    <i t="default" r="1">
      <x v="29"/>
    </i>
    <i t="default">
      <x v="4"/>
    </i>
    <i>
      <x v="5"/>
      <x v="44"/>
      <x v="45"/>
    </i>
    <i t="default" r="1">
      <x v="44"/>
    </i>
    <i t="default">
      <x v="5"/>
    </i>
    <i>
      <x v="6"/>
      <x v="45"/>
      <x v="12"/>
    </i>
    <i t="default" r="1">
      <x v="45"/>
    </i>
    <i t="default">
      <x v="6"/>
    </i>
    <i>
      <x v="7"/>
      <x v="37"/>
      <x v="43"/>
    </i>
    <i t="default" r="1">
      <x v="37"/>
    </i>
    <i t="default">
      <x v="7"/>
    </i>
    <i>
      <x v="8"/>
      <x v="14"/>
      <x v="33"/>
    </i>
    <i t="default" r="1">
      <x v="14"/>
    </i>
    <i t="default">
      <x v="8"/>
    </i>
    <i>
      <x v="9"/>
      <x v="10"/>
      <x v="16"/>
    </i>
    <i t="default" r="1">
      <x v="10"/>
    </i>
    <i t="default">
      <x v="9"/>
    </i>
    <i>
      <x v="10"/>
      <x v="11"/>
      <x v="28"/>
    </i>
    <i t="default" r="1">
      <x v="11"/>
    </i>
    <i t="default">
      <x v="10"/>
    </i>
    <i>
      <x v="11"/>
      <x v="23"/>
      <x v="5"/>
    </i>
    <i t="default" r="1">
      <x v="23"/>
    </i>
    <i t="default">
      <x v="11"/>
    </i>
    <i>
      <x v="12"/>
      <x v="34"/>
      <x v="15"/>
    </i>
    <i t="default" r="1">
      <x v="34"/>
    </i>
    <i t="default">
      <x v="12"/>
    </i>
    <i>
      <x v="13"/>
      <x v="41"/>
      <x v="18"/>
    </i>
    <i t="default" r="1">
      <x v="41"/>
    </i>
    <i t="default">
      <x v="13"/>
    </i>
    <i>
      <x v="14"/>
      <x v="42"/>
      <x v="5"/>
    </i>
    <i t="default" r="1">
      <x v="42"/>
    </i>
    <i t="default">
      <x v="14"/>
    </i>
    <i>
      <x v="15"/>
      <x v="6"/>
      <x v="32"/>
    </i>
    <i t="default" r="1">
      <x v="6"/>
    </i>
    <i t="default">
      <x v="15"/>
    </i>
    <i>
      <x v="16"/>
      <x v="7"/>
      <x v="1"/>
    </i>
    <i t="default" r="1">
      <x v="7"/>
    </i>
    <i t="default">
      <x v="16"/>
    </i>
    <i>
      <x v="17"/>
      <x v="12"/>
      <x v="21"/>
    </i>
    <i t="default" r="1">
      <x v="12"/>
    </i>
    <i t="default">
      <x v="17"/>
    </i>
    <i>
      <x v="18"/>
      <x v="13"/>
      <x v="29"/>
    </i>
    <i t="default" r="1">
      <x v="13"/>
    </i>
    <i t="default">
      <x v="18"/>
    </i>
    <i>
      <x v="19"/>
      <x v="16"/>
      <x v="26"/>
    </i>
    <i t="default" r="1">
      <x v="16"/>
    </i>
    <i t="default">
      <x v="19"/>
    </i>
    <i>
      <x v="20"/>
      <x v="49"/>
      <x v="27"/>
    </i>
    <i t="default" r="1">
      <x v="49"/>
    </i>
    <i t="default">
      <x v="20"/>
    </i>
    <i>
      <x v="21"/>
      <x v="32"/>
      <x v="16"/>
    </i>
    <i t="default" r="1">
      <x v="32"/>
    </i>
    <i t="default">
      <x v="21"/>
    </i>
    <i>
      <x v="22"/>
      <x v="39"/>
      <x v="35"/>
    </i>
    <i t="default" r="1">
      <x v="39"/>
    </i>
    <i t="default">
      <x v="22"/>
    </i>
    <i>
      <x v="23"/>
      <x v="48"/>
      <x v="25"/>
    </i>
    <i t="default" r="1">
      <x v="48"/>
    </i>
    <i t="default">
      <x v="23"/>
    </i>
    <i>
      <x v="24"/>
      <x v="27"/>
      <x v="22"/>
    </i>
    <i t="default" r="1">
      <x v="27"/>
    </i>
    <i t="default">
      <x v="24"/>
    </i>
    <i>
      <x v="25"/>
      <x v="30"/>
      <x v="42"/>
    </i>
    <i t="default" r="1">
      <x v="30"/>
    </i>
    <i t="default">
      <x v="25"/>
    </i>
    <i>
      <x v="26"/>
      <x v="38"/>
      <x v="38"/>
    </i>
    <i t="default" r="1">
      <x v="38"/>
    </i>
    <i t="default">
      <x v="26"/>
    </i>
    <i>
      <x v="27"/>
      <x v="40"/>
      <x v="9"/>
    </i>
    <i t="default" r="1">
      <x v="40"/>
    </i>
    <i t="default">
      <x v="27"/>
    </i>
    <i>
      <x v="28"/>
      <x v="46"/>
      <x v="10"/>
    </i>
    <i t="default" r="1">
      <x v="46"/>
    </i>
    <i t="default">
      <x v="28"/>
    </i>
    <i>
      <x v="29"/>
      <x v="8"/>
      <x v="23"/>
    </i>
    <i t="default" r="1">
      <x v="8"/>
    </i>
    <i t="default">
      <x v="29"/>
    </i>
    <i>
      <x v="30"/>
      <x v="2"/>
      <x v="17"/>
    </i>
    <i t="default" r="1">
      <x v="2"/>
    </i>
    <i t="default">
      <x v="30"/>
    </i>
    <i>
      <x v="31"/>
      <x v="3"/>
      <x v="45"/>
    </i>
    <i t="default" r="1">
      <x v="3"/>
    </i>
    <i t="default">
      <x v="31"/>
    </i>
    <i>
      <x v="32"/>
      <x v="5"/>
      <x v="43"/>
    </i>
    <i t="default" r="1">
      <x v="5"/>
    </i>
    <i t="default">
      <x v="32"/>
    </i>
    <i>
      <x v="33"/>
      <x v="9"/>
      <x v="38"/>
    </i>
    <i t="default" r="1">
      <x v="9"/>
    </i>
    <i t="default">
      <x v="33"/>
    </i>
    <i>
      <x v="34"/>
      <x v="17"/>
      <x v="21"/>
    </i>
    <i t="default" r="1">
      <x v="17"/>
    </i>
    <i t="default">
      <x v="34"/>
    </i>
    <i>
      <x v="35"/>
      <x v="26"/>
      <x v="24"/>
    </i>
    <i t="default" r="1">
      <x v="26"/>
    </i>
    <i t="default">
      <x v="35"/>
    </i>
    <i>
      <x v="36"/>
      <x v="35"/>
      <x v="23"/>
    </i>
    <i t="default" r="1">
      <x v="35"/>
    </i>
    <i t="default">
      <x v="36"/>
    </i>
    <i>
      <x v="37"/>
      <x v="19"/>
      <x v="14"/>
    </i>
    <i t="default" r="1">
      <x v="19"/>
    </i>
    <i t="default">
      <x v="37"/>
    </i>
    <i>
      <x v="38"/>
      <x v="20"/>
      <x v="6"/>
    </i>
    <i t="default" r="1">
      <x v="20"/>
    </i>
    <i t="default">
      <x v="38"/>
    </i>
    <i>
      <x v="39"/>
      <x v="33"/>
      <x v="40"/>
    </i>
    <i t="default" r="1">
      <x v="33"/>
    </i>
    <i t="default">
      <x v="39"/>
    </i>
    <i>
      <x v="40"/>
      <x v="36"/>
      <x v="11"/>
    </i>
    <i t="default" r="1">
      <x v="36"/>
    </i>
    <i t="default">
      <x v="40"/>
    </i>
    <i>
      <x v="41"/>
      <x v="21"/>
      <x v="32"/>
    </i>
    <i t="default" r="1">
      <x v="21"/>
    </i>
    <i t="default">
      <x v="41"/>
    </i>
    <i>
      <x v="42"/>
      <x/>
      <x v="39"/>
    </i>
    <i t="default" r="1">
      <x/>
    </i>
    <i t="default">
      <x v="42"/>
    </i>
    <i>
      <x v="43"/>
      <x v="22"/>
      <x v="34"/>
    </i>
    <i t="default" r="1">
      <x v="22"/>
    </i>
    <i t="default">
      <x v="43"/>
    </i>
    <i>
      <x v="44"/>
      <x v="24"/>
      <x v="30"/>
    </i>
    <i t="default" r="1">
      <x v="24"/>
    </i>
    <i t="default">
      <x v="44"/>
    </i>
    <i>
      <x v="45"/>
      <x v="47"/>
      <x v="15"/>
    </i>
    <i t="default" r="1">
      <x v="47"/>
    </i>
    <i t="default">
      <x v="45"/>
    </i>
    <i>
      <x v="46"/>
      <x v="1"/>
      <x v="36"/>
    </i>
    <i t="default" r="1">
      <x v="1"/>
    </i>
    <i t="default">
      <x v="46"/>
    </i>
    <i>
      <x v="47"/>
      <x v="15"/>
      <x v="11"/>
    </i>
    <i t="default" r="1">
      <x v="15"/>
    </i>
    <i t="default">
      <x v="47"/>
    </i>
    <i>
      <x v="48"/>
      <x v="25"/>
      <x v="6"/>
    </i>
    <i t="default" r="1">
      <x v="25"/>
    </i>
    <i t="default">
      <x v="48"/>
    </i>
    <i>
      <x v="49"/>
      <x v="31"/>
      <x v="20"/>
    </i>
    <i t="default" r="1">
      <x v="31"/>
    </i>
    <i t="default">
      <x v="49"/>
    </i>
    <i t="grand">
      <x/>
    </i>
  </rowItems>
  <colFields count="1">
    <field x="8"/>
  </colFields>
  <colItems count="3">
    <i>
      <x/>
    </i>
    <i>
      <x v="1"/>
    </i>
    <i t="grand">
      <x/>
    </i>
  </colItems>
  <dataFields count="1">
    <dataField name="Count of MEMBER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9" t="s">
        <v>252</v>
      </c>
      <c r="C2" s="50"/>
      <c r="D2" s="51"/>
      <c r="E2" s="55" t="s">
        <v>232</v>
      </c>
    </row>
    <row r="3" spans="2:5" ht="42" customHeight="1" thickBot="1" x14ac:dyDescent="0.3">
      <c r="B3" s="52"/>
      <c r="C3" s="53"/>
      <c r="D3" s="54"/>
      <c r="E3" s="56"/>
    </row>
    <row r="4" spans="2:5" ht="8.25" customHeight="1" x14ac:dyDescent="0.25"/>
    <row r="5" spans="2:5" ht="19.5" customHeight="1" thickBot="1" x14ac:dyDescent="0.3">
      <c r="C5" s="7" t="s">
        <v>226</v>
      </c>
      <c r="D5" s="7" t="s">
        <v>223</v>
      </c>
      <c r="E5" s="8" t="s">
        <v>224</v>
      </c>
    </row>
    <row r="6" spans="2:5" ht="19.5" customHeight="1" thickBot="1" x14ac:dyDescent="0.3">
      <c r="B6" s="18" t="s">
        <v>135</v>
      </c>
      <c r="C6" s="47" t="s">
        <v>225</v>
      </c>
      <c r="D6" s="47"/>
      <c r="E6" s="48"/>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6" t="s">
        <v>282</v>
      </c>
    </row>
    <row r="11" spans="2:5" ht="15.75" thickBot="1" x14ac:dyDescent="0.3">
      <c r="B11" s="13">
        <v>5</v>
      </c>
      <c r="C11" s="12" t="s">
        <v>234</v>
      </c>
      <c r="D11" s="13" t="s">
        <v>240</v>
      </c>
      <c r="E11" s="14" t="s">
        <v>241</v>
      </c>
    </row>
    <row r="12" spans="2:5" ht="16.5" thickTop="1" thickBot="1" x14ac:dyDescent="0.3"/>
    <row r="13" spans="2:5" ht="19.5" customHeight="1" thickBot="1" x14ac:dyDescent="0.3">
      <c r="B13" s="18" t="s">
        <v>135</v>
      </c>
      <c r="C13" s="47" t="s">
        <v>242</v>
      </c>
      <c r="D13" s="47"/>
      <c r="E13" s="48"/>
    </row>
    <row r="14" spans="2:5" x14ac:dyDescent="0.25">
      <c r="B14" s="17">
        <v>1</v>
      </c>
      <c r="C14" s="10" t="s">
        <v>234</v>
      </c>
      <c r="D14" s="10" t="s">
        <v>243</v>
      </c>
      <c r="E14" s="15" t="s">
        <v>244</v>
      </c>
    </row>
    <row r="15" spans="2:5" x14ac:dyDescent="0.25">
      <c r="B15" s="10">
        <v>2</v>
      </c>
      <c r="C15" s="10" t="s">
        <v>234</v>
      </c>
      <c r="D15" s="10" t="s">
        <v>245</v>
      </c>
      <c r="E15" s="15" t="s">
        <v>249</v>
      </c>
    </row>
    <row r="16" spans="2:5" x14ac:dyDescent="0.25">
      <c r="B16" s="10">
        <v>3</v>
      </c>
      <c r="C16" s="10" t="s">
        <v>234</v>
      </c>
      <c r="D16" s="10" t="s">
        <v>247</v>
      </c>
      <c r="E16" s="15" t="s">
        <v>248</v>
      </c>
    </row>
    <row r="17" spans="2:5" ht="51.75" thickBot="1" x14ac:dyDescent="0.3">
      <c r="B17" s="13">
        <v>4</v>
      </c>
      <c r="C17" s="13" t="s">
        <v>234</v>
      </c>
      <c r="D17" s="13" t="s">
        <v>250</v>
      </c>
      <c r="E17" s="16"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9" t="s">
        <v>253</v>
      </c>
      <c r="C2" s="50"/>
      <c r="D2" s="51"/>
      <c r="E2" s="55" t="s">
        <v>232</v>
      </c>
    </row>
    <row r="3" spans="2:5" ht="42" customHeight="1" thickBot="1" x14ac:dyDescent="0.3">
      <c r="B3" s="52"/>
      <c r="C3" s="53"/>
      <c r="D3" s="54"/>
      <c r="E3" s="56"/>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7" t="s">
        <v>254</v>
      </c>
      <c r="D7" s="47"/>
      <c r="E7" s="48"/>
    </row>
    <row r="8" spans="2:5" x14ac:dyDescent="0.25">
      <c r="B8" s="17">
        <v>1</v>
      </c>
      <c r="C8" s="9" t="s">
        <v>256</v>
      </c>
      <c r="D8" s="10" t="s">
        <v>258</v>
      </c>
      <c r="E8" s="15" t="s">
        <v>259</v>
      </c>
    </row>
    <row r="9" spans="2:5" x14ac:dyDescent="0.25">
      <c r="B9" s="10">
        <v>2</v>
      </c>
      <c r="C9" s="9" t="s">
        <v>256</v>
      </c>
      <c r="D9" s="10"/>
      <c r="E9" s="15" t="s">
        <v>261</v>
      </c>
    </row>
    <row r="10" spans="2:5" x14ac:dyDescent="0.25">
      <c r="B10" s="10">
        <v>3</v>
      </c>
      <c r="C10" s="9" t="s">
        <v>256</v>
      </c>
      <c r="D10" s="10"/>
      <c r="E10" s="15" t="s">
        <v>262</v>
      </c>
    </row>
    <row r="11" spans="2:5" x14ac:dyDescent="0.25">
      <c r="B11" s="10">
        <v>4</v>
      </c>
      <c r="C11" s="9" t="s">
        <v>256</v>
      </c>
      <c r="D11" s="10"/>
      <c r="E11" s="15" t="s">
        <v>263</v>
      </c>
    </row>
    <row r="12" spans="2:5" ht="15.75" thickBot="1" x14ac:dyDescent="0.3">
      <c r="B12" s="13">
        <v>5</v>
      </c>
      <c r="C12" s="12" t="s">
        <v>256</v>
      </c>
      <c r="D12" s="13"/>
      <c r="E12" s="16" t="s">
        <v>264</v>
      </c>
    </row>
    <row r="13" spans="2:5" ht="16.5" thickTop="1" thickBot="1" x14ac:dyDescent="0.3"/>
    <row r="14" spans="2:5" ht="19.5" customHeight="1" thickBot="1" x14ac:dyDescent="0.3">
      <c r="B14" s="18" t="s">
        <v>135</v>
      </c>
      <c r="C14" s="47" t="s">
        <v>255</v>
      </c>
      <c r="D14" s="47"/>
      <c r="E14" s="48"/>
    </row>
    <row r="15" spans="2:5" x14ac:dyDescent="0.25">
      <c r="B15" s="17">
        <v>1</v>
      </c>
      <c r="C15" s="9" t="s">
        <v>256</v>
      </c>
      <c r="D15" s="10" t="s">
        <v>265</v>
      </c>
      <c r="E15" s="15" t="s">
        <v>273</v>
      </c>
    </row>
    <row r="16" spans="2:5" x14ac:dyDescent="0.25">
      <c r="B16" s="10">
        <v>2</v>
      </c>
      <c r="C16" s="9" t="s">
        <v>256</v>
      </c>
      <c r="D16" s="10" t="s">
        <v>266</v>
      </c>
      <c r="E16" s="15" t="s">
        <v>268</v>
      </c>
    </row>
    <row r="17" spans="2:5" x14ac:dyDescent="0.25">
      <c r="B17" s="10">
        <v>3</v>
      </c>
      <c r="C17" s="9" t="s">
        <v>256</v>
      </c>
      <c r="D17" s="10" t="s">
        <v>267</v>
      </c>
      <c r="E17" s="15" t="s">
        <v>269</v>
      </c>
    </row>
    <row r="18" spans="2:5" ht="15.75" thickBot="1" x14ac:dyDescent="0.3">
      <c r="B18" s="13">
        <v>4</v>
      </c>
      <c r="C18" s="12" t="s">
        <v>256</v>
      </c>
      <c r="D18" s="13" t="s">
        <v>271</v>
      </c>
      <c r="E18" s="16"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9" t="s">
        <v>272</v>
      </c>
      <c r="C2" s="50"/>
      <c r="D2" s="51"/>
      <c r="E2" s="55" t="s">
        <v>232</v>
      </c>
    </row>
    <row r="3" spans="2:5" ht="42" customHeight="1" thickBot="1" x14ac:dyDescent="0.3">
      <c r="B3" s="52"/>
      <c r="C3" s="53"/>
      <c r="D3" s="54"/>
      <c r="E3" s="56"/>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7" t="s">
        <v>281</v>
      </c>
      <c r="D7" s="47"/>
      <c r="E7" s="48"/>
    </row>
    <row r="8" spans="2:5" x14ac:dyDescent="0.25">
      <c r="B8" s="17">
        <v>1</v>
      </c>
      <c r="C8" s="9" t="s">
        <v>227</v>
      </c>
      <c r="D8" s="10" t="s">
        <v>274</v>
      </c>
      <c r="E8" s="15" t="s">
        <v>275</v>
      </c>
    </row>
    <row r="9" spans="2:5" ht="15" customHeight="1" x14ac:dyDescent="0.25">
      <c r="B9" s="10">
        <v>2</v>
      </c>
      <c r="C9" s="9" t="s">
        <v>227</v>
      </c>
      <c r="D9" s="10"/>
      <c r="E9" s="22" t="s">
        <v>279</v>
      </c>
    </row>
    <row r="10" spans="2:5" x14ac:dyDescent="0.25">
      <c r="B10" s="10">
        <v>3</v>
      </c>
      <c r="C10" s="9" t="s">
        <v>227</v>
      </c>
      <c r="D10" s="10"/>
      <c r="E10" s="15" t="s">
        <v>276</v>
      </c>
    </row>
    <row r="11" spans="2:5" x14ac:dyDescent="0.25">
      <c r="B11" s="10">
        <v>4</v>
      </c>
      <c r="C11" s="9" t="s">
        <v>227</v>
      </c>
      <c r="D11" s="10"/>
      <c r="E11" s="15" t="s">
        <v>277</v>
      </c>
    </row>
    <row r="12" spans="2:5" x14ac:dyDescent="0.25">
      <c r="B12" s="23">
        <v>5</v>
      </c>
      <c r="C12" s="24" t="s">
        <v>227</v>
      </c>
      <c r="D12" s="23"/>
      <c r="E12" s="25" t="s">
        <v>264</v>
      </c>
    </row>
    <row r="13" spans="2:5" ht="15.75" thickBot="1" x14ac:dyDescent="0.3">
      <c r="B13" s="13">
        <v>5</v>
      </c>
      <c r="C13" s="12" t="s">
        <v>227</v>
      </c>
      <c r="D13" s="13" t="s">
        <v>280</v>
      </c>
      <c r="E13" s="16"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V14"/>
  <sheetViews>
    <sheetView topLeftCell="A2" workbookViewId="0">
      <selection activeCell="H27" sqref="H27"/>
    </sheetView>
  </sheetViews>
  <sheetFormatPr defaultRowHeight="15" x14ac:dyDescent="0.25"/>
  <cols>
    <col min="1" max="1" width="19.5703125" bestFit="1" customWidth="1"/>
    <col min="2" max="2" width="16.28515625" bestFit="1" customWidth="1"/>
    <col min="3" max="3" width="5.5703125" bestFit="1" customWidth="1"/>
    <col min="4" max="4" width="11.28515625" bestFit="1" customWidth="1"/>
    <col min="5" max="5" width="7" bestFit="1" customWidth="1"/>
    <col min="6" max="6" width="8" bestFit="1" customWidth="1"/>
    <col min="7" max="7" width="14" bestFit="1" customWidth="1"/>
    <col min="8" max="8" width="13.85546875" bestFit="1" customWidth="1"/>
    <col min="9" max="9" width="15.42578125" bestFit="1" customWidth="1"/>
    <col min="10" max="10" width="8.7109375" bestFit="1" customWidth="1"/>
    <col min="11" max="11" width="3.5703125" bestFit="1" customWidth="1"/>
    <col min="12" max="12" width="4.7109375" bestFit="1" customWidth="1"/>
    <col min="13" max="13" width="11.28515625" hidden="1" customWidth="1"/>
    <col min="14" max="18" width="4" bestFit="1" customWidth="1"/>
    <col min="19" max="19" width="15.5703125" customWidth="1"/>
    <col min="20" max="20" width="4" bestFit="1" customWidth="1"/>
    <col min="21" max="21" width="13.85546875" bestFit="1" customWidth="1"/>
    <col min="22" max="22" width="24.5703125" customWidth="1"/>
    <col min="23" max="23" width="12.5703125" customWidth="1"/>
    <col min="24" max="24" width="11.140625" customWidth="1"/>
    <col min="25" max="51" width="4" bestFit="1" customWidth="1"/>
    <col min="52" max="52" width="11.28515625" bestFit="1" customWidth="1"/>
  </cols>
  <sheetData>
    <row r="1" spans="1:22" hidden="1" x14ac:dyDescent="0.25">
      <c r="A1" s="44" t="s">
        <v>284</v>
      </c>
      <c r="B1" s="44" t="s">
        <v>285</v>
      </c>
      <c r="C1" s="44"/>
      <c r="D1" s="44"/>
      <c r="S1" s="45" t="s">
        <v>228</v>
      </c>
      <c r="V1" t="s">
        <v>170</v>
      </c>
    </row>
    <row r="2" spans="1:22" x14ac:dyDescent="0.25">
      <c r="A2" s="44" t="s">
        <v>286</v>
      </c>
      <c r="B2" s="44" t="s">
        <v>138</v>
      </c>
      <c r="C2" s="44" t="s">
        <v>142</v>
      </c>
      <c r="D2" s="44" t="s">
        <v>283</v>
      </c>
      <c r="G2" s="5" t="s">
        <v>228</v>
      </c>
      <c r="H2" s="5" t="s">
        <v>138</v>
      </c>
      <c r="I2" s="5" t="s">
        <v>142</v>
      </c>
      <c r="S2" s="46"/>
      <c r="U2" s="5"/>
    </row>
    <row r="3" spans="1:22" x14ac:dyDescent="0.25">
      <c r="A3" s="1" t="s">
        <v>159</v>
      </c>
      <c r="B3">
        <v>1</v>
      </c>
      <c r="C3">
        <v>2</v>
      </c>
      <c r="D3">
        <v>3</v>
      </c>
      <c r="G3" s="4" t="s">
        <v>140</v>
      </c>
      <c r="H3" s="2">
        <f>COUNTIFS(SPORTSMEN!$K$1:$K$51,ANALYSIS!$G3,SPORTSMEN!$I$1:$I$51,ANALYSIS!H$2)</f>
        <v>4</v>
      </c>
      <c r="I3" s="2">
        <f>COUNTIFS(SPORTSMEN!$K$1:$K$51,ANALYSIS!$G3,SPORTSMEN!$I$1:$I$51,ANALYSIS!I$2)</f>
        <v>3</v>
      </c>
      <c r="S3" s="46"/>
    </row>
    <row r="4" spans="1:22" x14ac:dyDescent="0.25">
      <c r="A4" s="1" t="s">
        <v>151</v>
      </c>
      <c r="B4">
        <v>6</v>
      </c>
      <c r="C4">
        <v>2</v>
      </c>
      <c r="D4">
        <v>8</v>
      </c>
      <c r="G4" s="4" t="s">
        <v>144</v>
      </c>
      <c r="H4" s="2">
        <f>COUNTIFS(SPORTSMEN!$K$1:$K$51,ANALYSIS!$G4,SPORTSMEN!$I$1:$I$51,ANALYSIS!H$2)</f>
        <v>0</v>
      </c>
      <c r="I4" s="2">
        <f>COUNTIFS(SPORTSMEN!$K$1:$K$51,ANALYSIS!$G4,SPORTSMEN!$I$1:$I$51,ANALYSIS!I$2)</f>
        <v>2</v>
      </c>
      <c r="S4" s="46"/>
    </row>
    <row r="5" spans="1:22" x14ac:dyDescent="0.25">
      <c r="A5" s="1" t="s">
        <v>153</v>
      </c>
      <c r="B5">
        <v>1</v>
      </c>
      <c r="C5">
        <v>2</v>
      </c>
      <c r="D5">
        <v>3</v>
      </c>
      <c r="G5" s="4" t="s">
        <v>146</v>
      </c>
      <c r="H5" s="2">
        <f>COUNTIFS(SPORTSMEN!$K$1:$K$51,ANALYSIS!$G5,SPORTSMEN!$I$1:$I$51,ANALYSIS!H$2)</f>
        <v>3</v>
      </c>
      <c r="I5" s="2">
        <f>COUNTIFS(SPORTSMEN!$K$1:$K$51,ANALYSIS!$G5,SPORTSMEN!$I$1:$I$51,ANALYSIS!I$2)</f>
        <v>2</v>
      </c>
      <c r="S5" s="46"/>
    </row>
    <row r="6" spans="1:22" x14ac:dyDescent="0.25">
      <c r="A6" s="1" t="s">
        <v>144</v>
      </c>
      <c r="C6">
        <v>2</v>
      </c>
      <c r="D6">
        <v>2</v>
      </c>
      <c r="G6" s="4" t="s">
        <v>149</v>
      </c>
      <c r="H6" s="2">
        <f>COUNTIFS(SPORTSMEN!$K$1:$K$51,ANALYSIS!$G6,SPORTSMEN!$I$1:$I$51,ANALYSIS!H$2)</f>
        <v>1</v>
      </c>
      <c r="I6" s="2">
        <f>COUNTIFS(SPORTSMEN!$K$1:$K$51,ANALYSIS!$G6,SPORTSMEN!$I$1:$I$51,ANALYSIS!I$2)</f>
        <v>4</v>
      </c>
      <c r="S6" s="46"/>
    </row>
    <row r="7" spans="1:22" x14ac:dyDescent="0.25">
      <c r="A7" s="1" t="s">
        <v>156</v>
      </c>
      <c r="B7">
        <v>3</v>
      </c>
      <c r="C7">
        <v>6</v>
      </c>
      <c r="D7">
        <v>9</v>
      </c>
      <c r="G7" s="4" t="s">
        <v>151</v>
      </c>
      <c r="H7" s="2">
        <f>COUNTIFS(SPORTSMEN!$K$1:$K$51,ANALYSIS!$G7,SPORTSMEN!$I$1:$I$51,ANALYSIS!H$2)</f>
        <v>6</v>
      </c>
      <c r="I7" s="2">
        <f>COUNTIFS(SPORTSMEN!$K$1:$K$51,ANALYSIS!$G7,SPORTSMEN!$I$1:$I$51,ANALYSIS!I$2)</f>
        <v>2</v>
      </c>
      <c r="S7" s="46"/>
    </row>
    <row r="8" spans="1:22" x14ac:dyDescent="0.25">
      <c r="A8" s="1" t="s">
        <v>149</v>
      </c>
      <c r="B8">
        <v>1</v>
      </c>
      <c r="C8">
        <v>4</v>
      </c>
      <c r="D8">
        <v>5</v>
      </c>
      <c r="G8" s="4" t="s">
        <v>153</v>
      </c>
      <c r="H8" s="2">
        <f>COUNTIFS(SPORTSMEN!$K$1:$K$51,ANALYSIS!$G8,SPORTSMEN!$I$1:$I$51,ANALYSIS!H$2)</f>
        <v>1</v>
      </c>
      <c r="I8" s="2">
        <f>COUNTIFS(SPORTSMEN!$K$1:$K$51,ANALYSIS!$G8,SPORTSMEN!$I$1:$I$51,ANALYSIS!I$2)</f>
        <v>2</v>
      </c>
      <c r="S8" s="46"/>
    </row>
    <row r="9" spans="1:22" x14ac:dyDescent="0.25">
      <c r="A9" s="1" t="s">
        <v>164</v>
      </c>
      <c r="B9">
        <v>2</v>
      </c>
      <c r="C9">
        <v>1</v>
      </c>
      <c r="D9">
        <v>3</v>
      </c>
      <c r="G9" s="4" t="s">
        <v>156</v>
      </c>
      <c r="H9" s="2">
        <f>COUNTIFS(SPORTSMEN!$K$1:$K$51,ANALYSIS!$G9,SPORTSMEN!$I$1:$I$51,ANALYSIS!H$2)</f>
        <v>3</v>
      </c>
      <c r="I9" s="2">
        <f>COUNTIFS(SPORTSMEN!$K$1:$K$51,ANALYSIS!$G9,SPORTSMEN!$I$1:$I$51,ANALYSIS!I$2)</f>
        <v>6</v>
      </c>
      <c r="S9" s="46"/>
    </row>
    <row r="10" spans="1:22" x14ac:dyDescent="0.25">
      <c r="A10" s="1" t="s">
        <v>161</v>
      </c>
      <c r="B10">
        <v>3</v>
      </c>
      <c r="D10">
        <v>3</v>
      </c>
      <c r="G10" s="4" t="s">
        <v>159</v>
      </c>
      <c r="H10" s="2">
        <f>COUNTIFS(SPORTSMEN!$K$1:$K$51,ANALYSIS!$G10,SPORTSMEN!$I$1:$I$51,ANALYSIS!H$2)</f>
        <v>1</v>
      </c>
      <c r="I10" s="2">
        <f>COUNTIFS(SPORTSMEN!$K$1:$K$51,ANALYSIS!$G10,SPORTSMEN!$I$1:$I$51,ANALYSIS!I$2)</f>
        <v>2</v>
      </c>
      <c r="S10" s="46"/>
    </row>
    <row r="11" spans="1:22" x14ac:dyDescent="0.25">
      <c r="A11" s="1" t="s">
        <v>167</v>
      </c>
      <c r="B11">
        <v>1</v>
      </c>
      <c r="C11">
        <v>1</v>
      </c>
      <c r="D11">
        <v>2</v>
      </c>
      <c r="G11" s="4" t="s">
        <v>161</v>
      </c>
      <c r="H11" s="2">
        <f>COUNTIFS(SPORTSMEN!$K$1:$K$51,ANALYSIS!$G11,SPORTSMEN!$I$1:$I$51,ANALYSIS!H$2)</f>
        <v>3</v>
      </c>
      <c r="I11" s="2">
        <f>COUNTIFS(SPORTSMEN!$K$1:$K$51,ANALYSIS!$G11,SPORTSMEN!$I$1:$I$51,ANALYSIS!I$2)</f>
        <v>0</v>
      </c>
      <c r="S11" s="46"/>
    </row>
    <row r="12" spans="1:22" x14ac:dyDescent="0.25">
      <c r="A12" s="1" t="s">
        <v>146</v>
      </c>
      <c r="B12">
        <v>3</v>
      </c>
      <c r="C12">
        <v>2</v>
      </c>
      <c r="D12">
        <v>5</v>
      </c>
      <c r="G12" s="4" t="s">
        <v>164</v>
      </c>
      <c r="H12" s="2">
        <f>COUNTIFS(SPORTSMEN!$K$1:$K$51,ANALYSIS!$G12,SPORTSMEN!$I$1:$I$51,ANALYSIS!H$2)</f>
        <v>2</v>
      </c>
      <c r="I12" s="2">
        <f>COUNTIFS(SPORTSMEN!$K$1:$K$51,ANALYSIS!$G12,SPORTSMEN!$I$1:$I$51,ANALYSIS!I$2)</f>
        <v>1</v>
      </c>
      <c r="S12" s="46"/>
    </row>
    <row r="13" spans="1:22" x14ac:dyDescent="0.25">
      <c r="A13" s="1" t="s">
        <v>140</v>
      </c>
      <c r="B13">
        <v>4</v>
      </c>
      <c r="C13">
        <v>3</v>
      </c>
      <c r="D13">
        <v>7</v>
      </c>
      <c r="G13" s="4" t="s">
        <v>167</v>
      </c>
      <c r="H13" s="2">
        <f>COUNTIFS(SPORTSMEN!$K$1:$K$51,ANALYSIS!$G13,SPORTSMEN!$I$1:$I$51,ANALYSIS!H$2)</f>
        <v>1</v>
      </c>
      <c r="I13" s="2">
        <f>COUNTIFS(SPORTSMEN!$K$1:$K$51,ANALYSIS!$G13,SPORTSMEN!$I$1:$I$51,ANALYSIS!I$2)</f>
        <v>1</v>
      </c>
    </row>
    <row r="14" spans="1:22" hidden="1" x14ac:dyDescent="0.25">
      <c r="A14" s="1" t="s">
        <v>283</v>
      </c>
      <c r="B14">
        <v>25</v>
      </c>
      <c r="C14">
        <v>25</v>
      </c>
      <c r="D14">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G155"/>
  <sheetViews>
    <sheetView workbookViewId="0">
      <selection activeCell="N13" sqref="N13"/>
    </sheetView>
  </sheetViews>
  <sheetFormatPr defaultRowHeight="15" x14ac:dyDescent="0.25"/>
  <cols>
    <col min="1" max="1" width="32.85546875" bestFit="1" customWidth="1"/>
    <col min="2" max="2" width="16.28515625" bestFit="1" customWidth="1"/>
    <col min="3" max="3" width="20" bestFit="1" customWidth="1"/>
    <col min="4" max="4" width="18.140625" bestFit="1" customWidth="1"/>
    <col min="5" max="6" width="10.5703125" bestFit="1" customWidth="1"/>
    <col min="7" max="7" width="11.28515625" bestFit="1" customWidth="1"/>
    <col min="8" max="8" width="6.42578125" bestFit="1" customWidth="1"/>
    <col min="9" max="9" width="8.7109375" bestFit="1" customWidth="1"/>
    <col min="10" max="10" width="3.5703125" bestFit="1" customWidth="1"/>
    <col min="11" max="11" width="4.7109375" bestFit="1" customWidth="1"/>
    <col min="12" max="12" width="12.42578125" bestFit="1" customWidth="1"/>
    <col min="13" max="13" width="11.5703125" bestFit="1" customWidth="1"/>
    <col min="14" max="14" width="10.85546875" bestFit="1" customWidth="1"/>
    <col min="15" max="15" width="8.7109375" bestFit="1" customWidth="1"/>
    <col min="16" max="16" width="7" bestFit="1" customWidth="1"/>
    <col min="17" max="17" width="8" bestFit="1" customWidth="1"/>
    <col min="18" max="18" width="10.28515625" bestFit="1" customWidth="1"/>
    <col min="19" max="19" width="13.85546875" bestFit="1" customWidth="1"/>
    <col min="20" max="20" width="8.7109375" bestFit="1" customWidth="1"/>
    <col min="21" max="21" width="3.5703125" bestFit="1" customWidth="1"/>
    <col min="22" max="22" width="4.7109375" bestFit="1" customWidth="1"/>
    <col min="23" max="23" width="10.42578125" bestFit="1" customWidth="1"/>
    <col min="24" max="24" width="11.28515625" bestFit="1" customWidth="1"/>
    <col min="25" max="25" width="19.140625" bestFit="1" customWidth="1"/>
    <col min="26" max="26" width="24.85546875" bestFit="1" customWidth="1"/>
    <col min="27" max="27" width="12.42578125" bestFit="1" customWidth="1"/>
    <col min="28" max="28" width="24.140625" bestFit="1" customWidth="1"/>
    <col min="29" max="29" width="23.7109375" bestFit="1" customWidth="1"/>
    <col min="30" max="30" width="20.140625" bestFit="1" customWidth="1"/>
    <col min="31" max="31" width="22.140625" bestFit="1" customWidth="1"/>
    <col min="32" max="32" width="19.7109375" bestFit="1" customWidth="1"/>
    <col min="33" max="33" width="28.85546875" bestFit="1" customWidth="1"/>
    <col min="34" max="34" width="29" bestFit="1" customWidth="1"/>
    <col min="35" max="35" width="22.28515625" bestFit="1" customWidth="1"/>
    <col min="36" max="36" width="23.5703125" bestFit="1" customWidth="1"/>
    <col min="37" max="37" width="22.42578125" bestFit="1" customWidth="1"/>
    <col min="38" max="38" width="23.5703125" bestFit="1" customWidth="1"/>
    <col min="39" max="39" width="23.7109375" bestFit="1" customWidth="1"/>
    <col min="40" max="40" width="22.5703125" bestFit="1" customWidth="1"/>
    <col min="41" max="41" width="21.7109375" bestFit="1" customWidth="1"/>
    <col min="42" max="42" width="21.140625" bestFit="1" customWidth="1"/>
    <col min="43" max="43" width="22.85546875" bestFit="1" customWidth="1"/>
    <col min="44" max="44" width="23.42578125" bestFit="1" customWidth="1"/>
    <col min="45" max="45" width="21.85546875" bestFit="1" customWidth="1"/>
    <col min="46" max="46" width="18.7109375" bestFit="1" customWidth="1"/>
    <col min="47" max="47" width="20.140625" bestFit="1" customWidth="1"/>
    <col min="48" max="48" width="22.28515625" bestFit="1" customWidth="1"/>
    <col min="49" max="49" width="18.28515625" bestFit="1" customWidth="1"/>
    <col min="50" max="50" width="21.85546875" bestFit="1" customWidth="1"/>
    <col min="51" max="51" width="19" bestFit="1" customWidth="1"/>
    <col min="52" max="52" width="19.7109375" bestFit="1" customWidth="1"/>
    <col min="53" max="53" width="10.42578125" bestFit="1" customWidth="1"/>
    <col min="54" max="54" width="11.28515625" bestFit="1" customWidth="1"/>
  </cols>
  <sheetData>
    <row r="3" spans="1:7" x14ac:dyDescent="0.25">
      <c r="A3" s="43" t="s">
        <v>284</v>
      </c>
      <c r="E3" s="43" t="s">
        <v>170</v>
      </c>
    </row>
    <row r="4" spans="1:7" x14ac:dyDescent="0.25">
      <c r="A4" s="43" t="s">
        <v>221</v>
      </c>
      <c r="B4" s="43" t="s">
        <v>233</v>
      </c>
      <c r="C4" s="43" t="s">
        <v>422</v>
      </c>
      <c r="D4" s="43" t="s">
        <v>228</v>
      </c>
      <c r="E4" t="s">
        <v>138</v>
      </c>
      <c r="F4" t="s">
        <v>142</v>
      </c>
      <c r="G4" t="s">
        <v>283</v>
      </c>
    </row>
    <row r="5" spans="1:7" x14ac:dyDescent="0.25">
      <c r="A5" t="s">
        <v>287</v>
      </c>
      <c r="B5" t="s">
        <v>337</v>
      </c>
      <c r="C5" t="s">
        <v>387</v>
      </c>
      <c r="F5">
        <v>1</v>
      </c>
      <c r="G5">
        <v>1</v>
      </c>
    </row>
    <row r="6" spans="1:7" x14ac:dyDescent="0.25">
      <c r="B6" t="s">
        <v>423</v>
      </c>
      <c r="F6">
        <v>1</v>
      </c>
      <c r="G6">
        <v>1</v>
      </c>
    </row>
    <row r="7" spans="1:7" x14ac:dyDescent="0.25">
      <c r="A7" t="s">
        <v>424</v>
      </c>
      <c r="F7">
        <v>1</v>
      </c>
      <c r="G7">
        <v>1</v>
      </c>
    </row>
    <row r="8" spans="1:7" x14ac:dyDescent="0.25">
      <c r="A8" t="s">
        <v>288</v>
      </c>
      <c r="B8" t="s">
        <v>338</v>
      </c>
      <c r="C8" t="s">
        <v>388</v>
      </c>
      <c r="E8">
        <v>1</v>
      </c>
      <c r="G8">
        <v>1</v>
      </c>
    </row>
    <row r="9" spans="1:7" x14ac:dyDescent="0.25">
      <c r="B9" t="s">
        <v>425</v>
      </c>
      <c r="E9">
        <v>1</v>
      </c>
      <c r="G9">
        <v>1</v>
      </c>
    </row>
    <row r="10" spans="1:7" x14ac:dyDescent="0.25">
      <c r="A10" t="s">
        <v>426</v>
      </c>
      <c r="E10">
        <v>1</v>
      </c>
      <c r="G10">
        <v>1</v>
      </c>
    </row>
    <row r="11" spans="1:7" x14ac:dyDescent="0.25">
      <c r="A11" t="s">
        <v>289</v>
      </c>
      <c r="B11" t="s">
        <v>339</v>
      </c>
      <c r="C11" t="s">
        <v>389</v>
      </c>
      <c r="E11">
        <v>1</v>
      </c>
      <c r="G11">
        <v>1</v>
      </c>
    </row>
    <row r="12" spans="1:7" x14ac:dyDescent="0.25">
      <c r="B12" t="s">
        <v>427</v>
      </c>
      <c r="E12">
        <v>1</v>
      </c>
      <c r="G12">
        <v>1</v>
      </c>
    </row>
    <row r="13" spans="1:7" x14ac:dyDescent="0.25">
      <c r="A13" t="s">
        <v>428</v>
      </c>
      <c r="E13">
        <v>1</v>
      </c>
      <c r="G13">
        <v>1</v>
      </c>
    </row>
    <row r="14" spans="1:7" x14ac:dyDescent="0.25">
      <c r="A14" t="s">
        <v>290</v>
      </c>
      <c r="B14" t="s">
        <v>340</v>
      </c>
      <c r="C14" t="s">
        <v>390</v>
      </c>
      <c r="F14">
        <v>1</v>
      </c>
      <c r="G14">
        <v>1</v>
      </c>
    </row>
    <row r="15" spans="1:7" x14ac:dyDescent="0.25">
      <c r="B15" t="s">
        <v>429</v>
      </c>
      <c r="F15">
        <v>1</v>
      </c>
      <c r="G15">
        <v>1</v>
      </c>
    </row>
    <row r="16" spans="1:7" x14ac:dyDescent="0.25">
      <c r="A16" t="s">
        <v>430</v>
      </c>
      <c r="F16">
        <v>1</v>
      </c>
      <c r="G16">
        <v>1</v>
      </c>
    </row>
    <row r="17" spans="1:7" x14ac:dyDescent="0.25">
      <c r="A17" t="s">
        <v>291</v>
      </c>
      <c r="B17" t="s">
        <v>341</v>
      </c>
      <c r="C17" t="s">
        <v>391</v>
      </c>
      <c r="E17">
        <v>1</v>
      </c>
      <c r="G17">
        <v>1</v>
      </c>
    </row>
    <row r="18" spans="1:7" x14ac:dyDescent="0.25">
      <c r="B18" t="s">
        <v>431</v>
      </c>
      <c r="E18">
        <v>1</v>
      </c>
      <c r="G18">
        <v>1</v>
      </c>
    </row>
    <row r="19" spans="1:7" x14ac:dyDescent="0.25">
      <c r="A19" t="s">
        <v>432</v>
      </c>
      <c r="E19">
        <v>1</v>
      </c>
      <c r="G19">
        <v>1</v>
      </c>
    </row>
    <row r="20" spans="1:7" x14ac:dyDescent="0.25">
      <c r="A20" t="s">
        <v>292</v>
      </c>
      <c r="B20" t="s">
        <v>342</v>
      </c>
      <c r="C20" t="s">
        <v>392</v>
      </c>
      <c r="E20">
        <v>1</v>
      </c>
      <c r="G20">
        <v>1</v>
      </c>
    </row>
    <row r="21" spans="1:7" x14ac:dyDescent="0.25">
      <c r="B21" t="s">
        <v>433</v>
      </c>
      <c r="E21">
        <v>1</v>
      </c>
      <c r="G21">
        <v>1</v>
      </c>
    </row>
    <row r="22" spans="1:7" x14ac:dyDescent="0.25">
      <c r="A22" t="s">
        <v>434</v>
      </c>
      <c r="E22">
        <v>1</v>
      </c>
      <c r="G22">
        <v>1</v>
      </c>
    </row>
    <row r="23" spans="1:7" x14ac:dyDescent="0.25">
      <c r="A23" t="s">
        <v>293</v>
      </c>
      <c r="B23" t="s">
        <v>343</v>
      </c>
      <c r="C23" t="s">
        <v>393</v>
      </c>
      <c r="E23">
        <v>1</v>
      </c>
      <c r="G23">
        <v>1</v>
      </c>
    </row>
    <row r="24" spans="1:7" x14ac:dyDescent="0.25">
      <c r="B24" t="s">
        <v>435</v>
      </c>
      <c r="E24">
        <v>1</v>
      </c>
      <c r="G24">
        <v>1</v>
      </c>
    </row>
    <row r="25" spans="1:7" x14ac:dyDescent="0.25">
      <c r="A25" t="s">
        <v>436</v>
      </c>
      <c r="E25">
        <v>1</v>
      </c>
      <c r="G25">
        <v>1</v>
      </c>
    </row>
    <row r="26" spans="1:7" x14ac:dyDescent="0.25">
      <c r="A26" t="s">
        <v>294</v>
      </c>
      <c r="B26" t="s">
        <v>344</v>
      </c>
      <c r="C26" t="s">
        <v>394</v>
      </c>
      <c r="E26">
        <v>1</v>
      </c>
      <c r="G26">
        <v>1</v>
      </c>
    </row>
    <row r="27" spans="1:7" x14ac:dyDescent="0.25">
      <c r="B27" t="s">
        <v>437</v>
      </c>
      <c r="E27">
        <v>1</v>
      </c>
      <c r="G27">
        <v>1</v>
      </c>
    </row>
    <row r="28" spans="1:7" x14ac:dyDescent="0.25">
      <c r="A28" t="s">
        <v>438</v>
      </c>
      <c r="E28">
        <v>1</v>
      </c>
      <c r="G28">
        <v>1</v>
      </c>
    </row>
    <row r="29" spans="1:7" x14ac:dyDescent="0.25">
      <c r="A29" t="s">
        <v>295</v>
      </c>
      <c r="B29" t="s">
        <v>345</v>
      </c>
      <c r="C29" t="s">
        <v>395</v>
      </c>
      <c r="F29">
        <v>1</v>
      </c>
      <c r="G29">
        <v>1</v>
      </c>
    </row>
    <row r="30" spans="1:7" x14ac:dyDescent="0.25">
      <c r="B30" t="s">
        <v>439</v>
      </c>
      <c r="F30">
        <v>1</v>
      </c>
      <c r="G30">
        <v>1</v>
      </c>
    </row>
    <row r="31" spans="1:7" x14ac:dyDescent="0.25">
      <c r="A31" t="s">
        <v>440</v>
      </c>
      <c r="F31">
        <v>1</v>
      </c>
      <c r="G31">
        <v>1</v>
      </c>
    </row>
    <row r="32" spans="1:7" x14ac:dyDescent="0.25">
      <c r="A32" t="s">
        <v>296</v>
      </c>
      <c r="B32" t="s">
        <v>346</v>
      </c>
      <c r="C32" t="s">
        <v>390</v>
      </c>
      <c r="F32">
        <v>1</v>
      </c>
      <c r="G32">
        <v>1</v>
      </c>
    </row>
    <row r="33" spans="1:7" x14ac:dyDescent="0.25">
      <c r="B33" t="s">
        <v>441</v>
      </c>
      <c r="F33">
        <v>1</v>
      </c>
      <c r="G33">
        <v>1</v>
      </c>
    </row>
    <row r="34" spans="1:7" x14ac:dyDescent="0.25">
      <c r="A34" t="s">
        <v>442</v>
      </c>
      <c r="F34">
        <v>1</v>
      </c>
      <c r="G34">
        <v>1</v>
      </c>
    </row>
    <row r="35" spans="1:7" x14ac:dyDescent="0.25">
      <c r="A35" t="s">
        <v>297</v>
      </c>
      <c r="B35" t="s">
        <v>347</v>
      </c>
      <c r="C35" t="s">
        <v>396</v>
      </c>
      <c r="F35">
        <v>1</v>
      </c>
      <c r="G35">
        <v>1</v>
      </c>
    </row>
    <row r="36" spans="1:7" x14ac:dyDescent="0.25">
      <c r="B36" t="s">
        <v>443</v>
      </c>
      <c r="F36">
        <v>1</v>
      </c>
      <c r="G36">
        <v>1</v>
      </c>
    </row>
    <row r="37" spans="1:7" x14ac:dyDescent="0.25">
      <c r="A37" t="s">
        <v>444</v>
      </c>
      <c r="F37">
        <v>1</v>
      </c>
      <c r="G37">
        <v>1</v>
      </c>
    </row>
    <row r="38" spans="1:7" x14ac:dyDescent="0.25">
      <c r="A38" t="s">
        <v>298</v>
      </c>
      <c r="B38" t="s">
        <v>348</v>
      </c>
      <c r="C38" t="s">
        <v>397</v>
      </c>
      <c r="F38">
        <v>1</v>
      </c>
      <c r="G38">
        <v>1</v>
      </c>
    </row>
    <row r="39" spans="1:7" x14ac:dyDescent="0.25">
      <c r="B39" t="s">
        <v>445</v>
      </c>
      <c r="F39">
        <v>1</v>
      </c>
      <c r="G39">
        <v>1</v>
      </c>
    </row>
    <row r="40" spans="1:7" x14ac:dyDescent="0.25">
      <c r="A40" t="s">
        <v>446</v>
      </c>
      <c r="F40">
        <v>1</v>
      </c>
      <c r="G40">
        <v>1</v>
      </c>
    </row>
    <row r="41" spans="1:7" x14ac:dyDescent="0.25">
      <c r="A41" t="s">
        <v>299</v>
      </c>
      <c r="B41" t="s">
        <v>349</v>
      </c>
      <c r="C41" t="s">
        <v>398</v>
      </c>
      <c r="F41">
        <v>1</v>
      </c>
      <c r="G41">
        <v>1</v>
      </c>
    </row>
    <row r="42" spans="1:7" x14ac:dyDescent="0.25">
      <c r="B42" t="s">
        <v>447</v>
      </c>
      <c r="F42">
        <v>1</v>
      </c>
      <c r="G42">
        <v>1</v>
      </c>
    </row>
    <row r="43" spans="1:7" x14ac:dyDescent="0.25">
      <c r="A43" t="s">
        <v>448</v>
      </c>
      <c r="F43">
        <v>1</v>
      </c>
      <c r="G43">
        <v>1</v>
      </c>
    </row>
    <row r="44" spans="1:7" x14ac:dyDescent="0.25">
      <c r="A44" t="s">
        <v>300</v>
      </c>
      <c r="B44" t="s">
        <v>350</v>
      </c>
      <c r="C44" t="s">
        <v>399</v>
      </c>
      <c r="F44">
        <v>1</v>
      </c>
      <c r="G44">
        <v>1</v>
      </c>
    </row>
    <row r="45" spans="1:7" x14ac:dyDescent="0.25">
      <c r="B45" t="s">
        <v>449</v>
      </c>
      <c r="F45">
        <v>1</v>
      </c>
      <c r="G45">
        <v>1</v>
      </c>
    </row>
    <row r="46" spans="1:7" x14ac:dyDescent="0.25">
      <c r="A46" t="s">
        <v>450</v>
      </c>
      <c r="F46">
        <v>1</v>
      </c>
      <c r="G46">
        <v>1</v>
      </c>
    </row>
    <row r="47" spans="1:7" x14ac:dyDescent="0.25">
      <c r="A47" t="s">
        <v>301</v>
      </c>
      <c r="B47" t="s">
        <v>351</v>
      </c>
      <c r="C47" t="s">
        <v>397</v>
      </c>
      <c r="F47">
        <v>1</v>
      </c>
      <c r="G47">
        <v>1</v>
      </c>
    </row>
    <row r="48" spans="1:7" x14ac:dyDescent="0.25">
      <c r="B48" t="s">
        <v>451</v>
      </c>
      <c r="F48">
        <v>1</v>
      </c>
      <c r="G48">
        <v>1</v>
      </c>
    </row>
    <row r="49" spans="1:7" x14ac:dyDescent="0.25">
      <c r="A49" t="s">
        <v>452</v>
      </c>
      <c r="F49">
        <v>1</v>
      </c>
      <c r="G49">
        <v>1</v>
      </c>
    </row>
    <row r="50" spans="1:7" x14ac:dyDescent="0.25">
      <c r="A50" t="s">
        <v>302</v>
      </c>
      <c r="B50" t="s">
        <v>352</v>
      </c>
      <c r="C50" t="s">
        <v>400</v>
      </c>
      <c r="F50">
        <v>1</v>
      </c>
      <c r="G50">
        <v>1</v>
      </c>
    </row>
    <row r="51" spans="1:7" x14ac:dyDescent="0.25">
      <c r="B51" t="s">
        <v>453</v>
      </c>
      <c r="F51">
        <v>1</v>
      </c>
      <c r="G51">
        <v>1</v>
      </c>
    </row>
    <row r="52" spans="1:7" x14ac:dyDescent="0.25">
      <c r="A52" t="s">
        <v>454</v>
      </c>
      <c r="F52">
        <v>1</v>
      </c>
      <c r="G52">
        <v>1</v>
      </c>
    </row>
    <row r="53" spans="1:7" x14ac:dyDescent="0.25">
      <c r="A53" t="s">
        <v>303</v>
      </c>
      <c r="B53" t="s">
        <v>353</v>
      </c>
      <c r="C53" t="s">
        <v>391</v>
      </c>
      <c r="F53">
        <v>1</v>
      </c>
      <c r="G53">
        <v>1</v>
      </c>
    </row>
    <row r="54" spans="1:7" x14ac:dyDescent="0.25">
      <c r="B54" t="s">
        <v>455</v>
      </c>
      <c r="F54">
        <v>1</v>
      </c>
      <c r="G54">
        <v>1</v>
      </c>
    </row>
    <row r="55" spans="1:7" x14ac:dyDescent="0.25">
      <c r="A55" t="s">
        <v>456</v>
      </c>
      <c r="F55">
        <v>1</v>
      </c>
      <c r="G55">
        <v>1</v>
      </c>
    </row>
    <row r="56" spans="1:7" x14ac:dyDescent="0.25">
      <c r="A56" t="s">
        <v>304</v>
      </c>
      <c r="B56" t="s">
        <v>354</v>
      </c>
      <c r="C56" t="s">
        <v>401</v>
      </c>
      <c r="F56">
        <v>1</v>
      </c>
      <c r="G56">
        <v>1</v>
      </c>
    </row>
    <row r="57" spans="1:7" x14ac:dyDescent="0.25">
      <c r="B57" t="s">
        <v>457</v>
      </c>
      <c r="F57">
        <v>1</v>
      </c>
      <c r="G57">
        <v>1</v>
      </c>
    </row>
    <row r="58" spans="1:7" x14ac:dyDescent="0.25">
      <c r="A58" t="s">
        <v>458</v>
      </c>
      <c r="F58">
        <v>1</v>
      </c>
      <c r="G58">
        <v>1</v>
      </c>
    </row>
    <row r="59" spans="1:7" x14ac:dyDescent="0.25">
      <c r="A59" t="s">
        <v>305</v>
      </c>
      <c r="B59" t="s">
        <v>355</v>
      </c>
      <c r="C59" t="s">
        <v>402</v>
      </c>
      <c r="F59">
        <v>1</v>
      </c>
      <c r="G59">
        <v>1</v>
      </c>
    </row>
    <row r="60" spans="1:7" x14ac:dyDescent="0.25">
      <c r="B60" t="s">
        <v>459</v>
      </c>
      <c r="F60">
        <v>1</v>
      </c>
      <c r="G60">
        <v>1</v>
      </c>
    </row>
    <row r="61" spans="1:7" x14ac:dyDescent="0.25">
      <c r="A61" t="s">
        <v>460</v>
      </c>
      <c r="F61">
        <v>1</v>
      </c>
      <c r="G61">
        <v>1</v>
      </c>
    </row>
    <row r="62" spans="1:7" x14ac:dyDescent="0.25">
      <c r="A62" t="s">
        <v>306</v>
      </c>
      <c r="B62" t="s">
        <v>356</v>
      </c>
      <c r="C62" t="s">
        <v>403</v>
      </c>
      <c r="F62">
        <v>1</v>
      </c>
      <c r="G62">
        <v>1</v>
      </c>
    </row>
    <row r="63" spans="1:7" x14ac:dyDescent="0.25">
      <c r="B63" t="s">
        <v>461</v>
      </c>
      <c r="F63">
        <v>1</v>
      </c>
      <c r="G63">
        <v>1</v>
      </c>
    </row>
    <row r="64" spans="1:7" x14ac:dyDescent="0.25">
      <c r="A64" t="s">
        <v>462</v>
      </c>
      <c r="F64">
        <v>1</v>
      </c>
      <c r="G64">
        <v>1</v>
      </c>
    </row>
    <row r="65" spans="1:7" x14ac:dyDescent="0.25">
      <c r="A65" t="s">
        <v>307</v>
      </c>
      <c r="B65" t="s">
        <v>357</v>
      </c>
      <c r="C65" t="s">
        <v>404</v>
      </c>
      <c r="F65">
        <v>1</v>
      </c>
      <c r="G65">
        <v>1</v>
      </c>
    </row>
    <row r="66" spans="1:7" x14ac:dyDescent="0.25">
      <c r="B66" t="s">
        <v>463</v>
      </c>
      <c r="F66">
        <v>1</v>
      </c>
      <c r="G66">
        <v>1</v>
      </c>
    </row>
    <row r="67" spans="1:7" x14ac:dyDescent="0.25">
      <c r="A67" t="s">
        <v>464</v>
      </c>
      <c r="F67">
        <v>1</v>
      </c>
      <c r="G67">
        <v>1</v>
      </c>
    </row>
    <row r="68" spans="1:7" x14ac:dyDescent="0.25">
      <c r="A68" t="s">
        <v>308</v>
      </c>
      <c r="B68" t="s">
        <v>358</v>
      </c>
      <c r="C68" t="s">
        <v>390</v>
      </c>
      <c r="E68">
        <v>1</v>
      </c>
      <c r="G68">
        <v>1</v>
      </c>
    </row>
    <row r="69" spans="1:7" x14ac:dyDescent="0.25">
      <c r="B69" t="s">
        <v>465</v>
      </c>
      <c r="E69">
        <v>1</v>
      </c>
      <c r="G69">
        <v>1</v>
      </c>
    </row>
    <row r="70" spans="1:7" x14ac:dyDescent="0.25">
      <c r="A70" t="s">
        <v>466</v>
      </c>
      <c r="E70">
        <v>1</v>
      </c>
      <c r="G70">
        <v>1</v>
      </c>
    </row>
    <row r="71" spans="1:7" x14ac:dyDescent="0.25">
      <c r="A71" t="s">
        <v>309</v>
      </c>
      <c r="B71" t="s">
        <v>359</v>
      </c>
      <c r="C71" t="s">
        <v>405</v>
      </c>
      <c r="E71">
        <v>1</v>
      </c>
      <c r="G71">
        <v>1</v>
      </c>
    </row>
    <row r="72" spans="1:7" x14ac:dyDescent="0.25">
      <c r="B72" t="s">
        <v>467</v>
      </c>
      <c r="E72">
        <v>1</v>
      </c>
      <c r="G72">
        <v>1</v>
      </c>
    </row>
    <row r="73" spans="1:7" x14ac:dyDescent="0.25">
      <c r="A73" t="s">
        <v>468</v>
      </c>
      <c r="E73">
        <v>1</v>
      </c>
      <c r="G73">
        <v>1</v>
      </c>
    </row>
    <row r="74" spans="1:7" x14ac:dyDescent="0.25">
      <c r="A74" t="s">
        <v>310</v>
      </c>
      <c r="B74" t="s">
        <v>360</v>
      </c>
      <c r="C74" t="s">
        <v>406</v>
      </c>
      <c r="E74">
        <v>1</v>
      </c>
      <c r="G74">
        <v>1</v>
      </c>
    </row>
    <row r="75" spans="1:7" x14ac:dyDescent="0.25">
      <c r="B75" t="s">
        <v>469</v>
      </c>
      <c r="E75">
        <v>1</v>
      </c>
      <c r="G75">
        <v>1</v>
      </c>
    </row>
    <row r="76" spans="1:7" x14ac:dyDescent="0.25">
      <c r="A76" t="s">
        <v>470</v>
      </c>
      <c r="E76">
        <v>1</v>
      </c>
      <c r="G76">
        <v>1</v>
      </c>
    </row>
    <row r="77" spans="1:7" x14ac:dyDescent="0.25">
      <c r="A77" t="s">
        <v>311</v>
      </c>
      <c r="B77" t="s">
        <v>361</v>
      </c>
      <c r="C77" t="s">
        <v>407</v>
      </c>
      <c r="F77">
        <v>1</v>
      </c>
      <c r="G77">
        <v>1</v>
      </c>
    </row>
    <row r="78" spans="1:7" x14ac:dyDescent="0.25">
      <c r="B78" t="s">
        <v>471</v>
      </c>
      <c r="F78">
        <v>1</v>
      </c>
      <c r="G78">
        <v>1</v>
      </c>
    </row>
    <row r="79" spans="1:7" x14ac:dyDescent="0.25">
      <c r="A79" t="s">
        <v>472</v>
      </c>
      <c r="F79">
        <v>1</v>
      </c>
      <c r="G79">
        <v>1</v>
      </c>
    </row>
    <row r="80" spans="1:7" x14ac:dyDescent="0.25">
      <c r="A80" t="s">
        <v>312</v>
      </c>
      <c r="B80" t="s">
        <v>362</v>
      </c>
      <c r="C80" t="s">
        <v>408</v>
      </c>
      <c r="F80">
        <v>1</v>
      </c>
      <c r="G80">
        <v>1</v>
      </c>
    </row>
    <row r="81" spans="1:7" x14ac:dyDescent="0.25">
      <c r="B81" t="s">
        <v>473</v>
      </c>
      <c r="F81">
        <v>1</v>
      </c>
      <c r="G81">
        <v>1</v>
      </c>
    </row>
    <row r="82" spans="1:7" x14ac:dyDescent="0.25">
      <c r="A82" t="s">
        <v>474</v>
      </c>
      <c r="F82">
        <v>1</v>
      </c>
      <c r="G82">
        <v>1</v>
      </c>
    </row>
    <row r="83" spans="1:7" x14ac:dyDescent="0.25">
      <c r="A83" t="s">
        <v>313</v>
      </c>
      <c r="B83" t="s">
        <v>363</v>
      </c>
      <c r="C83" t="s">
        <v>409</v>
      </c>
      <c r="F83">
        <v>1</v>
      </c>
      <c r="G83">
        <v>1</v>
      </c>
    </row>
    <row r="84" spans="1:7" x14ac:dyDescent="0.25">
      <c r="B84" t="s">
        <v>475</v>
      </c>
      <c r="F84">
        <v>1</v>
      </c>
      <c r="G84">
        <v>1</v>
      </c>
    </row>
    <row r="85" spans="1:7" x14ac:dyDescent="0.25">
      <c r="A85" t="s">
        <v>476</v>
      </c>
      <c r="F85">
        <v>1</v>
      </c>
      <c r="G85">
        <v>1</v>
      </c>
    </row>
    <row r="86" spans="1:7" x14ac:dyDescent="0.25">
      <c r="A86" t="s">
        <v>314</v>
      </c>
      <c r="B86" t="s">
        <v>364</v>
      </c>
      <c r="C86" t="s">
        <v>410</v>
      </c>
      <c r="F86">
        <v>1</v>
      </c>
      <c r="G86">
        <v>1</v>
      </c>
    </row>
    <row r="87" spans="1:7" x14ac:dyDescent="0.25">
      <c r="B87" t="s">
        <v>477</v>
      </c>
      <c r="F87">
        <v>1</v>
      </c>
      <c r="G87">
        <v>1</v>
      </c>
    </row>
    <row r="88" spans="1:7" x14ac:dyDescent="0.25">
      <c r="A88" t="s">
        <v>478</v>
      </c>
      <c r="F88">
        <v>1</v>
      </c>
      <c r="G88">
        <v>1</v>
      </c>
    </row>
    <row r="89" spans="1:7" x14ac:dyDescent="0.25">
      <c r="A89" t="s">
        <v>315</v>
      </c>
      <c r="B89" t="s">
        <v>365</v>
      </c>
      <c r="C89" t="s">
        <v>388</v>
      </c>
      <c r="F89">
        <v>1</v>
      </c>
      <c r="G89">
        <v>1</v>
      </c>
    </row>
    <row r="90" spans="1:7" x14ac:dyDescent="0.25">
      <c r="B90" t="s">
        <v>479</v>
      </c>
      <c r="F90">
        <v>1</v>
      </c>
      <c r="G90">
        <v>1</v>
      </c>
    </row>
    <row r="91" spans="1:7" x14ac:dyDescent="0.25">
      <c r="A91" t="s">
        <v>480</v>
      </c>
      <c r="F91">
        <v>1</v>
      </c>
      <c r="G91">
        <v>1</v>
      </c>
    </row>
    <row r="92" spans="1:7" x14ac:dyDescent="0.25">
      <c r="A92" t="s">
        <v>316</v>
      </c>
      <c r="B92" t="s">
        <v>366</v>
      </c>
      <c r="C92" t="s">
        <v>389</v>
      </c>
      <c r="E92">
        <v>1</v>
      </c>
      <c r="G92">
        <v>1</v>
      </c>
    </row>
    <row r="93" spans="1:7" x14ac:dyDescent="0.25">
      <c r="B93" t="s">
        <v>481</v>
      </c>
      <c r="E93">
        <v>1</v>
      </c>
      <c r="G93">
        <v>1</v>
      </c>
    </row>
    <row r="94" spans="1:7" x14ac:dyDescent="0.25">
      <c r="A94" t="s">
        <v>482</v>
      </c>
      <c r="E94">
        <v>1</v>
      </c>
      <c r="G94">
        <v>1</v>
      </c>
    </row>
    <row r="95" spans="1:7" x14ac:dyDescent="0.25">
      <c r="A95" t="s">
        <v>317</v>
      </c>
      <c r="B95" t="s">
        <v>367</v>
      </c>
      <c r="C95" t="s">
        <v>411</v>
      </c>
      <c r="E95">
        <v>1</v>
      </c>
      <c r="G95">
        <v>1</v>
      </c>
    </row>
    <row r="96" spans="1:7" x14ac:dyDescent="0.25">
      <c r="B96" t="s">
        <v>483</v>
      </c>
      <c r="E96">
        <v>1</v>
      </c>
      <c r="G96">
        <v>1</v>
      </c>
    </row>
    <row r="97" spans="1:7" x14ac:dyDescent="0.25">
      <c r="A97" t="s">
        <v>484</v>
      </c>
      <c r="E97">
        <v>1</v>
      </c>
      <c r="G97">
        <v>1</v>
      </c>
    </row>
    <row r="98" spans="1:7" x14ac:dyDescent="0.25">
      <c r="A98" t="s">
        <v>318</v>
      </c>
      <c r="B98" t="s">
        <v>368</v>
      </c>
      <c r="C98" t="s">
        <v>392</v>
      </c>
      <c r="E98">
        <v>1</v>
      </c>
      <c r="G98">
        <v>1</v>
      </c>
    </row>
    <row r="99" spans="1:7" x14ac:dyDescent="0.25">
      <c r="B99" t="s">
        <v>485</v>
      </c>
      <c r="E99">
        <v>1</v>
      </c>
      <c r="G99">
        <v>1</v>
      </c>
    </row>
    <row r="100" spans="1:7" x14ac:dyDescent="0.25">
      <c r="A100" t="s">
        <v>486</v>
      </c>
      <c r="E100">
        <v>1</v>
      </c>
      <c r="G100">
        <v>1</v>
      </c>
    </row>
    <row r="101" spans="1:7" x14ac:dyDescent="0.25">
      <c r="A101" t="s">
        <v>319</v>
      </c>
      <c r="B101" t="s">
        <v>369</v>
      </c>
      <c r="C101" t="s">
        <v>394</v>
      </c>
      <c r="E101">
        <v>1</v>
      </c>
      <c r="G101">
        <v>1</v>
      </c>
    </row>
    <row r="102" spans="1:7" x14ac:dyDescent="0.25">
      <c r="B102" t="s">
        <v>487</v>
      </c>
      <c r="E102">
        <v>1</v>
      </c>
      <c r="G102">
        <v>1</v>
      </c>
    </row>
    <row r="103" spans="1:7" x14ac:dyDescent="0.25">
      <c r="A103" t="s">
        <v>488</v>
      </c>
      <c r="E103">
        <v>1</v>
      </c>
      <c r="G103">
        <v>1</v>
      </c>
    </row>
    <row r="104" spans="1:7" x14ac:dyDescent="0.25">
      <c r="A104" t="s">
        <v>320</v>
      </c>
      <c r="B104" t="s">
        <v>370</v>
      </c>
      <c r="C104" t="s">
        <v>409</v>
      </c>
      <c r="E104">
        <v>1</v>
      </c>
      <c r="G104">
        <v>1</v>
      </c>
    </row>
    <row r="105" spans="1:7" x14ac:dyDescent="0.25">
      <c r="B105" t="s">
        <v>489</v>
      </c>
      <c r="E105">
        <v>1</v>
      </c>
      <c r="G105">
        <v>1</v>
      </c>
    </row>
    <row r="106" spans="1:7" x14ac:dyDescent="0.25">
      <c r="A106" t="s">
        <v>490</v>
      </c>
      <c r="E106">
        <v>1</v>
      </c>
      <c r="G106">
        <v>1</v>
      </c>
    </row>
    <row r="107" spans="1:7" x14ac:dyDescent="0.25">
      <c r="A107" t="s">
        <v>321</v>
      </c>
      <c r="B107" t="s">
        <v>371</v>
      </c>
      <c r="C107" t="s">
        <v>401</v>
      </c>
      <c r="E107">
        <v>1</v>
      </c>
      <c r="G107">
        <v>1</v>
      </c>
    </row>
    <row r="108" spans="1:7" x14ac:dyDescent="0.25">
      <c r="B108" t="s">
        <v>491</v>
      </c>
      <c r="E108">
        <v>1</v>
      </c>
      <c r="G108">
        <v>1</v>
      </c>
    </row>
    <row r="109" spans="1:7" x14ac:dyDescent="0.25">
      <c r="A109" t="s">
        <v>492</v>
      </c>
      <c r="E109">
        <v>1</v>
      </c>
      <c r="G109">
        <v>1</v>
      </c>
    </row>
    <row r="110" spans="1:7" x14ac:dyDescent="0.25">
      <c r="A110" t="s">
        <v>322</v>
      </c>
      <c r="B110" t="s">
        <v>372</v>
      </c>
      <c r="C110" t="s">
        <v>412</v>
      </c>
      <c r="E110">
        <v>1</v>
      </c>
      <c r="G110">
        <v>1</v>
      </c>
    </row>
    <row r="111" spans="1:7" x14ac:dyDescent="0.25">
      <c r="B111" t="s">
        <v>493</v>
      </c>
      <c r="E111">
        <v>1</v>
      </c>
      <c r="G111">
        <v>1</v>
      </c>
    </row>
    <row r="112" spans="1:7" x14ac:dyDescent="0.25">
      <c r="A112" t="s">
        <v>494</v>
      </c>
      <c r="E112">
        <v>1</v>
      </c>
      <c r="G112">
        <v>1</v>
      </c>
    </row>
    <row r="113" spans="1:7" x14ac:dyDescent="0.25">
      <c r="A113" t="s">
        <v>323</v>
      </c>
      <c r="B113" t="s">
        <v>373</v>
      </c>
      <c r="C113" t="s">
        <v>389</v>
      </c>
      <c r="E113">
        <v>1</v>
      </c>
      <c r="G113">
        <v>1</v>
      </c>
    </row>
    <row r="114" spans="1:7" x14ac:dyDescent="0.25">
      <c r="B114" t="s">
        <v>495</v>
      </c>
      <c r="E114">
        <v>1</v>
      </c>
      <c r="G114">
        <v>1</v>
      </c>
    </row>
    <row r="115" spans="1:7" x14ac:dyDescent="0.25">
      <c r="A115" t="s">
        <v>496</v>
      </c>
      <c r="E115">
        <v>1</v>
      </c>
      <c r="G115">
        <v>1</v>
      </c>
    </row>
    <row r="116" spans="1:7" x14ac:dyDescent="0.25">
      <c r="A116" t="s">
        <v>324</v>
      </c>
      <c r="B116" t="s">
        <v>374</v>
      </c>
      <c r="C116" t="s">
        <v>413</v>
      </c>
      <c r="E116">
        <v>1</v>
      </c>
      <c r="G116">
        <v>1</v>
      </c>
    </row>
    <row r="117" spans="1:7" x14ac:dyDescent="0.25">
      <c r="B117" t="s">
        <v>497</v>
      </c>
      <c r="E117">
        <v>1</v>
      </c>
      <c r="G117">
        <v>1</v>
      </c>
    </row>
    <row r="118" spans="1:7" x14ac:dyDescent="0.25">
      <c r="A118" t="s">
        <v>498</v>
      </c>
      <c r="E118">
        <v>1</v>
      </c>
      <c r="G118">
        <v>1</v>
      </c>
    </row>
    <row r="119" spans="1:7" x14ac:dyDescent="0.25">
      <c r="A119" t="s">
        <v>325</v>
      </c>
      <c r="B119" t="s">
        <v>375</v>
      </c>
      <c r="C119" t="s">
        <v>414</v>
      </c>
      <c r="E119">
        <v>1</v>
      </c>
      <c r="G119">
        <v>1</v>
      </c>
    </row>
    <row r="120" spans="1:7" x14ac:dyDescent="0.25">
      <c r="B120" t="s">
        <v>499</v>
      </c>
      <c r="E120">
        <v>1</v>
      </c>
      <c r="G120">
        <v>1</v>
      </c>
    </row>
    <row r="121" spans="1:7" x14ac:dyDescent="0.25">
      <c r="A121" t="s">
        <v>500</v>
      </c>
      <c r="E121">
        <v>1</v>
      </c>
      <c r="G121">
        <v>1</v>
      </c>
    </row>
    <row r="122" spans="1:7" x14ac:dyDescent="0.25">
      <c r="A122" t="s">
        <v>326</v>
      </c>
      <c r="B122" t="s">
        <v>376</v>
      </c>
      <c r="C122" t="s">
        <v>415</v>
      </c>
      <c r="E122">
        <v>1</v>
      </c>
      <c r="G122">
        <v>1</v>
      </c>
    </row>
    <row r="123" spans="1:7" x14ac:dyDescent="0.25">
      <c r="B123" t="s">
        <v>501</v>
      </c>
      <c r="E123">
        <v>1</v>
      </c>
      <c r="G123">
        <v>1</v>
      </c>
    </row>
    <row r="124" spans="1:7" x14ac:dyDescent="0.25">
      <c r="A124" t="s">
        <v>502</v>
      </c>
      <c r="E124">
        <v>1</v>
      </c>
      <c r="G124">
        <v>1</v>
      </c>
    </row>
    <row r="125" spans="1:7" x14ac:dyDescent="0.25">
      <c r="A125" t="s">
        <v>327</v>
      </c>
      <c r="B125" t="s">
        <v>377</v>
      </c>
      <c r="C125" t="s">
        <v>416</v>
      </c>
      <c r="E125">
        <v>1</v>
      </c>
      <c r="G125">
        <v>1</v>
      </c>
    </row>
    <row r="126" spans="1:7" x14ac:dyDescent="0.25">
      <c r="B126" t="s">
        <v>503</v>
      </c>
      <c r="E126">
        <v>1</v>
      </c>
      <c r="G126">
        <v>1</v>
      </c>
    </row>
    <row r="127" spans="1:7" x14ac:dyDescent="0.25">
      <c r="A127" t="s">
        <v>504</v>
      </c>
      <c r="E127">
        <v>1</v>
      </c>
      <c r="G127">
        <v>1</v>
      </c>
    </row>
    <row r="128" spans="1:7" x14ac:dyDescent="0.25">
      <c r="A128" t="s">
        <v>328</v>
      </c>
      <c r="B128" t="s">
        <v>378</v>
      </c>
      <c r="C128" t="s">
        <v>400</v>
      </c>
      <c r="F128">
        <v>1</v>
      </c>
      <c r="G128">
        <v>1</v>
      </c>
    </row>
    <row r="129" spans="1:7" x14ac:dyDescent="0.25">
      <c r="B129" t="s">
        <v>505</v>
      </c>
      <c r="F129">
        <v>1</v>
      </c>
      <c r="G129">
        <v>1</v>
      </c>
    </row>
    <row r="130" spans="1:7" x14ac:dyDescent="0.25">
      <c r="A130" t="s">
        <v>506</v>
      </c>
      <c r="F130">
        <v>1</v>
      </c>
      <c r="G130">
        <v>1</v>
      </c>
    </row>
    <row r="131" spans="1:7" x14ac:dyDescent="0.25">
      <c r="A131" t="s">
        <v>329</v>
      </c>
      <c r="B131" t="s">
        <v>379</v>
      </c>
      <c r="C131" t="s">
        <v>417</v>
      </c>
      <c r="F131">
        <v>1</v>
      </c>
      <c r="G131">
        <v>1</v>
      </c>
    </row>
    <row r="132" spans="1:7" x14ac:dyDescent="0.25">
      <c r="B132" t="s">
        <v>507</v>
      </c>
      <c r="F132">
        <v>1</v>
      </c>
      <c r="G132">
        <v>1</v>
      </c>
    </row>
    <row r="133" spans="1:7" x14ac:dyDescent="0.25">
      <c r="A133" t="s">
        <v>508</v>
      </c>
      <c r="F133">
        <v>1</v>
      </c>
      <c r="G133">
        <v>1</v>
      </c>
    </row>
    <row r="134" spans="1:7" x14ac:dyDescent="0.25">
      <c r="A134" t="s">
        <v>330</v>
      </c>
      <c r="B134" t="s">
        <v>380</v>
      </c>
      <c r="C134" t="s">
        <v>418</v>
      </c>
      <c r="F134">
        <v>1</v>
      </c>
      <c r="G134">
        <v>1</v>
      </c>
    </row>
    <row r="135" spans="1:7" x14ac:dyDescent="0.25">
      <c r="B135" t="s">
        <v>509</v>
      </c>
      <c r="F135">
        <v>1</v>
      </c>
      <c r="G135">
        <v>1</v>
      </c>
    </row>
    <row r="136" spans="1:7" x14ac:dyDescent="0.25">
      <c r="A136" t="s">
        <v>510</v>
      </c>
      <c r="F136">
        <v>1</v>
      </c>
      <c r="G136">
        <v>1</v>
      </c>
    </row>
    <row r="137" spans="1:7" x14ac:dyDescent="0.25">
      <c r="A137" t="s">
        <v>331</v>
      </c>
      <c r="B137" t="s">
        <v>381</v>
      </c>
      <c r="C137" t="s">
        <v>419</v>
      </c>
      <c r="F137">
        <v>1</v>
      </c>
      <c r="G137">
        <v>1</v>
      </c>
    </row>
    <row r="138" spans="1:7" x14ac:dyDescent="0.25">
      <c r="B138" t="s">
        <v>511</v>
      </c>
      <c r="F138">
        <v>1</v>
      </c>
      <c r="G138">
        <v>1</v>
      </c>
    </row>
    <row r="139" spans="1:7" x14ac:dyDescent="0.25">
      <c r="A139" t="s">
        <v>512</v>
      </c>
      <c r="F139">
        <v>1</v>
      </c>
      <c r="G139">
        <v>1</v>
      </c>
    </row>
    <row r="140" spans="1:7" x14ac:dyDescent="0.25">
      <c r="A140" t="s">
        <v>332</v>
      </c>
      <c r="B140" t="s">
        <v>382</v>
      </c>
      <c r="C140" t="s">
        <v>398</v>
      </c>
      <c r="F140">
        <v>1</v>
      </c>
      <c r="G140">
        <v>1</v>
      </c>
    </row>
    <row r="141" spans="1:7" x14ac:dyDescent="0.25">
      <c r="B141" t="s">
        <v>513</v>
      </c>
      <c r="F141">
        <v>1</v>
      </c>
      <c r="G141">
        <v>1</v>
      </c>
    </row>
    <row r="142" spans="1:7" x14ac:dyDescent="0.25">
      <c r="A142" t="s">
        <v>514</v>
      </c>
      <c r="F142">
        <v>1</v>
      </c>
      <c r="G142">
        <v>1</v>
      </c>
    </row>
    <row r="143" spans="1:7" x14ac:dyDescent="0.25">
      <c r="A143" t="s">
        <v>333</v>
      </c>
      <c r="B143" t="s">
        <v>383</v>
      </c>
      <c r="C143" t="s">
        <v>420</v>
      </c>
      <c r="E143">
        <v>1</v>
      </c>
      <c r="G143">
        <v>1</v>
      </c>
    </row>
    <row r="144" spans="1:7" x14ac:dyDescent="0.25">
      <c r="B144" t="s">
        <v>515</v>
      </c>
      <c r="E144">
        <v>1</v>
      </c>
      <c r="G144">
        <v>1</v>
      </c>
    </row>
    <row r="145" spans="1:7" x14ac:dyDescent="0.25">
      <c r="A145" t="s">
        <v>516</v>
      </c>
      <c r="E145">
        <v>1</v>
      </c>
      <c r="G145">
        <v>1</v>
      </c>
    </row>
    <row r="146" spans="1:7" x14ac:dyDescent="0.25">
      <c r="A146" t="s">
        <v>334</v>
      </c>
      <c r="B146" t="s">
        <v>384</v>
      </c>
      <c r="C146" t="s">
        <v>416</v>
      </c>
      <c r="E146">
        <v>1</v>
      </c>
      <c r="G146">
        <v>1</v>
      </c>
    </row>
    <row r="147" spans="1:7" x14ac:dyDescent="0.25">
      <c r="B147" t="s">
        <v>517</v>
      </c>
      <c r="E147">
        <v>1</v>
      </c>
      <c r="G147">
        <v>1</v>
      </c>
    </row>
    <row r="148" spans="1:7" x14ac:dyDescent="0.25">
      <c r="A148" t="s">
        <v>518</v>
      </c>
      <c r="E148">
        <v>1</v>
      </c>
      <c r="G148">
        <v>1</v>
      </c>
    </row>
    <row r="149" spans="1:7" x14ac:dyDescent="0.25">
      <c r="A149" t="s">
        <v>335</v>
      </c>
      <c r="B149" t="s">
        <v>385</v>
      </c>
      <c r="C149" t="s">
        <v>414</v>
      </c>
      <c r="E149">
        <v>1</v>
      </c>
      <c r="G149">
        <v>1</v>
      </c>
    </row>
    <row r="150" spans="1:7" x14ac:dyDescent="0.25">
      <c r="B150" t="s">
        <v>519</v>
      </c>
      <c r="E150">
        <v>1</v>
      </c>
      <c r="G150">
        <v>1</v>
      </c>
    </row>
    <row r="151" spans="1:7" x14ac:dyDescent="0.25">
      <c r="A151" t="s">
        <v>520</v>
      </c>
      <c r="E151">
        <v>1</v>
      </c>
      <c r="G151">
        <v>1</v>
      </c>
    </row>
    <row r="152" spans="1:7" x14ac:dyDescent="0.25">
      <c r="A152" t="s">
        <v>336</v>
      </c>
      <c r="B152" t="s">
        <v>386</v>
      </c>
      <c r="C152" t="s">
        <v>421</v>
      </c>
      <c r="E152">
        <v>1</v>
      </c>
      <c r="G152">
        <v>1</v>
      </c>
    </row>
    <row r="153" spans="1:7" x14ac:dyDescent="0.25">
      <c r="B153" t="s">
        <v>521</v>
      </c>
      <c r="E153">
        <v>1</v>
      </c>
      <c r="G153">
        <v>1</v>
      </c>
    </row>
    <row r="154" spans="1:7" x14ac:dyDescent="0.25">
      <c r="A154" t="s">
        <v>522</v>
      </c>
      <c r="E154">
        <v>1</v>
      </c>
      <c r="G154">
        <v>1</v>
      </c>
    </row>
    <row r="155" spans="1:7" hidden="1" x14ac:dyDescent="0.25">
      <c r="A155" t="s">
        <v>283</v>
      </c>
      <c r="E155">
        <v>25</v>
      </c>
      <c r="F155">
        <v>25</v>
      </c>
      <c r="G155">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activeCell="S22" sqref="S22"/>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8" style="34" bestFit="1" customWidth="1"/>
    <col min="8" max="8" width="13.42578125" customWidth="1"/>
    <col min="9" max="9" width="9.140625" customWidth="1"/>
    <col min="10" max="10" width="12.85546875" bestFit="1" customWidth="1"/>
    <col min="11" max="11" width="15.5703125" customWidth="1"/>
    <col min="12" max="12" width="53.28515625" customWidth="1"/>
    <col min="13" max="13" width="26.85546875" customWidth="1"/>
    <col min="14" max="14" width="10.42578125" style="37" customWidth="1"/>
    <col min="15" max="15" width="10.42578125" customWidth="1"/>
    <col min="16" max="16" width="10.28515625" bestFit="1" customWidth="1"/>
    <col min="17" max="17" width="16" customWidth="1"/>
    <col min="18" max="18" width="24" bestFit="1" customWidth="1"/>
    <col min="19" max="19" width="14.42578125" style="39" customWidth="1"/>
  </cols>
  <sheetData>
    <row r="1" spans="1:19" s="1" customFormat="1" x14ac:dyDescent="0.25">
      <c r="A1" s="30" t="s">
        <v>222</v>
      </c>
      <c r="B1" s="6" t="s">
        <v>221</v>
      </c>
      <c r="C1" s="5" t="s">
        <v>0</v>
      </c>
      <c r="D1" s="5" t="s">
        <v>1</v>
      </c>
      <c r="E1" s="5" t="s">
        <v>2</v>
      </c>
      <c r="F1" s="5" t="s">
        <v>3</v>
      </c>
      <c r="G1" s="32" t="s">
        <v>4</v>
      </c>
      <c r="H1" s="5" t="s">
        <v>5</v>
      </c>
      <c r="I1" s="5" t="s">
        <v>170</v>
      </c>
      <c r="J1" s="5" t="s">
        <v>137</v>
      </c>
      <c r="K1" s="5" t="s">
        <v>228</v>
      </c>
      <c r="L1" s="5" t="s">
        <v>136</v>
      </c>
      <c r="M1" s="5" t="s">
        <v>233</v>
      </c>
      <c r="N1" s="35" t="s">
        <v>246</v>
      </c>
      <c r="O1" s="5" t="s">
        <v>207</v>
      </c>
      <c r="P1" s="5" t="s">
        <v>208</v>
      </c>
      <c r="Q1" s="5" t="s">
        <v>238</v>
      </c>
      <c r="R1" s="5" t="s">
        <v>172</v>
      </c>
      <c r="S1" s="38" t="s">
        <v>239</v>
      </c>
    </row>
    <row r="2" spans="1:19" x14ac:dyDescent="0.25">
      <c r="A2" s="31">
        <v>1</v>
      </c>
      <c r="B2" s="3" t="str">
        <f>_xlfn.TEXTJOIN(" ",TRUE,C2,D2,E2,F2)</f>
        <v>Ms. Annie Abbott</v>
      </c>
      <c r="C2" s="3" t="s">
        <v>6</v>
      </c>
      <c r="D2" s="3" t="s">
        <v>7</v>
      </c>
      <c r="E2" s="3"/>
      <c r="F2" s="3" t="s">
        <v>8</v>
      </c>
      <c r="G2" s="33">
        <v>35699</v>
      </c>
      <c r="H2" s="3" t="s">
        <v>9</v>
      </c>
      <c r="I2" s="3" t="s">
        <v>138</v>
      </c>
      <c r="J2" s="4" t="s">
        <v>141</v>
      </c>
      <c r="K2" s="4" t="str">
        <f>HLOOKUP($J2,LOCATION!$B$2:M$3,2,FALSE)</f>
        <v>USA</v>
      </c>
      <c r="L2" s="4" t="str">
        <f>INDEX(LOCATION!$A$1:$M$1,MATCH(J2,LOCATION!A$2:$M$2,0))</f>
        <v>English</v>
      </c>
      <c r="M2" s="4" t="str">
        <f>LOWER(_xlfn.TEXTJOIN("",TRUE,D2,F2,"@xyz",IF(L2="English",".com",".org")))</f>
        <v>annieabbott@xyz.com</v>
      </c>
      <c r="N2" s="36">
        <v>94</v>
      </c>
      <c r="O2" s="3" t="s">
        <v>209</v>
      </c>
      <c r="P2" s="3" t="s">
        <v>210</v>
      </c>
      <c r="Q2" s="3" t="str">
        <f>INDEX(SPORT!$A$1:$A$33,MATCH(R2,SPORT!$B$1:$B$33,0))</f>
        <v>INDOOR</v>
      </c>
      <c r="R2" s="3" t="s">
        <v>174</v>
      </c>
      <c r="S2" s="42">
        <v>80727</v>
      </c>
    </row>
    <row r="3" spans="1:19" x14ac:dyDescent="0.25">
      <c r="A3" s="31">
        <v>2</v>
      </c>
      <c r="B3" s="3" t="str">
        <f t="shared" ref="B3:B51" si="0">_xlfn.TEXTJOIN(" ",TRUE,C3,D3,E3,F3)</f>
        <v>Ms. Aurelie Liesuchke</v>
      </c>
      <c r="C3" s="2" t="s">
        <v>6</v>
      </c>
      <c r="D3" s="2" t="s">
        <v>10</v>
      </c>
      <c r="E3" s="2"/>
      <c r="F3" s="2" t="s">
        <v>11</v>
      </c>
      <c r="G3" s="33">
        <v>33641</v>
      </c>
      <c r="H3" s="2" t="s">
        <v>12</v>
      </c>
      <c r="I3" s="2" t="s">
        <v>138</v>
      </c>
      <c r="J3" s="4" t="s">
        <v>141</v>
      </c>
      <c r="K3" s="4" t="str">
        <f>HLOOKUP($J3,LOCATION!$B$2:M$3,2,FALSE)</f>
        <v>USA</v>
      </c>
      <c r="L3" s="4" t="str">
        <f>INDEX(LOCATION!$A$1:$M$1,MATCH(J3,LOCATION!A$2:$M$2,0))</f>
        <v>English</v>
      </c>
      <c r="M3" s="4" t="str">
        <f t="shared" ref="M3:M51" si="1">LOWER(_xlfn.TEXTJOIN("",TRUE,D3,F3,"@xyz",IF(L3="English",".com",".org")))</f>
        <v>aurelieliesuchke@xyz.com</v>
      </c>
      <c r="N3" s="36">
        <v>84.2</v>
      </c>
      <c r="O3" s="2" t="s">
        <v>211</v>
      </c>
      <c r="P3" s="2" t="s">
        <v>212</v>
      </c>
      <c r="Q3" s="3" t="str">
        <f>INDEX(SPORT!$A$1:$A$33,MATCH(R3,SPORT!$B$1:$B$33,0))</f>
        <v>INDOOR</v>
      </c>
      <c r="R3" s="2" t="s">
        <v>175</v>
      </c>
      <c r="S3" s="40">
        <v>87471</v>
      </c>
    </row>
    <row r="4" spans="1:19" x14ac:dyDescent="0.25">
      <c r="A4" s="31">
        <v>3</v>
      </c>
      <c r="B4" s="3" t="str">
        <f t="shared" si="0"/>
        <v>Sr. Tomas Ferreira Filho</v>
      </c>
      <c r="C4" s="2" t="s">
        <v>13</v>
      </c>
      <c r="D4" s="2" t="s">
        <v>14</v>
      </c>
      <c r="E4" s="2" t="s">
        <v>15</v>
      </c>
      <c r="F4" s="2" t="s">
        <v>16</v>
      </c>
      <c r="G4" s="33">
        <v>25394</v>
      </c>
      <c r="H4" s="2" t="s">
        <v>17</v>
      </c>
      <c r="I4" s="2" t="s">
        <v>142</v>
      </c>
      <c r="J4" s="4" t="s">
        <v>145</v>
      </c>
      <c r="K4" s="4" t="str">
        <f>HLOOKUP($J4,LOCATION!$B$2:M$3,2,FALSE)</f>
        <v>BRAZIL</v>
      </c>
      <c r="L4" s="4" t="str">
        <f>INDEX(LOCATION!$A$1:$M$1,MATCH(J4,LOCATION!A$2:$M$2,0))</f>
        <v>Portuguese</v>
      </c>
      <c r="M4" s="4" t="str">
        <f t="shared" si="1"/>
        <v>tomasfilho@xyz.org</v>
      </c>
      <c r="N4" s="36">
        <v>52.9</v>
      </c>
      <c r="O4" s="2" t="s">
        <v>213</v>
      </c>
      <c r="P4" s="2" t="s">
        <v>210</v>
      </c>
      <c r="Q4" s="3" t="str">
        <f>INDEX(SPORT!$A$1:$A$33,MATCH(R4,SPORT!$B$1:$B$33,0))</f>
        <v>OUTDOOR</v>
      </c>
      <c r="R4" s="2" t="s">
        <v>177</v>
      </c>
      <c r="S4" s="40">
        <v>64724</v>
      </c>
    </row>
    <row r="5" spans="1:19" x14ac:dyDescent="0.25">
      <c r="A5" s="31">
        <v>4</v>
      </c>
      <c r="B5" s="3" t="str">
        <f t="shared" si="0"/>
        <v>Ms. Darby Cruickshank</v>
      </c>
      <c r="C5" s="2" t="s">
        <v>6</v>
      </c>
      <c r="D5" s="2" t="s">
        <v>18</v>
      </c>
      <c r="E5" s="2"/>
      <c r="F5" s="2" t="s">
        <v>19</v>
      </c>
      <c r="G5" s="33">
        <v>27532</v>
      </c>
      <c r="H5" s="2" t="s">
        <v>20</v>
      </c>
      <c r="I5" s="2" t="s">
        <v>138</v>
      </c>
      <c r="J5" s="4" t="s">
        <v>141</v>
      </c>
      <c r="K5" s="4" t="str">
        <f>HLOOKUP($J5,LOCATION!$B$2:M$3,2,FALSE)</f>
        <v>USA</v>
      </c>
      <c r="L5" s="4" t="str">
        <f>INDEX(LOCATION!$A$1:$M$1,MATCH(J5,LOCATION!A$2:$M$2,0))</f>
        <v>English</v>
      </c>
      <c r="M5" s="4" t="str">
        <f t="shared" si="1"/>
        <v>darbycruickshank@xyz.com</v>
      </c>
      <c r="N5" s="36">
        <v>48.9</v>
      </c>
      <c r="O5" s="2" t="s">
        <v>209</v>
      </c>
      <c r="P5" s="2" t="s">
        <v>212</v>
      </c>
      <c r="Q5" s="3" t="str">
        <f>INDEX(SPORT!$A$1:$A$33,MATCH(R5,SPORT!$B$1:$B$33,0))</f>
        <v>OUTDOOR</v>
      </c>
      <c r="R5" s="2" t="s">
        <v>178</v>
      </c>
      <c r="S5" s="41">
        <v>110823</v>
      </c>
    </row>
    <row r="6" spans="1:19" x14ac:dyDescent="0.25">
      <c r="A6" s="31">
        <v>5</v>
      </c>
      <c r="B6" s="3" t="str">
        <f t="shared" si="0"/>
        <v>Dr. Jaydon Borer</v>
      </c>
      <c r="C6" s="2" t="s">
        <v>21</v>
      </c>
      <c r="D6" s="2" t="s">
        <v>22</v>
      </c>
      <c r="E6" s="2"/>
      <c r="F6" s="2" t="s">
        <v>23</v>
      </c>
      <c r="G6" s="33">
        <v>25706</v>
      </c>
      <c r="H6" s="2" t="s">
        <v>20</v>
      </c>
      <c r="I6" s="2" t="s">
        <v>142</v>
      </c>
      <c r="J6" s="4" t="s">
        <v>141</v>
      </c>
      <c r="K6" s="4" t="str">
        <f>HLOOKUP($J6,LOCATION!$B$2:M$3,2,FALSE)</f>
        <v>USA</v>
      </c>
      <c r="L6" s="4" t="str">
        <f>INDEX(LOCATION!$A$1:$M$1,MATCH(J6,LOCATION!A$2:$M$2,0))</f>
        <v>English</v>
      </c>
      <c r="M6" s="4" t="str">
        <f t="shared" si="1"/>
        <v>jaydonborer@xyz.com</v>
      </c>
      <c r="N6" s="36">
        <v>84.8</v>
      </c>
      <c r="O6" s="2" t="s">
        <v>214</v>
      </c>
      <c r="P6" s="2" t="s">
        <v>215</v>
      </c>
      <c r="Q6" s="3" t="str">
        <f>INDEX(SPORT!$A$1:$A$33,MATCH(R6,SPORT!$B$1:$B$33,0))</f>
        <v>INDOOR</v>
      </c>
      <c r="R6" s="2" t="s">
        <v>179</v>
      </c>
      <c r="S6" s="40">
        <v>56916</v>
      </c>
    </row>
    <row r="7" spans="1:19" x14ac:dyDescent="0.25">
      <c r="A7" s="31">
        <v>6</v>
      </c>
      <c r="B7" s="3" t="str">
        <f t="shared" si="0"/>
        <v>Mr. Moriah  Lynch</v>
      </c>
      <c r="C7" s="2" t="s">
        <v>24</v>
      </c>
      <c r="D7" s="2" t="s">
        <v>25</v>
      </c>
      <c r="E7" s="2"/>
      <c r="F7" s="2" t="s">
        <v>26</v>
      </c>
      <c r="G7" s="33">
        <v>33944</v>
      </c>
      <c r="H7" s="2" t="s">
        <v>27</v>
      </c>
      <c r="I7" s="2" t="s">
        <v>142</v>
      </c>
      <c r="J7" s="4" t="s">
        <v>141</v>
      </c>
      <c r="K7" s="4" t="str">
        <f>HLOOKUP($J7,LOCATION!$B$2:M$3,2,FALSE)</f>
        <v>USA</v>
      </c>
      <c r="L7" s="4" t="str">
        <f>INDEX(LOCATION!$A$1:$M$1,MATCH(J7,LOCATION!A$2:$M$2,0))</f>
        <v>English</v>
      </c>
      <c r="M7" s="4" t="str">
        <f t="shared" si="1"/>
        <v>moriah lynch@xyz.com</v>
      </c>
      <c r="N7" s="36">
        <v>83.2</v>
      </c>
      <c r="O7" s="2" t="s">
        <v>214</v>
      </c>
      <c r="P7" s="2" t="s">
        <v>212</v>
      </c>
      <c r="Q7" s="3" t="str">
        <f>INDEX(SPORT!$A$1:$A$33,MATCH(R7,SPORT!$B$1:$B$33,0))</f>
        <v>INDOOR</v>
      </c>
      <c r="R7" s="2" t="s">
        <v>180</v>
      </c>
      <c r="S7" s="40">
        <v>51133</v>
      </c>
    </row>
    <row r="8" spans="1:19" x14ac:dyDescent="0.25">
      <c r="A8" s="31">
        <v>7</v>
      </c>
      <c r="B8" s="3" t="str">
        <f t="shared" si="0"/>
        <v>Ms. Amiya Eichmann</v>
      </c>
      <c r="C8" s="2" t="s">
        <v>6</v>
      </c>
      <c r="D8" s="2" t="s">
        <v>28</v>
      </c>
      <c r="E8" s="2"/>
      <c r="F8" s="2" t="s">
        <v>29</v>
      </c>
      <c r="G8" s="33">
        <v>36370</v>
      </c>
      <c r="H8" s="2" t="s">
        <v>30</v>
      </c>
      <c r="I8" s="2" t="s">
        <v>138</v>
      </c>
      <c r="J8" s="4" t="s">
        <v>141</v>
      </c>
      <c r="K8" s="4" t="str">
        <f>HLOOKUP($J8,LOCATION!$B$2:M$3,2,FALSE)</f>
        <v>USA</v>
      </c>
      <c r="L8" s="4" t="str">
        <f>INDEX(LOCATION!$A$1:$M$1,MATCH(J8,LOCATION!A$2:$M$2,0))</f>
        <v>English</v>
      </c>
      <c r="M8" s="4" t="str">
        <f t="shared" si="1"/>
        <v>amiyaeichmann@xyz.com</v>
      </c>
      <c r="N8" s="36">
        <v>61.1</v>
      </c>
      <c r="O8" s="2" t="s">
        <v>214</v>
      </c>
      <c r="P8" s="2" t="s">
        <v>215</v>
      </c>
      <c r="Q8" s="3" t="str">
        <f>INDEX(SPORT!$A$1:$A$33,MATCH(R8,SPORT!$B$1:$B$33,0))</f>
        <v>OUTDOOR</v>
      </c>
      <c r="R8" s="2" t="s">
        <v>181</v>
      </c>
      <c r="S8" s="40">
        <v>65465</v>
      </c>
    </row>
    <row r="9" spans="1:19" x14ac:dyDescent="0.25">
      <c r="A9" s="31">
        <v>8</v>
      </c>
      <c r="B9" s="3" t="str">
        <f t="shared" si="0"/>
        <v>Mr. Pierce Rau</v>
      </c>
      <c r="C9" s="2" t="s">
        <v>24</v>
      </c>
      <c r="D9" s="2" t="s">
        <v>31</v>
      </c>
      <c r="E9" s="2"/>
      <c r="F9" s="2" t="s">
        <v>32</v>
      </c>
      <c r="G9" s="33">
        <v>23141</v>
      </c>
      <c r="H9" s="2" t="s">
        <v>20</v>
      </c>
      <c r="I9" s="2" t="s">
        <v>142</v>
      </c>
      <c r="J9" s="4" t="s">
        <v>141</v>
      </c>
      <c r="K9" s="4" t="str">
        <f>HLOOKUP($J9,LOCATION!$B$2:M$3,2,FALSE)</f>
        <v>USA</v>
      </c>
      <c r="L9" s="4" t="str">
        <f>INDEX(LOCATION!$A$1:$M$1,MATCH(J9,LOCATION!A$2:$M$2,0))</f>
        <v>English</v>
      </c>
      <c r="M9" s="4" t="str">
        <f t="shared" si="1"/>
        <v>piercerau@xyz.com</v>
      </c>
      <c r="N9" s="36">
        <v>105.7</v>
      </c>
      <c r="O9" s="2" t="s">
        <v>213</v>
      </c>
      <c r="P9" s="2" t="s">
        <v>216</v>
      </c>
      <c r="Q9" s="3" t="str">
        <f>INDEX(SPORT!$A$1:$A$33,MATCH(R9,SPORT!$B$1:$B$33,0))</f>
        <v>INDOOR</v>
      </c>
      <c r="R9" s="2" t="s">
        <v>182</v>
      </c>
      <c r="S9" s="41">
        <v>109885</v>
      </c>
    </row>
    <row r="10" spans="1:19" x14ac:dyDescent="0.25">
      <c r="A10" s="31">
        <v>9</v>
      </c>
      <c r="B10" s="3" t="str">
        <f t="shared" si="0"/>
        <v>Ms. Amelia Stevens</v>
      </c>
      <c r="C10" s="2" t="s">
        <v>6</v>
      </c>
      <c r="D10" s="2" t="s">
        <v>33</v>
      </c>
      <c r="E10" s="2"/>
      <c r="F10" s="2" t="s">
        <v>34</v>
      </c>
      <c r="G10" s="33">
        <v>25965</v>
      </c>
      <c r="H10" s="2" t="s">
        <v>12</v>
      </c>
      <c r="I10" s="2" t="s">
        <v>138</v>
      </c>
      <c r="J10" s="4" t="s">
        <v>147</v>
      </c>
      <c r="K10" s="4" t="str">
        <f>HLOOKUP($J10,LOCATION!$B$2:M$3,2,FALSE)</f>
        <v>UK</v>
      </c>
      <c r="L10" s="4" t="str">
        <f>INDEX(LOCATION!$A$1:$M$1,MATCH(J10,LOCATION!A$2:$M$2,0))</f>
        <v>English</v>
      </c>
      <c r="M10" s="4" t="str">
        <f t="shared" si="1"/>
        <v>ameliastevens@xyz.com</v>
      </c>
      <c r="N10" s="36">
        <v>65.3</v>
      </c>
      <c r="O10" s="2" t="s">
        <v>214</v>
      </c>
      <c r="P10" s="2" t="s">
        <v>216</v>
      </c>
      <c r="Q10" s="3" t="str">
        <f>INDEX(SPORT!$A$1:$A$33,MATCH(R10,SPORT!$B$1:$B$33,0))</f>
        <v>INDOOR</v>
      </c>
      <c r="R10" s="2" t="s">
        <v>183</v>
      </c>
      <c r="S10" s="40">
        <v>60061</v>
      </c>
    </row>
    <row r="11" spans="1:19" x14ac:dyDescent="0.25">
      <c r="A11" s="31">
        <v>10</v>
      </c>
      <c r="B11" s="3" t="str">
        <f t="shared" si="0"/>
        <v>Mr. Toby Simpson</v>
      </c>
      <c r="C11" s="2" t="s">
        <v>24</v>
      </c>
      <c r="D11" s="2" t="s">
        <v>35</v>
      </c>
      <c r="E11" s="2"/>
      <c r="F11" s="2" t="s">
        <v>36</v>
      </c>
      <c r="G11" s="33">
        <v>23732</v>
      </c>
      <c r="H11" s="2" t="s">
        <v>27</v>
      </c>
      <c r="I11" s="2" t="s">
        <v>142</v>
      </c>
      <c r="J11" s="4" t="s">
        <v>147</v>
      </c>
      <c r="K11" s="4" t="str">
        <f>HLOOKUP($J11,LOCATION!$B$2:M$3,2,FALSE)</f>
        <v>UK</v>
      </c>
      <c r="L11" s="4" t="str">
        <f>INDEX(LOCATION!$A$1:$M$1,MATCH(J11,LOCATION!A$2:$M$2,0))</f>
        <v>English</v>
      </c>
      <c r="M11" s="4" t="str">
        <f t="shared" si="1"/>
        <v>tobysimpson@xyz.com</v>
      </c>
      <c r="N11" s="36">
        <v>62.9</v>
      </c>
      <c r="O11" s="2" t="s">
        <v>213</v>
      </c>
      <c r="P11" s="2" t="s">
        <v>217</v>
      </c>
      <c r="Q11" s="3" t="str">
        <f>INDEX(SPORT!$A$1:$A$33,MATCH(R11,SPORT!$B$1:$B$33,0))</f>
        <v>OUTDOOR</v>
      </c>
      <c r="R11" s="2" t="s">
        <v>181</v>
      </c>
      <c r="S11" s="40">
        <v>32758</v>
      </c>
    </row>
    <row r="12" spans="1:19" x14ac:dyDescent="0.25">
      <c r="A12" s="31">
        <v>11</v>
      </c>
      <c r="B12" s="3" t="str">
        <f t="shared" si="0"/>
        <v>Sir Ethan Murphy</v>
      </c>
      <c r="C12" s="2" t="s">
        <v>37</v>
      </c>
      <c r="D12" s="2" t="s">
        <v>38</v>
      </c>
      <c r="E12" s="2"/>
      <c r="F12" s="2" t="s">
        <v>39</v>
      </c>
      <c r="G12" s="33">
        <v>31733</v>
      </c>
      <c r="H12" s="2" t="s">
        <v>40</v>
      </c>
      <c r="I12" s="2" t="s">
        <v>142</v>
      </c>
      <c r="J12" s="4" t="s">
        <v>147</v>
      </c>
      <c r="K12" s="4" t="str">
        <f>HLOOKUP($J12,LOCATION!$B$2:M$3,2,FALSE)</f>
        <v>UK</v>
      </c>
      <c r="L12" s="4" t="str">
        <f>INDEX(LOCATION!$A$1:$M$1,MATCH(J12,LOCATION!A$2:$M$2,0))</f>
        <v>English</v>
      </c>
      <c r="M12" s="4" t="str">
        <f t="shared" si="1"/>
        <v>ethanmurphy@xyz.com</v>
      </c>
      <c r="N12" s="36">
        <v>104.3</v>
      </c>
      <c r="O12" s="2" t="s">
        <v>211</v>
      </c>
      <c r="P12" s="2" t="s">
        <v>217</v>
      </c>
      <c r="Q12" s="3" t="str">
        <f>INDEX(SPORT!$A$1:$A$33,MATCH(R12,SPORT!$B$1:$B$33,0))</f>
        <v>OUTDOOR</v>
      </c>
      <c r="R12" s="2" t="s">
        <v>184</v>
      </c>
      <c r="S12" s="40">
        <v>99613</v>
      </c>
    </row>
    <row r="13" spans="1:19" x14ac:dyDescent="0.25">
      <c r="A13" s="31">
        <v>12</v>
      </c>
      <c r="B13" s="3" t="str">
        <f t="shared" si="0"/>
        <v>Mrs. Ashley Wood</v>
      </c>
      <c r="C13" s="2" t="s">
        <v>41</v>
      </c>
      <c r="D13" s="2" t="s">
        <v>42</v>
      </c>
      <c r="E13" s="2"/>
      <c r="F13" s="2" t="s">
        <v>43</v>
      </c>
      <c r="G13" s="33">
        <v>28412</v>
      </c>
      <c r="H13" s="2" t="s">
        <v>9</v>
      </c>
      <c r="I13" s="2" t="s">
        <v>138</v>
      </c>
      <c r="J13" s="4" t="s">
        <v>147</v>
      </c>
      <c r="K13" s="4" t="str">
        <f>HLOOKUP($J13,LOCATION!$B$2:M$3,2,FALSE)</f>
        <v>UK</v>
      </c>
      <c r="L13" s="4" t="str">
        <f>INDEX(LOCATION!$A$1:$M$1,MATCH(J13,LOCATION!A$2:$M$2,0))</f>
        <v>English</v>
      </c>
      <c r="M13" s="4" t="str">
        <f t="shared" si="1"/>
        <v>ashleywood@xyz.com</v>
      </c>
      <c r="N13" s="36">
        <v>100.7</v>
      </c>
      <c r="O13" s="2" t="s">
        <v>211</v>
      </c>
      <c r="P13" s="2" t="s">
        <v>217</v>
      </c>
      <c r="Q13" s="3" t="str">
        <f>INDEX(SPORT!$A$1:$A$33,MATCH(R13,SPORT!$B$1:$B$33,0))</f>
        <v>OUTDOOR</v>
      </c>
      <c r="R13" s="2" t="s">
        <v>185</v>
      </c>
      <c r="S13" s="40">
        <v>56595</v>
      </c>
    </row>
    <row r="14" spans="1:19" x14ac:dyDescent="0.25">
      <c r="A14" s="31">
        <v>13</v>
      </c>
      <c r="B14" s="3" t="str">
        <f t="shared" si="0"/>
        <v>Ms. Megan Scott</v>
      </c>
      <c r="C14" s="2" t="s">
        <v>6</v>
      </c>
      <c r="D14" s="2" t="s">
        <v>44</v>
      </c>
      <c r="E14" s="2"/>
      <c r="F14" s="2" t="s">
        <v>45</v>
      </c>
      <c r="G14" s="33">
        <v>28168</v>
      </c>
      <c r="H14" s="2" t="s">
        <v>12</v>
      </c>
      <c r="I14" s="2" t="s">
        <v>138</v>
      </c>
      <c r="J14" s="4" t="s">
        <v>147</v>
      </c>
      <c r="K14" s="4" t="str">
        <f>HLOOKUP($J14,LOCATION!$B$2:M$3,2,FALSE)</f>
        <v>UK</v>
      </c>
      <c r="L14" s="4" t="str">
        <f>INDEX(LOCATION!$A$1:$M$1,MATCH(J14,LOCATION!A$2:$M$2,0))</f>
        <v>English</v>
      </c>
      <c r="M14" s="4" t="str">
        <f t="shared" si="1"/>
        <v>meganscott@xyz.com</v>
      </c>
      <c r="N14" s="36">
        <v>70.900000000000006</v>
      </c>
      <c r="O14" s="2" t="s">
        <v>209</v>
      </c>
      <c r="P14" s="2" t="s">
        <v>210</v>
      </c>
      <c r="Q14" s="3" t="str">
        <f>INDEX(SPORT!$A$1:$A$33,MATCH(R14,SPORT!$B$1:$B$33,0))</f>
        <v>OUTDOOR</v>
      </c>
      <c r="R14" s="2" t="s">
        <v>186</v>
      </c>
      <c r="S14" s="41">
        <v>117408</v>
      </c>
    </row>
    <row r="15" spans="1:19" x14ac:dyDescent="0.25">
      <c r="A15" s="31">
        <v>14</v>
      </c>
      <c r="B15" s="3" t="str">
        <f t="shared" si="0"/>
        <v>Hr. Helmut Weinhae</v>
      </c>
      <c r="C15" s="2" t="s">
        <v>46</v>
      </c>
      <c r="D15" s="2" t="s">
        <v>47</v>
      </c>
      <c r="E15" s="2"/>
      <c r="F15" s="2" t="s">
        <v>48</v>
      </c>
      <c r="G15" s="33">
        <v>21788</v>
      </c>
      <c r="H15" s="2" t="s">
        <v>49</v>
      </c>
      <c r="I15" s="2" t="s">
        <v>142</v>
      </c>
      <c r="J15" s="4" t="s">
        <v>150</v>
      </c>
      <c r="K15" s="4" t="str">
        <f>HLOOKUP($J15,LOCATION!$B$2:M$3,2,FALSE)</f>
        <v>GERMANY</v>
      </c>
      <c r="L15" s="4" t="str">
        <f>INDEX(LOCATION!$A$1:$M$1,MATCH(J15,LOCATION!A$2:$M$2,0))</f>
        <v>German</v>
      </c>
      <c r="M15" s="4" t="str">
        <f t="shared" si="1"/>
        <v>helmutweinhae@xyz.org</v>
      </c>
      <c r="N15" s="36">
        <v>68.3</v>
      </c>
      <c r="O15" s="2" t="s">
        <v>218</v>
      </c>
      <c r="P15" s="2" t="s">
        <v>216</v>
      </c>
      <c r="Q15" s="3" t="str">
        <f>INDEX(SPORT!$A$1:$A$33,MATCH(R15,SPORT!$B$1:$B$33,0))</f>
        <v>OUTDOOR</v>
      </c>
      <c r="R15" s="2" t="s">
        <v>187</v>
      </c>
      <c r="S15" s="40">
        <v>64862</v>
      </c>
    </row>
    <row r="16" spans="1:19" x14ac:dyDescent="0.25">
      <c r="A16" s="31">
        <v>15</v>
      </c>
      <c r="B16" s="3" t="str">
        <f t="shared" si="0"/>
        <v>Prof. Milena Schotin</v>
      </c>
      <c r="C16" s="2" t="s">
        <v>50</v>
      </c>
      <c r="D16" s="2" t="s">
        <v>51</v>
      </c>
      <c r="E16" s="2"/>
      <c r="F16" s="2" t="s">
        <v>52</v>
      </c>
      <c r="G16" s="33">
        <v>23804</v>
      </c>
      <c r="H16" s="2" t="s">
        <v>53</v>
      </c>
      <c r="I16" s="2" t="s">
        <v>138</v>
      </c>
      <c r="J16" s="4" t="s">
        <v>150</v>
      </c>
      <c r="K16" s="4" t="str">
        <f>HLOOKUP($J16,LOCATION!$B$2:M$3,2,FALSE)</f>
        <v>GERMANY</v>
      </c>
      <c r="L16" s="4" t="str">
        <f>INDEX(LOCATION!$A$1:$M$1,MATCH(J16,LOCATION!A$2:$M$2,0))</f>
        <v>German</v>
      </c>
      <c r="M16" s="4" t="str">
        <f t="shared" si="1"/>
        <v>milenaschotin@xyz.org</v>
      </c>
      <c r="N16" s="36">
        <v>105.3</v>
      </c>
      <c r="O16" s="2" t="s">
        <v>218</v>
      </c>
      <c r="P16" s="2" t="s">
        <v>217</v>
      </c>
      <c r="Q16" s="3" t="str">
        <f>INDEX(SPORT!$A$1:$A$33,MATCH(R16,SPORT!$B$1:$B$33,0))</f>
        <v>INDOOR</v>
      </c>
      <c r="R16" s="2" t="s">
        <v>188</v>
      </c>
      <c r="S16" s="40">
        <v>10241</v>
      </c>
    </row>
    <row r="17" spans="1:19" x14ac:dyDescent="0.25">
      <c r="A17" s="31">
        <v>16</v>
      </c>
      <c r="B17" s="3" t="str">
        <f t="shared" si="0"/>
        <v>Hr. Lothar Birnbaum</v>
      </c>
      <c r="C17" s="2" t="s">
        <v>46</v>
      </c>
      <c r="D17" s="2" t="s">
        <v>54</v>
      </c>
      <c r="E17" s="2"/>
      <c r="F17" s="2" t="s">
        <v>55</v>
      </c>
      <c r="G17" s="33">
        <v>25405</v>
      </c>
      <c r="H17" s="2" t="s">
        <v>17</v>
      </c>
      <c r="I17" s="2" t="s">
        <v>142</v>
      </c>
      <c r="J17" s="4" t="s">
        <v>150</v>
      </c>
      <c r="K17" s="4" t="str">
        <f>HLOOKUP($J17,LOCATION!$B$2:M$3,2,FALSE)</f>
        <v>GERMANY</v>
      </c>
      <c r="L17" s="4" t="str">
        <f>INDEX(LOCATION!$A$1:$M$1,MATCH(J17,LOCATION!A$2:$M$2,0))</f>
        <v>German</v>
      </c>
      <c r="M17" s="4" t="str">
        <f t="shared" si="1"/>
        <v>lotharbirnbaum@xyz.org</v>
      </c>
      <c r="N17" s="36">
        <v>48.6</v>
      </c>
      <c r="O17" s="2" t="s">
        <v>214</v>
      </c>
      <c r="P17" s="2" t="s">
        <v>217</v>
      </c>
      <c r="Q17" s="3" t="str">
        <f>INDEX(SPORT!$A$1:$A$33,MATCH(R17,SPORT!$B$1:$B$33,0))</f>
        <v>OUTDOOR</v>
      </c>
      <c r="R17" s="2" t="s">
        <v>178</v>
      </c>
      <c r="S17" s="40">
        <v>88762</v>
      </c>
    </row>
    <row r="18" spans="1:19" x14ac:dyDescent="0.25">
      <c r="A18" s="31">
        <v>17</v>
      </c>
      <c r="B18" s="3" t="str">
        <f t="shared" si="0"/>
        <v>Hr. Pietro Stolze</v>
      </c>
      <c r="C18" s="2" t="s">
        <v>46</v>
      </c>
      <c r="D18" s="2" t="s">
        <v>56</v>
      </c>
      <c r="E18" s="2"/>
      <c r="F18" s="2" t="s">
        <v>57</v>
      </c>
      <c r="G18" s="33">
        <v>26582</v>
      </c>
      <c r="H18" s="2" t="s">
        <v>9</v>
      </c>
      <c r="I18" s="2" t="s">
        <v>142</v>
      </c>
      <c r="J18" s="4" t="s">
        <v>150</v>
      </c>
      <c r="K18" s="4" t="str">
        <f>HLOOKUP($J18,LOCATION!$B$2:M$3,2,FALSE)</f>
        <v>GERMANY</v>
      </c>
      <c r="L18" s="4" t="str">
        <f>INDEX(LOCATION!$A$1:$M$1,MATCH(J18,LOCATION!A$2:$M$2,0))</f>
        <v>German</v>
      </c>
      <c r="M18" s="4" t="str">
        <f t="shared" si="1"/>
        <v>pietrostolze@xyz.org</v>
      </c>
      <c r="N18" s="36">
        <v>105.9</v>
      </c>
      <c r="O18" s="2" t="s">
        <v>214</v>
      </c>
      <c r="P18" s="2" t="s">
        <v>210</v>
      </c>
      <c r="Q18" s="3" t="str">
        <f>INDEX(SPORT!$A$1:$A$33,MATCH(R18,SPORT!$B$1:$B$33,0))</f>
        <v>INDOOR</v>
      </c>
      <c r="R18" s="2" t="s">
        <v>189</v>
      </c>
      <c r="S18" s="40">
        <v>80757</v>
      </c>
    </row>
    <row r="19" spans="1:19" x14ac:dyDescent="0.25">
      <c r="A19" s="31">
        <v>18</v>
      </c>
      <c r="B19" s="3" t="str">
        <f t="shared" si="0"/>
        <v>Hr. Richard  Tlustek</v>
      </c>
      <c r="C19" s="2" t="s">
        <v>46</v>
      </c>
      <c r="D19" s="2" t="s">
        <v>58</v>
      </c>
      <c r="E19" s="2"/>
      <c r="F19" s="2" t="s">
        <v>59</v>
      </c>
      <c r="G19" s="33">
        <v>21793</v>
      </c>
      <c r="H19" s="2" t="s">
        <v>49</v>
      </c>
      <c r="I19" s="2" t="s">
        <v>142</v>
      </c>
      <c r="J19" s="4" t="s">
        <v>150</v>
      </c>
      <c r="K19" s="4" t="str">
        <f>HLOOKUP($J19,LOCATION!$B$2:M$3,2,FALSE)</f>
        <v>GERMANY</v>
      </c>
      <c r="L19" s="4" t="str">
        <f>INDEX(LOCATION!$A$1:$M$1,MATCH(J19,LOCATION!A$2:$M$2,0))</f>
        <v>German</v>
      </c>
      <c r="M19" s="4" t="str">
        <f t="shared" si="1"/>
        <v>richard tlustek@xyz.org</v>
      </c>
      <c r="N19" s="36">
        <v>71.099999999999994</v>
      </c>
      <c r="O19" s="2" t="s">
        <v>214</v>
      </c>
      <c r="P19" s="2" t="s">
        <v>210</v>
      </c>
      <c r="Q19" s="3" t="str">
        <f>INDEX(SPORT!$A$1:$A$33,MATCH(R19,SPORT!$B$1:$B$33,0))</f>
        <v>OUTDOOR</v>
      </c>
      <c r="R19" s="2" t="s">
        <v>190</v>
      </c>
      <c r="S19" s="40">
        <v>88794</v>
      </c>
    </row>
    <row r="20" spans="1:19" x14ac:dyDescent="0.25">
      <c r="A20" s="31">
        <v>19</v>
      </c>
      <c r="B20" s="3" t="str">
        <f t="shared" si="0"/>
        <v>Dr. Earnestine Raynor</v>
      </c>
      <c r="C20" s="2" t="s">
        <v>21</v>
      </c>
      <c r="D20" s="2" t="s">
        <v>60</v>
      </c>
      <c r="E20" s="2"/>
      <c r="F20" s="2" t="s">
        <v>61</v>
      </c>
      <c r="G20" s="33">
        <v>28262</v>
      </c>
      <c r="H20" s="2" t="s">
        <v>20</v>
      </c>
      <c r="I20" s="2" t="s">
        <v>138</v>
      </c>
      <c r="J20" s="4" t="s">
        <v>152</v>
      </c>
      <c r="K20" s="4" t="str">
        <f>HLOOKUP($J20,LOCATION!$B$2:M$3,2,FALSE)</f>
        <v>AUSTRALIA</v>
      </c>
      <c r="L20" s="4" t="str">
        <f>INDEX(LOCATION!$A$1:$M$1,MATCH(J20,LOCATION!A$2:$M$2,0))</f>
        <v>English</v>
      </c>
      <c r="M20" s="4" t="str">
        <f t="shared" si="1"/>
        <v>earnestineraynor@xyz.com</v>
      </c>
      <c r="N20" s="36">
        <v>70.3</v>
      </c>
      <c r="O20" s="2" t="s">
        <v>214</v>
      </c>
      <c r="P20" s="2" t="s">
        <v>216</v>
      </c>
      <c r="Q20" s="3" t="str">
        <f>INDEX(SPORT!$A$1:$A$33,MATCH(R20,SPORT!$B$1:$B$33,0))</f>
        <v>INDOOR</v>
      </c>
      <c r="R20" s="2" t="s">
        <v>191</v>
      </c>
      <c r="S20" s="40">
        <v>63526</v>
      </c>
    </row>
    <row r="21" spans="1:19" x14ac:dyDescent="0.25">
      <c r="A21" s="31">
        <v>20</v>
      </c>
      <c r="B21" s="3" t="str">
        <f t="shared" si="0"/>
        <v>Mr. Jason Gaylord</v>
      </c>
      <c r="C21" s="2" t="s">
        <v>24</v>
      </c>
      <c r="D21" s="2" t="s">
        <v>62</v>
      </c>
      <c r="E21" s="2"/>
      <c r="F21" s="2" t="s">
        <v>63</v>
      </c>
      <c r="G21" s="33">
        <v>27767</v>
      </c>
      <c r="H21" s="2" t="s">
        <v>64</v>
      </c>
      <c r="I21" s="2" t="s">
        <v>142</v>
      </c>
      <c r="J21" s="4" t="s">
        <v>152</v>
      </c>
      <c r="K21" s="4" t="str">
        <f>HLOOKUP($J21,LOCATION!$B$2:M$3,2,FALSE)</f>
        <v>AUSTRALIA</v>
      </c>
      <c r="L21" s="4" t="str">
        <f>INDEX(LOCATION!$A$1:$M$1,MATCH(J21,LOCATION!A$2:$M$2,0))</f>
        <v>English</v>
      </c>
      <c r="M21" s="4" t="str">
        <f t="shared" si="1"/>
        <v>jasongaylord@xyz.com</v>
      </c>
      <c r="N21" s="36">
        <v>54.7</v>
      </c>
      <c r="O21" s="2" t="s">
        <v>211</v>
      </c>
      <c r="P21" s="2" t="s">
        <v>212</v>
      </c>
      <c r="Q21" s="3" t="str">
        <f>INDEX(SPORT!$A$1:$A$33,MATCH(R21,SPORT!$B$1:$B$33,0))</f>
        <v>INDOOR</v>
      </c>
      <c r="R21" s="2" t="s">
        <v>192</v>
      </c>
      <c r="S21" s="40">
        <v>46352</v>
      </c>
    </row>
    <row r="22" spans="1:19" x14ac:dyDescent="0.25">
      <c r="A22" s="31">
        <v>21</v>
      </c>
      <c r="B22" s="3" t="str">
        <f t="shared" si="0"/>
        <v>Mr. Kendrick Sauer</v>
      </c>
      <c r="C22" s="2" t="s">
        <v>24</v>
      </c>
      <c r="D22" s="2" t="s">
        <v>65</v>
      </c>
      <c r="E22" s="2"/>
      <c r="F22" s="2" t="s">
        <v>66</v>
      </c>
      <c r="G22" s="33">
        <v>35268</v>
      </c>
      <c r="H22" s="2" t="s">
        <v>17</v>
      </c>
      <c r="I22" s="2" t="s">
        <v>142</v>
      </c>
      <c r="J22" s="4" t="s">
        <v>152</v>
      </c>
      <c r="K22" s="4" t="str">
        <f>HLOOKUP($J22,LOCATION!$B$2:M$3,2,FALSE)</f>
        <v>AUSTRALIA</v>
      </c>
      <c r="L22" s="4" t="str">
        <f>INDEX(LOCATION!$A$1:$M$1,MATCH(J22,LOCATION!A$2:$M$2,0))</f>
        <v>English</v>
      </c>
      <c r="M22" s="4" t="str">
        <f t="shared" si="1"/>
        <v>kendricksauer@xyz.com</v>
      </c>
      <c r="N22" s="36">
        <v>100.9</v>
      </c>
      <c r="O22" s="2" t="s">
        <v>214</v>
      </c>
      <c r="P22" s="2" t="s">
        <v>215</v>
      </c>
      <c r="Q22" s="3" t="str">
        <f>INDEX(SPORT!$A$1:$A$33,MATCH(R22,SPORT!$B$1:$B$33,0))</f>
        <v>OUTDOOR</v>
      </c>
      <c r="R22" s="2" t="s">
        <v>193</v>
      </c>
      <c r="S22" s="41">
        <v>106808</v>
      </c>
    </row>
    <row r="23" spans="1:19" x14ac:dyDescent="0.25">
      <c r="A23" s="31">
        <v>22</v>
      </c>
      <c r="B23" s="3" t="str">
        <f t="shared" si="0"/>
        <v>Dr. Annabell Olson</v>
      </c>
      <c r="C23" s="2" t="s">
        <v>21</v>
      </c>
      <c r="D23" s="2" t="s">
        <v>67</v>
      </c>
      <c r="E23" s="2"/>
      <c r="F23" s="2" t="s">
        <v>68</v>
      </c>
      <c r="G23" s="33">
        <v>23483</v>
      </c>
      <c r="H23" s="2" t="s">
        <v>69</v>
      </c>
      <c r="I23" s="2" t="s">
        <v>138</v>
      </c>
      <c r="J23" s="4" t="s">
        <v>152</v>
      </c>
      <c r="K23" s="4" t="str">
        <f>HLOOKUP($J23,LOCATION!$B$2:M$3,2,FALSE)</f>
        <v>AUSTRALIA</v>
      </c>
      <c r="L23" s="4" t="str">
        <f>INDEX(LOCATION!$A$1:$M$1,MATCH(J23,LOCATION!A$2:$M$2,0))</f>
        <v>English</v>
      </c>
      <c r="M23" s="4" t="str">
        <f t="shared" si="1"/>
        <v>annabellolson@xyz.com</v>
      </c>
      <c r="N23" s="36">
        <v>84.3</v>
      </c>
      <c r="O23" s="2" t="s">
        <v>209</v>
      </c>
      <c r="P23" s="2" t="s">
        <v>216</v>
      </c>
      <c r="Q23" s="3" t="str">
        <f>INDEX(SPORT!$A$1:$A$33,MATCH(R23,SPORT!$B$1:$B$33,0))</f>
        <v>OUTDOOR</v>
      </c>
      <c r="R23" s="2" t="s">
        <v>194</v>
      </c>
      <c r="S23" s="40">
        <v>96468</v>
      </c>
    </row>
    <row r="24" spans="1:19" x14ac:dyDescent="0.25">
      <c r="A24" s="31">
        <v>23</v>
      </c>
      <c r="B24" s="3" t="str">
        <f t="shared" si="0"/>
        <v>Dr. Jena Upton</v>
      </c>
      <c r="C24" s="2" t="s">
        <v>21</v>
      </c>
      <c r="D24" s="2" t="s">
        <v>70</v>
      </c>
      <c r="E24" s="2"/>
      <c r="F24" s="2" t="s">
        <v>71</v>
      </c>
      <c r="G24" s="33">
        <v>20437</v>
      </c>
      <c r="H24" s="2" t="s">
        <v>27</v>
      </c>
      <c r="I24" s="2" t="s">
        <v>138</v>
      </c>
      <c r="J24" s="4" t="s">
        <v>152</v>
      </c>
      <c r="K24" s="4" t="str">
        <f>HLOOKUP($J24,LOCATION!$B$2:M$3,2,FALSE)</f>
        <v>AUSTRALIA</v>
      </c>
      <c r="L24" s="4" t="str">
        <f>INDEX(LOCATION!$A$1:$M$1,MATCH(J24,LOCATION!A$2:$M$2,0))</f>
        <v>English</v>
      </c>
      <c r="M24" s="4" t="str">
        <f t="shared" si="1"/>
        <v>jenaupton@xyz.com</v>
      </c>
      <c r="N24" s="36">
        <v>66.8</v>
      </c>
      <c r="O24" s="2" t="s">
        <v>214</v>
      </c>
      <c r="P24" s="2" t="s">
        <v>217</v>
      </c>
      <c r="Q24" s="3" t="str">
        <f>INDEX(SPORT!$A$1:$A$33,MATCH(R24,SPORT!$B$1:$B$33,0))</f>
        <v>OUTDOOR</v>
      </c>
      <c r="R24" s="2" t="s">
        <v>195</v>
      </c>
      <c r="S24" s="40">
        <v>16526</v>
      </c>
    </row>
    <row r="25" spans="1:19" x14ac:dyDescent="0.25">
      <c r="A25" s="31">
        <v>24</v>
      </c>
      <c r="B25" s="3" t="str">
        <f t="shared" si="0"/>
        <v>Dr. Shanny Bins</v>
      </c>
      <c r="C25" s="2" t="s">
        <v>21</v>
      </c>
      <c r="D25" s="2" t="s">
        <v>72</v>
      </c>
      <c r="E25" s="2"/>
      <c r="F25" s="2" t="s">
        <v>73</v>
      </c>
      <c r="G25" s="33">
        <v>36400</v>
      </c>
      <c r="H25" s="2" t="s">
        <v>49</v>
      </c>
      <c r="I25" s="2" t="s">
        <v>138</v>
      </c>
      <c r="J25" s="4" t="s">
        <v>152</v>
      </c>
      <c r="K25" s="4" t="str">
        <f>HLOOKUP($J25,LOCATION!$B$2:M$3,2,FALSE)</f>
        <v>AUSTRALIA</v>
      </c>
      <c r="L25" s="4" t="str">
        <f>INDEX(LOCATION!$A$1:$M$1,MATCH(J25,LOCATION!A$2:$M$2,0))</f>
        <v>English</v>
      </c>
      <c r="M25" s="4" t="str">
        <f t="shared" si="1"/>
        <v>shannybins@xyz.com</v>
      </c>
      <c r="N25" s="36">
        <v>59.4</v>
      </c>
      <c r="O25" s="2" t="s">
        <v>213</v>
      </c>
      <c r="P25" s="2" t="s">
        <v>215</v>
      </c>
      <c r="Q25" s="3" t="str">
        <f>INDEX(SPORT!$A$1:$A$33,MATCH(R25,SPORT!$B$1:$B$33,0))</f>
        <v>OUTDOOR</v>
      </c>
      <c r="R25" s="2" t="s">
        <v>196</v>
      </c>
      <c r="S25" s="40">
        <v>21891</v>
      </c>
    </row>
    <row r="26" spans="1:19" x14ac:dyDescent="0.25">
      <c r="A26" s="31">
        <v>25</v>
      </c>
      <c r="B26" s="3" t="str">
        <f t="shared" si="0"/>
        <v>Dr. Tia Abshire</v>
      </c>
      <c r="C26" s="2" t="s">
        <v>21</v>
      </c>
      <c r="D26" s="2" t="s">
        <v>74</v>
      </c>
      <c r="E26" s="2"/>
      <c r="F26" s="2" t="s">
        <v>75</v>
      </c>
      <c r="G26" s="33">
        <v>24309</v>
      </c>
      <c r="H26" s="2" t="s">
        <v>17</v>
      </c>
      <c r="I26" s="2" t="s">
        <v>138</v>
      </c>
      <c r="J26" s="4" t="s">
        <v>152</v>
      </c>
      <c r="K26" s="4" t="str">
        <f>HLOOKUP($J26,LOCATION!$B$2:M$3,2,FALSE)</f>
        <v>AUSTRALIA</v>
      </c>
      <c r="L26" s="4" t="str">
        <f>INDEX(LOCATION!$A$1:$M$1,MATCH(J26,LOCATION!A$2:$M$2,0))</f>
        <v>English</v>
      </c>
      <c r="M26" s="4" t="str">
        <f t="shared" si="1"/>
        <v>tiaabshire@xyz.com</v>
      </c>
      <c r="N26" s="36">
        <v>77.8</v>
      </c>
      <c r="O26" s="2" t="s">
        <v>213</v>
      </c>
      <c r="P26" s="2" t="s">
        <v>216</v>
      </c>
      <c r="Q26" s="3" t="str">
        <f>INDEX(SPORT!$A$1:$A$33,MATCH(R26,SPORT!$B$1:$B$33,0))</f>
        <v>OUTDOOR</v>
      </c>
      <c r="R26" s="2" t="s">
        <v>181</v>
      </c>
      <c r="S26" s="40">
        <v>62037</v>
      </c>
    </row>
    <row r="27" spans="1:19" x14ac:dyDescent="0.25">
      <c r="A27" s="31">
        <v>26</v>
      </c>
      <c r="B27" s="3" t="str">
        <f t="shared" si="0"/>
        <v>Ms. Isabel Runolfsdottir</v>
      </c>
      <c r="C27" s="2" t="s">
        <v>6</v>
      </c>
      <c r="D27" s="2" t="s">
        <v>76</v>
      </c>
      <c r="E27" s="2"/>
      <c r="F27" s="2" t="s">
        <v>77</v>
      </c>
      <c r="G27" s="33">
        <v>28570</v>
      </c>
      <c r="H27" s="2" t="s">
        <v>69</v>
      </c>
      <c r="I27" s="2" t="s">
        <v>138</v>
      </c>
      <c r="J27" s="4" t="s">
        <v>152</v>
      </c>
      <c r="K27" s="4" t="str">
        <f>HLOOKUP($J27,LOCATION!$B$2:M$3,2,FALSE)</f>
        <v>AUSTRALIA</v>
      </c>
      <c r="L27" s="4" t="str">
        <f>INDEX(LOCATION!$A$1:$M$1,MATCH(J27,LOCATION!A$2:$M$2,0))</f>
        <v>English</v>
      </c>
      <c r="M27" s="4" t="str">
        <f t="shared" si="1"/>
        <v>isabelrunolfsdottir@xyz.com</v>
      </c>
      <c r="N27" s="36">
        <v>85.9</v>
      </c>
      <c r="O27" s="2" t="s">
        <v>214</v>
      </c>
      <c r="P27" s="2" t="s">
        <v>219</v>
      </c>
      <c r="Q27" s="3" t="str">
        <f>INDEX(SPORT!$A$1:$A$33,MATCH(R27,SPORT!$B$1:$B$33,0))</f>
        <v>INDOOR</v>
      </c>
      <c r="R27" s="2" t="s">
        <v>174</v>
      </c>
      <c r="S27" s="40">
        <v>89737</v>
      </c>
    </row>
    <row r="28" spans="1:19" x14ac:dyDescent="0.25">
      <c r="A28" s="31">
        <v>27</v>
      </c>
      <c r="B28" s="3" t="str">
        <f t="shared" si="0"/>
        <v>Hr. Barney Wesack</v>
      </c>
      <c r="C28" s="2" t="s">
        <v>46</v>
      </c>
      <c r="D28" s="2" t="s">
        <v>78</v>
      </c>
      <c r="E28" s="2"/>
      <c r="F28" s="2" t="s">
        <v>79</v>
      </c>
      <c r="G28" s="33">
        <v>25767</v>
      </c>
      <c r="H28" s="2" t="s">
        <v>17</v>
      </c>
      <c r="I28" s="2" t="s">
        <v>142</v>
      </c>
      <c r="J28" s="4" t="s">
        <v>154</v>
      </c>
      <c r="K28" s="4" t="str">
        <f>HLOOKUP($J28,LOCATION!$B$2:M$3,2,FALSE)</f>
        <v>AUSTRIA</v>
      </c>
      <c r="L28" s="4" t="str">
        <f>INDEX(LOCATION!$A$1:$M$1,MATCH(J28,LOCATION!A$2:$M$2,0))</f>
        <v>German</v>
      </c>
      <c r="M28" s="4" t="str">
        <f t="shared" si="1"/>
        <v>barneywesack@xyz.org</v>
      </c>
      <c r="N28" s="36">
        <v>93.4</v>
      </c>
      <c r="O28" s="2" t="s">
        <v>213</v>
      </c>
      <c r="P28" s="2" t="s">
        <v>219</v>
      </c>
      <c r="Q28" s="3" t="str">
        <f>INDEX(SPORT!$A$1:$A$33,MATCH(R28,SPORT!$B$1:$B$33,0))</f>
        <v>INDOOR</v>
      </c>
      <c r="R28" s="2" t="s">
        <v>197</v>
      </c>
      <c r="S28" s="40">
        <v>41039</v>
      </c>
    </row>
    <row r="29" spans="1:19" x14ac:dyDescent="0.25">
      <c r="A29" s="31">
        <v>28</v>
      </c>
      <c r="B29" s="3" t="str">
        <f t="shared" si="0"/>
        <v>Hr. Baruch Kade</v>
      </c>
      <c r="C29" s="2" t="s">
        <v>46</v>
      </c>
      <c r="D29" s="2" t="s">
        <v>80</v>
      </c>
      <c r="E29" s="2"/>
      <c r="F29" s="2" t="s">
        <v>81</v>
      </c>
      <c r="G29" s="33">
        <v>30020</v>
      </c>
      <c r="H29" s="2" t="s">
        <v>53</v>
      </c>
      <c r="I29" s="2" t="s">
        <v>142</v>
      </c>
      <c r="J29" s="4" t="s">
        <v>154</v>
      </c>
      <c r="K29" s="4" t="str">
        <f>HLOOKUP($J29,LOCATION!$B$2:M$3,2,FALSE)</f>
        <v>AUSTRIA</v>
      </c>
      <c r="L29" s="4" t="str">
        <f>INDEX(LOCATION!$A$1:$M$1,MATCH(J29,LOCATION!A$2:$M$2,0))</f>
        <v>German</v>
      </c>
      <c r="M29" s="4" t="str">
        <f t="shared" si="1"/>
        <v>baruchkade@xyz.org</v>
      </c>
      <c r="N29" s="36">
        <v>95.5</v>
      </c>
      <c r="O29" s="2" t="s">
        <v>218</v>
      </c>
      <c r="P29" s="2" t="s">
        <v>212</v>
      </c>
      <c r="Q29" s="3" t="str">
        <f>INDEX(SPORT!$A$1:$A$33,MATCH(R29,SPORT!$B$1:$B$33,0))</f>
        <v>OUTDOOR</v>
      </c>
      <c r="R29" s="2" t="s">
        <v>186</v>
      </c>
      <c r="S29" s="40">
        <v>28458</v>
      </c>
    </row>
    <row r="30" spans="1:19" x14ac:dyDescent="0.25">
      <c r="A30" s="31">
        <v>29</v>
      </c>
      <c r="B30" s="3" t="str">
        <f t="shared" si="0"/>
        <v>Prof. Liesbeth Rosemann</v>
      </c>
      <c r="C30" s="2" t="s">
        <v>50</v>
      </c>
      <c r="D30" s="2" t="s">
        <v>82</v>
      </c>
      <c r="E30" s="2"/>
      <c r="F30" s="2" t="s">
        <v>83</v>
      </c>
      <c r="G30" s="33">
        <v>34361</v>
      </c>
      <c r="H30" s="2" t="s">
        <v>12</v>
      </c>
      <c r="I30" s="2" t="s">
        <v>138</v>
      </c>
      <c r="J30" s="4" t="s">
        <v>154</v>
      </c>
      <c r="K30" s="4" t="str">
        <f>HLOOKUP($J30,LOCATION!$B$2:M$3,2,FALSE)</f>
        <v>AUSTRIA</v>
      </c>
      <c r="L30" s="4" t="str">
        <f>INDEX(LOCATION!$A$1:$M$1,MATCH(J30,LOCATION!A$2:$M$2,0))</f>
        <v>German</v>
      </c>
      <c r="M30" s="4" t="str">
        <f t="shared" si="1"/>
        <v>liesbethrosemann@xyz.org</v>
      </c>
      <c r="N30" s="36">
        <v>52.2</v>
      </c>
      <c r="O30" s="2" t="s">
        <v>214</v>
      </c>
      <c r="P30" s="2" t="s">
        <v>217</v>
      </c>
      <c r="Q30" s="3" t="str">
        <f>INDEX(SPORT!$A$1:$A$33,MATCH(R30,SPORT!$B$1:$B$33,0))</f>
        <v>OUTDOOR</v>
      </c>
      <c r="R30" s="2" t="s">
        <v>181</v>
      </c>
      <c r="S30" s="40">
        <v>55007</v>
      </c>
    </row>
    <row r="31" spans="1:19" x14ac:dyDescent="0.25">
      <c r="A31" s="31">
        <v>30</v>
      </c>
      <c r="B31" s="3" t="str">
        <f t="shared" si="0"/>
        <v>Mme. Valentine Moreau</v>
      </c>
      <c r="C31" s="2" t="s">
        <v>84</v>
      </c>
      <c r="D31" s="2" t="s">
        <v>85</v>
      </c>
      <c r="E31" s="2"/>
      <c r="F31" s="2" t="s">
        <v>86</v>
      </c>
      <c r="G31" s="33">
        <v>29137</v>
      </c>
      <c r="H31" s="2" t="s">
        <v>9</v>
      </c>
      <c r="I31" s="2" t="s">
        <v>138</v>
      </c>
      <c r="J31" s="4" t="s">
        <v>157</v>
      </c>
      <c r="K31" s="4" t="str">
        <f>HLOOKUP($J31,LOCATION!$B$2:M$3,2,FALSE)</f>
        <v>FRANCE</v>
      </c>
      <c r="L31" s="4" t="str">
        <f>INDEX(LOCATION!$A$1:$M$1,MATCH(J31,LOCATION!A$2:$M$2,0))</f>
        <v>French</v>
      </c>
      <c r="M31" s="4" t="str">
        <f t="shared" si="1"/>
        <v>valentinemoreau@xyz.org</v>
      </c>
      <c r="N31" s="36">
        <v>74.599999999999994</v>
      </c>
      <c r="O31" s="2" t="s">
        <v>214</v>
      </c>
      <c r="P31" s="2" t="s">
        <v>219</v>
      </c>
      <c r="Q31" s="3" t="str">
        <f>INDEX(SPORT!$A$1:$A$33,MATCH(R31,SPORT!$B$1:$B$33,0))</f>
        <v>OUTDOOR</v>
      </c>
      <c r="R31" s="2" t="s">
        <v>198</v>
      </c>
      <c r="S31" s="40">
        <v>69041</v>
      </c>
    </row>
    <row r="32" spans="1:19" x14ac:dyDescent="0.25">
      <c r="A32" s="31">
        <v>31</v>
      </c>
      <c r="B32" s="3" t="str">
        <f t="shared" si="0"/>
        <v>Mme. Paulette Durand</v>
      </c>
      <c r="C32" s="2" t="s">
        <v>84</v>
      </c>
      <c r="D32" s="2" t="s">
        <v>87</v>
      </c>
      <c r="E32" s="2"/>
      <c r="F32" s="2" t="s">
        <v>88</v>
      </c>
      <c r="G32" s="33">
        <v>32867</v>
      </c>
      <c r="H32" s="2" t="s">
        <v>64</v>
      </c>
      <c r="I32" s="2" t="s">
        <v>138</v>
      </c>
      <c r="J32" s="4" t="s">
        <v>157</v>
      </c>
      <c r="K32" s="4" t="str">
        <f>HLOOKUP($J32,LOCATION!$B$2:M$3,2,FALSE)</f>
        <v>FRANCE</v>
      </c>
      <c r="L32" s="4" t="str">
        <f>INDEX(LOCATION!$A$1:$M$1,MATCH(J32,LOCATION!A$2:$M$2,0))</f>
        <v>French</v>
      </c>
      <c r="M32" s="4" t="str">
        <f t="shared" si="1"/>
        <v>paulettedurand@xyz.org</v>
      </c>
      <c r="N32" s="36">
        <v>81.7</v>
      </c>
      <c r="O32" s="2" t="s">
        <v>213</v>
      </c>
      <c r="P32" s="2" t="s">
        <v>212</v>
      </c>
      <c r="Q32" s="3" t="str">
        <f>INDEX(SPORT!$A$1:$A$33,MATCH(R32,SPORT!$B$1:$B$33,0))</f>
        <v>INDOOR</v>
      </c>
      <c r="R32" s="2" t="s">
        <v>197</v>
      </c>
      <c r="S32" s="40">
        <v>86262</v>
      </c>
    </row>
    <row r="33" spans="1:19" x14ac:dyDescent="0.25">
      <c r="A33" s="31">
        <v>32</v>
      </c>
      <c r="B33" s="3" t="str">
        <f t="shared" si="0"/>
        <v>Mme. Laure-Alix Chevalier</v>
      </c>
      <c r="C33" s="2" t="s">
        <v>84</v>
      </c>
      <c r="D33" s="2" t="s">
        <v>89</v>
      </c>
      <c r="E33" s="2"/>
      <c r="F33" s="2" t="s">
        <v>90</v>
      </c>
      <c r="G33" s="33">
        <v>25925</v>
      </c>
      <c r="H33" s="2" t="s">
        <v>64</v>
      </c>
      <c r="I33" s="2" t="s">
        <v>138</v>
      </c>
      <c r="J33" s="4" t="s">
        <v>157</v>
      </c>
      <c r="K33" s="4" t="str">
        <f>HLOOKUP($J33,LOCATION!$B$2:M$3,2,FALSE)</f>
        <v>FRANCE</v>
      </c>
      <c r="L33" s="4" t="str">
        <f>INDEX(LOCATION!$A$1:$M$1,MATCH(J33,LOCATION!A$2:$M$2,0))</f>
        <v>French</v>
      </c>
      <c r="M33" s="4" t="str">
        <f t="shared" si="1"/>
        <v>laure-alixchevalier@xyz.org</v>
      </c>
      <c r="N33" s="36">
        <v>78.099999999999994</v>
      </c>
      <c r="O33" s="2" t="s">
        <v>214</v>
      </c>
      <c r="P33" s="2" t="s">
        <v>217</v>
      </c>
      <c r="Q33" s="3" t="str">
        <f>INDEX(SPORT!$A$1:$A$33,MATCH(R33,SPORT!$B$1:$B$33,0))</f>
        <v>OUTDOOR</v>
      </c>
      <c r="R33" s="2" t="s">
        <v>195</v>
      </c>
      <c r="S33" s="40">
        <v>19234</v>
      </c>
    </row>
    <row r="34" spans="1:19" x14ac:dyDescent="0.25">
      <c r="A34" s="31">
        <v>33</v>
      </c>
      <c r="B34" s="3" t="str">
        <f t="shared" si="0"/>
        <v>M. Claude Toussaint</v>
      </c>
      <c r="C34" s="2" t="s">
        <v>91</v>
      </c>
      <c r="D34" s="2" t="s">
        <v>92</v>
      </c>
      <c r="E34" s="2"/>
      <c r="F34" s="2" t="s">
        <v>93</v>
      </c>
      <c r="G34" s="33">
        <v>29529</v>
      </c>
      <c r="H34" s="2" t="s">
        <v>40</v>
      </c>
      <c r="I34" s="2" t="s">
        <v>142</v>
      </c>
      <c r="J34" s="4" t="s">
        <v>157</v>
      </c>
      <c r="K34" s="4" t="str">
        <f>HLOOKUP($J34,LOCATION!$B$2:M$3,2,FALSE)</f>
        <v>FRANCE</v>
      </c>
      <c r="L34" s="4" t="str">
        <f>INDEX(LOCATION!$A$1:$M$1,MATCH(J34,LOCATION!A$2:$M$2,0))</f>
        <v>French</v>
      </c>
      <c r="M34" s="4" t="str">
        <f t="shared" si="1"/>
        <v>claudetoussaint@xyz.org</v>
      </c>
      <c r="N34" s="36">
        <v>57.1</v>
      </c>
      <c r="O34" s="2" t="s">
        <v>209</v>
      </c>
      <c r="P34" s="2" t="s">
        <v>217</v>
      </c>
      <c r="Q34" s="3" t="str">
        <f>INDEX(SPORT!$A$1:$A$33,MATCH(R34,SPORT!$B$1:$B$33,0))</f>
        <v>INDOOR</v>
      </c>
      <c r="R34" s="2" t="s">
        <v>199</v>
      </c>
      <c r="S34" s="40">
        <v>95123</v>
      </c>
    </row>
    <row r="35" spans="1:19" x14ac:dyDescent="0.25">
      <c r="A35" s="31">
        <v>34</v>
      </c>
      <c r="B35" s="3" t="str">
        <f t="shared" si="0"/>
        <v>M. Victor Lenoir</v>
      </c>
      <c r="C35" s="2" t="s">
        <v>91</v>
      </c>
      <c r="D35" s="2" t="s">
        <v>94</v>
      </c>
      <c r="E35" s="2"/>
      <c r="F35" s="2" t="s">
        <v>95</v>
      </c>
      <c r="G35" s="33">
        <v>29875</v>
      </c>
      <c r="H35" s="2" t="s">
        <v>9</v>
      </c>
      <c r="I35" s="2" t="s">
        <v>142</v>
      </c>
      <c r="J35" s="4" t="s">
        <v>157</v>
      </c>
      <c r="K35" s="4" t="str">
        <f>HLOOKUP($J35,LOCATION!$B$2:M$3,2,FALSE)</f>
        <v>FRANCE</v>
      </c>
      <c r="L35" s="4" t="str">
        <f>INDEX(LOCATION!$A$1:$M$1,MATCH(J35,LOCATION!A$2:$M$2,0))</f>
        <v>French</v>
      </c>
      <c r="M35" s="4" t="str">
        <f t="shared" si="1"/>
        <v>victorlenoir@xyz.org</v>
      </c>
      <c r="N35" s="36">
        <v>56</v>
      </c>
      <c r="O35" s="2" t="s">
        <v>214</v>
      </c>
      <c r="P35" s="2" t="s">
        <v>219</v>
      </c>
      <c r="Q35" s="3" t="str">
        <f>INDEX(SPORT!$A$1:$A$33,MATCH(R35,SPORT!$B$1:$B$33,0))</f>
        <v>OUTDOOR</v>
      </c>
      <c r="R35" s="2" t="s">
        <v>193</v>
      </c>
      <c r="S35" s="40">
        <v>62761</v>
      </c>
    </row>
    <row r="36" spans="1:19" x14ac:dyDescent="0.25">
      <c r="A36" s="31">
        <v>35</v>
      </c>
      <c r="B36" s="3" t="str">
        <f t="shared" si="0"/>
        <v>M. Arthur Lenoir</v>
      </c>
      <c r="C36" s="2" t="s">
        <v>91</v>
      </c>
      <c r="D36" s="2" t="s">
        <v>96</v>
      </c>
      <c r="E36" s="2"/>
      <c r="F36" s="2" t="s">
        <v>95</v>
      </c>
      <c r="G36" s="33">
        <v>20300</v>
      </c>
      <c r="H36" s="2" t="s">
        <v>30</v>
      </c>
      <c r="I36" s="2" t="s">
        <v>142</v>
      </c>
      <c r="J36" s="4" t="s">
        <v>157</v>
      </c>
      <c r="K36" s="4" t="str">
        <f>HLOOKUP($J36,LOCATION!$B$2:M$3,2,FALSE)</f>
        <v>FRANCE</v>
      </c>
      <c r="L36" s="4" t="str">
        <f>INDEX(LOCATION!$A$1:$M$1,MATCH(J36,LOCATION!A$2:$M$2,0))</f>
        <v>French</v>
      </c>
      <c r="M36" s="4" t="str">
        <f t="shared" si="1"/>
        <v>arthurlenoir@xyz.org</v>
      </c>
      <c r="N36" s="36">
        <v>88.6</v>
      </c>
      <c r="O36" s="2" t="s">
        <v>213</v>
      </c>
      <c r="P36" s="2" t="s">
        <v>217</v>
      </c>
      <c r="Q36" s="3" t="str">
        <f>INDEX(SPORT!$A$1:$A$33,MATCH(R36,SPORT!$B$1:$B$33,0))</f>
        <v>OUTDOOR</v>
      </c>
      <c r="R36" s="2" t="s">
        <v>200</v>
      </c>
      <c r="S36" s="41">
        <v>108431</v>
      </c>
    </row>
    <row r="37" spans="1:19" x14ac:dyDescent="0.25">
      <c r="A37" s="31">
        <v>36</v>
      </c>
      <c r="B37" s="3" t="str">
        <f t="shared" si="0"/>
        <v>M. Benjamin Lebrun-Brun</v>
      </c>
      <c r="C37" s="2" t="s">
        <v>91</v>
      </c>
      <c r="D37" s="2" t="s">
        <v>97</v>
      </c>
      <c r="E37" s="2"/>
      <c r="F37" s="2" t="s">
        <v>98</v>
      </c>
      <c r="G37" s="33">
        <v>27428</v>
      </c>
      <c r="H37" s="2" t="s">
        <v>12</v>
      </c>
      <c r="I37" s="2" t="s">
        <v>142</v>
      </c>
      <c r="J37" s="4" t="s">
        <v>157</v>
      </c>
      <c r="K37" s="4" t="str">
        <f>HLOOKUP($J37,LOCATION!$B$2:M$3,2,FALSE)</f>
        <v>FRANCE</v>
      </c>
      <c r="L37" s="4" t="str">
        <f>INDEX(LOCATION!$A$1:$M$1,MATCH(J37,LOCATION!A$2:$M$2,0))</f>
        <v>French</v>
      </c>
      <c r="M37" s="4" t="str">
        <f t="shared" si="1"/>
        <v>benjaminlebrun-brun@xyz.org</v>
      </c>
      <c r="N37" s="36">
        <v>78.2</v>
      </c>
      <c r="O37" s="2" t="s">
        <v>211</v>
      </c>
      <c r="P37" s="2" t="s">
        <v>212</v>
      </c>
      <c r="Q37" s="3" t="str">
        <f>INDEX(SPORT!$A$1:$A$33,MATCH(R37,SPORT!$B$1:$B$33,0))</f>
        <v>OUTDOOR</v>
      </c>
      <c r="R37" s="2" t="s">
        <v>193</v>
      </c>
      <c r="S37" s="40">
        <v>66268</v>
      </c>
    </row>
    <row r="38" spans="1:19" x14ac:dyDescent="0.25">
      <c r="A38" s="31">
        <v>37</v>
      </c>
      <c r="B38" s="3" t="str">
        <f t="shared" si="0"/>
        <v>M. Antoine Maillard</v>
      </c>
      <c r="C38" s="2" t="s">
        <v>91</v>
      </c>
      <c r="D38" s="2" t="s">
        <v>99</v>
      </c>
      <c r="E38" s="2"/>
      <c r="F38" s="2" t="s">
        <v>100</v>
      </c>
      <c r="G38" s="33">
        <v>31585</v>
      </c>
      <c r="H38" s="2" t="s">
        <v>17</v>
      </c>
      <c r="I38" s="2" t="s">
        <v>142</v>
      </c>
      <c r="J38" s="4" t="s">
        <v>157</v>
      </c>
      <c r="K38" s="4" t="str">
        <f>HLOOKUP($J38,LOCATION!$B$2:M$3,2,FALSE)</f>
        <v>FRANCE</v>
      </c>
      <c r="L38" s="4" t="str">
        <f>INDEX(LOCATION!$A$1:$M$1,MATCH(J38,LOCATION!A$2:$M$2,0))</f>
        <v>French</v>
      </c>
      <c r="M38" s="4" t="str">
        <f t="shared" si="1"/>
        <v>antoinemaillard@xyz.org</v>
      </c>
      <c r="N38" s="36">
        <v>95.8</v>
      </c>
      <c r="O38" s="2" t="s">
        <v>214</v>
      </c>
      <c r="P38" s="2" t="s">
        <v>215</v>
      </c>
      <c r="Q38" s="3" t="str">
        <f>INDEX(SPORT!$A$1:$A$33,MATCH(R38,SPORT!$B$1:$B$33,0))</f>
        <v>OUTDOOR</v>
      </c>
      <c r="R38" s="2" t="s">
        <v>201</v>
      </c>
      <c r="S38" s="40">
        <v>33970</v>
      </c>
    </row>
    <row r="39" spans="1:19" x14ac:dyDescent="0.25">
      <c r="A39" s="31">
        <v>38</v>
      </c>
      <c r="B39" s="3" t="str">
        <f t="shared" si="0"/>
        <v>M. Bernard Hoarau-Guyon</v>
      </c>
      <c r="C39" s="2" t="s">
        <v>91</v>
      </c>
      <c r="D39" s="2" t="s">
        <v>101</v>
      </c>
      <c r="E39" s="2"/>
      <c r="F39" s="2" t="s">
        <v>102</v>
      </c>
      <c r="G39" s="33">
        <v>30327</v>
      </c>
      <c r="H39" s="2" t="s">
        <v>64</v>
      </c>
      <c r="I39" s="2" t="s">
        <v>142</v>
      </c>
      <c r="J39" s="4" t="s">
        <v>157</v>
      </c>
      <c r="K39" s="4" t="str">
        <f>HLOOKUP($J39,LOCATION!$B$2:M$3,2,FALSE)</f>
        <v>FRANCE</v>
      </c>
      <c r="L39" s="4" t="str">
        <f>INDEX(LOCATION!$A$1:$M$1,MATCH(J39,LOCATION!A$2:$M$2,0))</f>
        <v>French</v>
      </c>
      <c r="M39" s="4" t="str">
        <f t="shared" si="1"/>
        <v>bernardhoarau-guyon@xyz.org</v>
      </c>
      <c r="N39" s="36">
        <v>59.7</v>
      </c>
      <c r="O39" s="2" t="s">
        <v>218</v>
      </c>
      <c r="P39" s="2" t="s">
        <v>212</v>
      </c>
      <c r="Q39" s="3" t="str">
        <f>INDEX(SPORT!$A$1:$A$33,MATCH(R39,SPORT!$B$1:$B$33,0))</f>
        <v>INDOOR</v>
      </c>
      <c r="R39" s="2" t="s">
        <v>174</v>
      </c>
      <c r="S39" s="40">
        <v>71352</v>
      </c>
    </row>
    <row r="40" spans="1:19" x14ac:dyDescent="0.25">
      <c r="A40" s="31">
        <v>39</v>
      </c>
      <c r="B40" s="3" t="str">
        <f t="shared" si="0"/>
        <v>Sr. Hidalgo Cantu Tercero</v>
      </c>
      <c r="C40" s="2" t="s">
        <v>13</v>
      </c>
      <c r="D40" s="2" t="s">
        <v>103</v>
      </c>
      <c r="E40" s="2" t="s">
        <v>104</v>
      </c>
      <c r="F40" s="2" t="s">
        <v>105</v>
      </c>
      <c r="G40" s="33">
        <v>31016</v>
      </c>
      <c r="H40" s="2" t="s">
        <v>27</v>
      </c>
      <c r="I40" s="2" t="s">
        <v>142</v>
      </c>
      <c r="J40" s="4" t="s">
        <v>160</v>
      </c>
      <c r="K40" s="4" t="str">
        <f>HLOOKUP($J40,LOCATION!$B$2:M$3,2,FALSE)</f>
        <v>ARGENTINA</v>
      </c>
      <c r="L40" s="4" t="str">
        <f>INDEX(LOCATION!$A$1:$M$1,MATCH(J40,LOCATION!A$2:$M$2,0))</f>
        <v>Spanish</v>
      </c>
      <c r="M40" s="4" t="str">
        <f t="shared" si="1"/>
        <v>hidalgotercero@xyz.org</v>
      </c>
      <c r="N40" s="36">
        <v>77.7</v>
      </c>
      <c r="O40" s="2" t="s">
        <v>218</v>
      </c>
      <c r="P40" s="2" t="s">
        <v>215</v>
      </c>
      <c r="Q40" s="3" t="str">
        <f>INDEX(SPORT!$A$1:$A$33,MATCH(R40,SPORT!$B$1:$B$33,0))</f>
        <v>OUTDOOR</v>
      </c>
      <c r="R40" s="2" t="s">
        <v>196</v>
      </c>
      <c r="S40" s="41">
        <v>116376</v>
      </c>
    </row>
    <row r="41" spans="1:19" x14ac:dyDescent="0.25">
      <c r="A41" s="31">
        <v>40</v>
      </c>
      <c r="B41" s="3" t="str">
        <f t="shared" si="0"/>
        <v>Sr. Hadalgo Polanco</v>
      </c>
      <c r="C41" s="2" t="s">
        <v>13</v>
      </c>
      <c r="D41" s="2" t="s">
        <v>106</v>
      </c>
      <c r="E41" s="2"/>
      <c r="F41" s="2" t="s">
        <v>107</v>
      </c>
      <c r="G41" s="33">
        <v>32314</v>
      </c>
      <c r="H41" s="2" t="s">
        <v>108</v>
      </c>
      <c r="I41" s="2" t="s">
        <v>142</v>
      </c>
      <c r="J41" s="4" t="s">
        <v>160</v>
      </c>
      <c r="K41" s="4" t="str">
        <f>HLOOKUP($J41,LOCATION!$B$2:M$3,2,FALSE)</f>
        <v>ARGENTINA</v>
      </c>
      <c r="L41" s="4" t="str">
        <f>INDEX(LOCATION!$A$1:$M$1,MATCH(J41,LOCATION!A$2:$M$2,0))</f>
        <v>Spanish</v>
      </c>
      <c r="M41" s="4" t="str">
        <f t="shared" si="1"/>
        <v>hadalgopolanco@xyz.org</v>
      </c>
      <c r="N41" s="36">
        <v>98</v>
      </c>
      <c r="O41" s="2" t="s">
        <v>214</v>
      </c>
      <c r="P41" s="2" t="s">
        <v>210</v>
      </c>
      <c r="Q41" s="3" t="str">
        <f>INDEX(SPORT!$A$1:$A$33,MATCH(R41,SPORT!$B$1:$B$33,0))</f>
        <v>OUTDOOR</v>
      </c>
      <c r="R41" s="2" t="s">
        <v>195</v>
      </c>
      <c r="S41" s="41">
        <v>114144</v>
      </c>
    </row>
    <row r="42" spans="1:19" x14ac:dyDescent="0.25">
      <c r="A42" s="31">
        <v>41</v>
      </c>
      <c r="B42" s="3" t="str">
        <f t="shared" si="0"/>
        <v>Sra. Laura Oliviera</v>
      </c>
      <c r="C42" s="2" t="s">
        <v>109</v>
      </c>
      <c r="D42" s="2" t="s">
        <v>110</v>
      </c>
      <c r="E42" s="2"/>
      <c r="F42" s="2" t="s">
        <v>111</v>
      </c>
      <c r="G42" s="33">
        <v>27076</v>
      </c>
      <c r="H42" s="2" t="s">
        <v>12</v>
      </c>
      <c r="I42" s="2" t="s">
        <v>138</v>
      </c>
      <c r="J42" s="4" t="s">
        <v>160</v>
      </c>
      <c r="K42" s="4" t="str">
        <f>HLOOKUP($J42,LOCATION!$B$2:M$3,2,FALSE)</f>
        <v>ARGENTINA</v>
      </c>
      <c r="L42" s="4" t="str">
        <f>INDEX(LOCATION!$A$1:$M$1,MATCH(J42,LOCATION!A$2:$M$2,0))</f>
        <v>Spanish</v>
      </c>
      <c r="M42" s="4" t="str">
        <f t="shared" si="1"/>
        <v>lauraoliviera@xyz.org</v>
      </c>
      <c r="N42" s="36">
        <v>51.9</v>
      </c>
      <c r="O42" s="2" t="s">
        <v>213</v>
      </c>
      <c r="P42" s="2" t="s">
        <v>212</v>
      </c>
      <c r="Q42" s="3" t="str">
        <f>INDEX(SPORT!$A$1:$A$33,MATCH(R42,SPORT!$B$1:$B$33,0))</f>
        <v>OUTDOOR</v>
      </c>
      <c r="R42" s="2" t="s">
        <v>202</v>
      </c>
      <c r="S42" s="40">
        <v>79872</v>
      </c>
    </row>
    <row r="43" spans="1:19" x14ac:dyDescent="0.25">
      <c r="A43" s="31">
        <v>42</v>
      </c>
      <c r="B43" s="3" t="str">
        <f t="shared" si="0"/>
        <v>Sra. Ainhoa Garza</v>
      </c>
      <c r="C43" s="2" t="s">
        <v>109</v>
      </c>
      <c r="D43" s="2" t="s">
        <v>112</v>
      </c>
      <c r="E43" s="2"/>
      <c r="F43" s="2" t="s">
        <v>113</v>
      </c>
      <c r="G43" s="33">
        <v>32941</v>
      </c>
      <c r="H43" s="2" t="s">
        <v>53</v>
      </c>
      <c r="I43" s="2" t="s">
        <v>138</v>
      </c>
      <c r="J43" s="4" t="s">
        <v>162</v>
      </c>
      <c r="K43" s="4" t="str">
        <f>HLOOKUP($J43,LOCATION!$B$2:M$3,2,FALSE)</f>
        <v>SPAIN</v>
      </c>
      <c r="L43" s="4" t="str">
        <f>INDEX(LOCATION!$A$1:$M$1,MATCH(J43,LOCATION!A$2:$M$2,0))</f>
        <v>Spanish</v>
      </c>
      <c r="M43" s="4" t="str">
        <f t="shared" si="1"/>
        <v>ainhoagarza@xyz.org</v>
      </c>
      <c r="N43" s="36">
        <v>55.6</v>
      </c>
      <c r="O43" s="2" t="s">
        <v>211</v>
      </c>
      <c r="P43" s="2" t="s">
        <v>217</v>
      </c>
      <c r="Q43" s="3" t="str">
        <f>INDEX(SPORT!$A$1:$A$33,MATCH(R43,SPORT!$B$1:$B$33,0))</f>
        <v>INDOOR</v>
      </c>
      <c r="R43" s="2" t="s">
        <v>203</v>
      </c>
      <c r="S43" s="41">
        <v>101969</v>
      </c>
    </row>
    <row r="44" spans="1:19" x14ac:dyDescent="0.25">
      <c r="A44" s="31">
        <v>43</v>
      </c>
      <c r="B44" s="3" t="str">
        <f t="shared" si="0"/>
        <v>Sra. Isabel Banda</v>
      </c>
      <c r="C44" s="2" t="s">
        <v>109</v>
      </c>
      <c r="D44" s="2" t="s">
        <v>76</v>
      </c>
      <c r="E44" s="2"/>
      <c r="F44" s="2" t="s">
        <v>114</v>
      </c>
      <c r="G44" s="33">
        <v>21927</v>
      </c>
      <c r="H44" s="2" t="s">
        <v>64</v>
      </c>
      <c r="I44" s="2" t="s">
        <v>138</v>
      </c>
      <c r="J44" s="4" t="s">
        <v>162</v>
      </c>
      <c r="K44" s="4" t="str">
        <f>HLOOKUP($J44,LOCATION!$B$2:M$3,2,FALSE)</f>
        <v>SPAIN</v>
      </c>
      <c r="L44" s="4" t="str">
        <f>INDEX(LOCATION!$A$1:$M$1,MATCH(J44,LOCATION!A$2:$M$2,0))</f>
        <v>Spanish</v>
      </c>
      <c r="M44" s="4" t="str">
        <f t="shared" si="1"/>
        <v>isabelbanda@xyz.org</v>
      </c>
      <c r="N44" s="36">
        <v>102.3</v>
      </c>
      <c r="O44" s="2" t="s">
        <v>213</v>
      </c>
      <c r="P44" s="2" t="s">
        <v>217</v>
      </c>
      <c r="Q44" s="3" t="str">
        <f>INDEX(SPORT!$A$1:$A$33,MATCH(R44,SPORT!$B$1:$B$33,0))</f>
        <v>OUTDOOR</v>
      </c>
      <c r="R44" s="2" t="s">
        <v>196</v>
      </c>
      <c r="S44" s="40">
        <v>50659</v>
      </c>
    </row>
    <row r="45" spans="1:19" x14ac:dyDescent="0.25">
      <c r="A45" s="31">
        <v>44</v>
      </c>
      <c r="B45" s="3" t="str">
        <f t="shared" si="0"/>
        <v>Sra. Carolota Mateos</v>
      </c>
      <c r="C45" s="2" t="s">
        <v>109</v>
      </c>
      <c r="D45" s="2" t="s">
        <v>115</v>
      </c>
      <c r="E45" s="2"/>
      <c r="F45" s="2" t="s">
        <v>116</v>
      </c>
      <c r="G45" s="33">
        <v>23952</v>
      </c>
      <c r="H45" s="2" t="s">
        <v>30</v>
      </c>
      <c r="I45" s="2" t="s">
        <v>138</v>
      </c>
      <c r="J45" s="4" t="s">
        <v>162</v>
      </c>
      <c r="K45" s="4" t="str">
        <f>HLOOKUP($J45,LOCATION!$B$2:M$3,2,FALSE)</f>
        <v>SPAIN</v>
      </c>
      <c r="L45" s="4" t="str">
        <f>INDEX(LOCATION!$A$1:$M$1,MATCH(J45,LOCATION!A$2:$M$2,0))</f>
        <v>Spanish</v>
      </c>
      <c r="M45" s="4" t="str">
        <f t="shared" si="1"/>
        <v>carolotamateos@xyz.org</v>
      </c>
      <c r="N45" s="36">
        <v>58.8</v>
      </c>
      <c r="O45" s="2" t="s">
        <v>218</v>
      </c>
      <c r="P45" s="2" t="s">
        <v>212</v>
      </c>
      <c r="Q45" s="3" t="str">
        <f>INDEX(SPORT!$A$1:$A$33,MATCH(R45,SPORT!$B$1:$B$33,0))</f>
        <v>OUTDOOR</v>
      </c>
      <c r="R45" s="2" t="s">
        <v>202</v>
      </c>
      <c r="S45" s="40">
        <v>58215</v>
      </c>
    </row>
    <row r="46" spans="1:19" x14ac:dyDescent="0.25">
      <c r="A46" s="31">
        <v>45</v>
      </c>
      <c r="B46" s="3" t="str">
        <f t="shared" si="0"/>
        <v>Mw. Elize Prins</v>
      </c>
      <c r="C46" s="2" t="s">
        <v>117</v>
      </c>
      <c r="D46" s="2" t="s">
        <v>118</v>
      </c>
      <c r="E46" s="2"/>
      <c r="F46" s="2" t="s">
        <v>119</v>
      </c>
      <c r="G46" s="33">
        <v>22044</v>
      </c>
      <c r="H46" s="2" t="s">
        <v>20</v>
      </c>
      <c r="I46" s="2" t="s">
        <v>138</v>
      </c>
      <c r="J46" s="4" t="s">
        <v>165</v>
      </c>
      <c r="K46" s="4" t="str">
        <f>HLOOKUP($J46,LOCATION!$B$2:M$3,2,FALSE)</f>
        <v>NETHERLANDS</v>
      </c>
      <c r="L46" s="4" t="str">
        <f>INDEX(LOCATION!$A$1:$M$1,MATCH(J46,LOCATION!A$2:$M$2,0))</f>
        <v>Dutch</v>
      </c>
      <c r="M46" s="4" t="str">
        <f t="shared" si="1"/>
        <v>elizeprins@xyz.org</v>
      </c>
      <c r="N46" s="36">
        <v>63.8</v>
      </c>
      <c r="O46" s="2" t="s">
        <v>214</v>
      </c>
      <c r="P46" s="2" t="s">
        <v>217</v>
      </c>
      <c r="Q46" s="3" t="str">
        <f>INDEX(SPORT!$A$1:$A$33,MATCH(R46,SPORT!$B$1:$B$33,0))</f>
        <v>INDOOR</v>
      </c>
      <c r="R46" s="2" t="s">
        <v>204</v>
      </c>
      <c r="S46" s="40">
        <v>39935</v>
      </c>
    </row>
    <row r="47" spans="1:19" x14ac:dyDescent="0.25">
      <c r="A47" s="31">
        <v>46</v>
      </c>
      <c r="B47" s="3" t="str">
        <f t="shared" si="0"/>
        <v>dhr. Ryan Pham</v>
      </c>
      <c r="C47" s="2" t="s">
        <v>120</v>
      </c>
      <c r="D47" s="2" t="s">
        <v>121</v>
      </c>
      <c r="E47" s="2"/>
      <c r="F47" s="2" t="s">
        <v>122</v>
      </c>
      <c r="G47" s="33">
        <v>26940</v>
      </c>
      <c r="H47" s="2" t="s">
        <v>9</v>
      </c>
      <c r="I47" s="2" t="s">
        <v>142</v>
      </c>
      <c r="J47" s="4" t="s">
        <v>165</v>
      </c>
      <c r="K47" s="4" t="str">
        <f>HLOOKUP($J47,LOCATION!$B$2:M$3,2,FALSE)</f>
        <v>NETHERLANDS</v>
      </c>
      <c r="L47" s="4" t="str">
        <f>INDEX(LOCATION!$A$1:$M$1,MATCH(J47,LOCATION!A$2:$M$2,0))</f>
        <v>Dutch</v>
      </c>
      <c r="M47" s="4" t="str">
        <f t="shared" si="1"/>
        <v>ryanpham@xyz.org</v>
      </c>
      <c r="N47" s="36">
        <v>98.6</v>
      </c>
      <c r="O47" s="2" t="s">
        <v>213</v>
      </c>
      <c r="P47" s="2" t="s">
        <v>219</v>
      </c>
      <c r="Q47" s="3" t="str">
        <f>INDEX(SPORT!$A$1:$A$33,MATCH(R47,SPORT!$B$1:$B$33,0))</f>
        <v>OUTDOOR</v>
      </c>
      <c r="R47" s="2" t="s">
        <v>195</v>
      </c>
      <c r="S47" s="40">
        <v>44865</v>
      </c>
    </row>
    <row r="48" spans="1:19" x14ac:dyDescent="0.25">
      <c r="A48" s="31">
        <v>47</v>
      </c>
      <c r="B48" s="3" t="str">
        <f t="shared" si="0"/>
        <v>Mw Elise Rotteveel</v>
      </c>
      <c r="C48" s="2" t="s">
        <v>123</v>
      </c>
      <c r="D48" s="2" t="s">
        <v>124</v>
      </c>
      <c r="E48" s="2"/>
      <c r="F48" s="2" t="s">
        <v>125</v>
      </c>
      <c r="G48" s="33">
        <v>24936</v>
      </c>
      <c r="H48" s="2" t="s">
        <v>69</v>
      </c>
      <c r="I48" s="2" t="s">
        <v>138</v>
      </c>
      <c r="J48" s="4" t="s">
        <v>165</v>
      </c>
      <c r="K48" s="4" t="str">
        <f>HLOOKUP($J48,LOCATION!$B$2:M$3,2,FALSE)</f>
        <v>NETHERLANDS</v>
      </c>
      <c r="L48" s="4" t="str">
        <f>INDEX(LOCATION!$A$1:$M$1,MATCH(J48,LOCATION!A$2:$M$2,0))</f>
        <v>Dutch</v>
      </c>
      <c r="M48" s="4" t="str">
        <f t="shared" si="1"/>
        <v>eliserotteveel@xyz.org</v>
      </c>
      <c r="N48" s="36">
        <v>61.8</v>
      </c>
      <c r="O48" s="2" t="s">
        <v>218</v>
      </c>
      <c r="P48" s="2" t="s">
        <v>212</v>
      </c>
      <c r="Q48" s="3" t="str">
        <f>INDEX(SPORT!$A$1:$A$33,MATCH(R48,SPORT!$B$1:$B$33,0))</f>
        <v>OUTDOOR</v>
      </c>
      <c r="R48" s="2" t="s">
        <v>195</v>
      </c>
      <c r="S48" s="40">
        <v>90478</v>
      </c>
    </row>
    <row r="49" spans="1:19" x14ac:dyDescent="0.25">
      <c r="A49" s="31">
        <v>48</v>
      </c>
      <c r="B49" s="3" t="str">
        <f t="shared" si="0"/>
        <v>Fru. Mirjam Soderberg</v>
      </c>
      <c r="C49" s="2" t="s">
        <v>126</v>
      </c>
      <c r="D49" s="2" t="s">
        <v>127</v>
      </c>
      <c r="E49" s="2"/>
      <c r="F49" s="2" t="s">
        <v>128</v>
      </c>
      <c r="G49" s="33">
        <v>35567</v>
      </c>
      <c r="H49" s="2" t="s">
        <v>20</v>
      </c>
      <c r="I49" s="2" t="s">
        <v>138</v>
      </c>
      <c r="J49" s="4" t="s">
        <v>168</v>
      </c>
      <c r="K49" s="4" t="str">
        <f>HLOOKUP($J49,LOCATION!$B$2:M$3,2,FALSE)</f>
        <v>SWEDEN</v>
      </c>
      <c r="L49" s="4" t="str">
        <f>INDEX(LOCATION!$A$1:$M$1,MATCH(J49,LOCATION!A$2:$M$2,0))</f>
        <v>Swedish</v>
      </c>
      <c r="M49" s="4" t="str">
        <f t="shared" si="1"/>
        <v>mirjamsoderberg@xyz.org</v>
      </c>
      <c r="N49" s="36">
        <v>50</v>
      </c>
      <c r="O49" s="2" t="s">
        <v>213</v>
      </c>
      <c r="P49" s="2" t="s">
        <v>217</v>
      </c>
      <c r="Q49" s="3" t="str">
        <f>INDEX(SPORT!$A$1:$A$33,MATCH(R49,SPORT!$B$1:$B$33,0))</f>
        <v>OUTDOOR</v>
      </c>
      <c r="R49" s="2" t="s">
        <v>177</v>
      </c>
      <c r="S49" s="40">
        <v>38965</v>
      </c>
    </row>
    <row r="50" spans="1:19" x14ac:dyDescent="0.25">
      <c r="A50" s="31">
        <v>49</v>
      </c>
      <c r="B50" s="3" t="str">
        <f t="shared" si="0"/>
        <v>H. Berndt Palsson</v>
      </c>
      <c r="C50" s="2" t="s">
        <v>129</v>
      </c>
      <c r="D50" s="2" t="s">
        <v>130</v>
      </c>
      <c r="E50" s="2"/>
      <c r="F50" s="2" t="s">
        <v>131</v>
      </c>
      <c r="G50" s="33">
        <v>31832</v>
      </c>
      <c r="H50" s="2" t="s">
        <v>53</v>
      </c>
      <c r="I50" s="2" t="s">
        <v>142</v>
      </c>
      <c r="J50" s="4" t="s">
        <v>168</v>
      </c>
      <c r="K50" s="4" t="str">
        <f>HLOOKUP($J50,LOCATION!$B$2:M$3,2,FALSE)</f>
        <v>SWEDEN</v>
      </c>
      <c r="L50" s="4" t="str">
        <f>INDEX(LOCATION!$A$1:$M$1,MATCH(J50,LOCATION!A$2:$M$2,0))</f>
        <v>Swedish</v>
      </c>
      <c r="M50" s="4" t="str">
        <f t="shared" si="1"/>
        <v>berndtpalsson@xyz.org</v>
      </c>
      <c r="N50" s="36">
        <v>45.9</v>
      </c>
      <c r="O50" s="2" t="s">
        <v>214</v>
      </c>
      <c r="P50" s="2" t="s">
        <v>210</v>
      </c>
      <c r="Q50" s="3" t="str">
        <f>INDEX(SPORT!$A$1:$A$33,MATCH(R50,SPORT!$B$1:$B$33,0))</f>
        <v>OUTDOOR</v>
      </c>
      <c r="R50" s="2" t="s">
        <v>205</v>
      </c>
      <c r="S50" s="40">
        <v>35387</v>
      </c>
    </row>
    <row r="51" spans="1:19" x14ac:dyDescent="0.25">
      <c r="A51" s="31">
        <v>50</v>
      </c>
      <c r="B51" s="3" t="str">
        <f t="shared" si="0"/>
        <v>Sr. Adriano Pontes Sobrinho</v>
      </c>
      <c r="C51" s="2" t="s">
        <v>13</v>
      </c>
      <c r="D51" s="2" t="s">
        <v>132</v>
      </c>
      <c r="E51" s="2" t="s">
        <v>133</v>
      </c>
      <c r="F51" s="2" t="s">
        <v>134</v>
      </c>
      <c r="G51" s="33">
        <v>34178</v>
      </c>
      <c r="H51" s="2" t="s">
        <v>30</v>
      </c>
      <c r="I51" s="2" t="s">
        <v>142</v>
      </c>
      <c r="J51" s="4" t="s">
        <v>169</v>
      </c>
      <c r="K51" s="4" t="str">
        <f>HLOOKUP($J51,LOCATION!$B$2:M$3,2,FALSE)</f>
        <v>BRAZIL</v>
      </c>
      <c r="L51" s="4" t="str">
        <f>INDEX(LOCATION!$A$1:$M$1,MATCH(J51,LOCATION!A$2:$M$2,0))</f>
        <v>Portuguese</v>
      </c>
      <c r="M51" s="4" t="str">
        <f t="shared" si="1"/>
        <v>adrianosobrinho@xyz.org</v>
      </c>
      <c r="N51" s="36">
        <v>92.5</v>
      </c>
      <c r="O51" s="2" t="s">
        <v>209</v>
      </c>
      <c r="P51" s="2" t="s">
        <v>216</v>
      </c>
      <c r="Q51" s="3" t="str">
        <f>INDEX(SPORT!$A$1:$A$33,MATCH(R51,SPORT!$B$1:$B$33,0))</f>
        <v>INDOOR</v>
      </c>
      <c r="R51" s="2" t="s">
        <v>206</v>
      </c>
      <c r="S51" s="40">
        <v>20532</v>
      </c>
    </row>
  </sheetData>
  <dataConsolidate/>
  <conditionalFormatting sqref="S1:S1048576">
    <cfRule type="expression" priority="1">
      <formula>$S22&gt;100000</formula>
    </cfRule>
    <cfRule type="expression" priority="2">
      <formula>S$22&gt;100000</formula>
    </cfRule>
    <cfRule type="expression" priority="3">
      <formula>"salary &gt;100000"</formula>
    </cfRule>
    <cfRule type="cellIs" dxfId="0" priority="4" operator="greaterThan">
      <formula>100000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abSelected="1" topLeftCell="A3" workbookViewId="0">
      <selection activeCell="D10" sqref="D10"/>
    </sheetView>
  </sheetViews>
  <sheetFormatPr defaultRowHeight="15" x14ac:dyDescent="0.25"/>
  <cols>
    <col min="1" max="1" width="15.5703125" bestFit="1" customWidth="1"/>
    <col min="2" max="2" width="24" bestFit="1" customWidth="1"/>
  </cols>
  <sheetData>
    <row r="1" spans="1:2" x14ac:dyDescent="0.25">
      <c r="A1" s="27" t="s">
        <v>171</v>
      </c>
      <c r="B1" s="27" t="s">
        <v>172</v>
      </c>
    </row>
    <row r="2" spans="1:2" x14ac:dyDescent="0.25">
      <c r="A2" s="28" t="s">
        <v>173</v>
      </c>
      <c r="B2" s="28" t="s">
        <v>174</v>
      </c>
    </row>
    <row r="3" spans="1:2" x14ac:dyDescent="0.25">
      <c r="A3" s="29" t="s">
        <v>173</v>
      </c>
      <c r="B3" s="29" t="s">
        <v>175</v>
      </c>
    </row>
    <row r="4" spans="1:2" x14ac:dyDescent="0.25">
      <c r="A4" s="29" t="s">
        <v>176</v>
      </c>
      <c r="B4" s="29" t="s">
        <v>177</v>
      </c>
    </row>
    <row r="5" spans="1:2" x14ac:dyDescent="0.25">
      <c r="A5" s="29" t="s">
        <v>176</v>
      </c>
      <c r="B5" s="29" t="s">
        <v>178</v>
      </c>
    </row>
    <row r="6" spans="1:2" x14ac:dyDescent="0.25">
      <c r="A6" s="29" t="s">
        <v>173</v>
      </c>
      <c r="B6" s="29" t="s">
        <v>179</v>
      </c>
    </row>
    <row r="7" spans="1:2" x14ac:dyDescent="0.25">
      <c r="A7" s="29" t="s">
        <v>173</v>
      </c>
      <c r="B7" s="29" t="s">
        <v>180</v>
      </c>
    </row>
    <row r="8" spans="1:2" x14ac:dyDescent="0.25">
      <c r="A8" s="29" t="s">
        <v>176</v>
      </c>
      <c r="B8" s="29" t="s">
        <v>181</v>
      </c>
    </row>
    <row r="9" spans="1:2" x14ac:dyDescent="0.25">
      <c r="A9" s="29" t="s">
        <v>173</v>
      </c>
      <c r="B9" s="29" t="s">
        <v>182</v>
      </c>
    </row>
    <row r="10" spans="1:2" x14ac:dyDescent="0.25">
      <c r="A10" s="29" t="s">
        <v>173</v>
      </c>
      <c r="B10" s="29" t="s">
        <v>183</v>
      </c>
    </row>
    <row r="11" spans="1:2" x14ac:dyDescent="0.25">
      <c r="A11" s="29" t="s">
        <v>176</v>
      </c>
      <c r="B11" s="29" t="s">
        <v>184</v>
      </c>
    </row>
    <row r="12" spans="1:2" x14ac:dyDescent="0.25">
      <c r="A12" s="29" t="s">
        <v>176</v>
      </c>
      <c r="B12" s="29" t="s">
        <v>185</v>
      </c>
    </row>
    <row r="13" spans="1:2" x14ac:dyDescent="0.25">
      <c r="A13" s="29" t="s">
        <v>176</v>
      </c>
      <c r="B13" s="29" t="s">
        <v>186</v>
      </c>
    </row>
    <row r="14" spans="1:2" x14ac:dyDescent="0.25">
      <c r="A14" s="29" t="s">
        <v>176</v>
      </c>
      <c r="B14" s="29" t="s">
        <v>187</v>
      </c>
    </row>
    <row r="15" spans="1:2" x14ac:dyDescent="0.25">
      <c r="A15" s="29" t="s">
        <v>173</v>
      </c>
      <c r="B15" s="29" t="s">
        <v>188</v>
      </c>
    </row>
    <row r="16" spans="1:2" x14ac:dyDescent="0.25">
      <c r="A16" s="29" t="s">
        <v>173</v>
      </c>
      <c r="B16" s="29" t="s">
        <v>189</v>
      </c>
    </row>
    <row r="17" spans="1:2" x14ac:dyDescent="0.25">
      <c r="A17" s="29" t="s">
        <v>176</v>
      </c>
      <c r="B17" s="29" t="s">
        <v>190</v>
      </c>
    </row>
    <row r="18" spans="1:2" x14ac:dyDescent="0.25">
      <c r="A18" s="29" t="s">
        <v>173</v>
      </c>
      <c r="B18" s="29" t="s">
        <v>191</v>
      </c>
    </row>
    <row r="19" spans="1:2" x14ac:dyDescent="0.25">
      <c r="A19" s="29" t="s">
        <v>173</v>
      </c>
      <c r="B19" s="29" t="s">
        <v>192</v>
      </c>
    </row>
    <row r="20" spans="1:2" x14ac:dyDescent="0.25">
      <c r="A20" s="29" t="s">
        <v>176</v>
      </c>
      <c r="B20" s="29" t="s">
        <v>193</v>
      </c>
    </row>
    <row r="21" spans="1:2" x14ac:dyDescent="0.25">
      <c r="A21" s="29" t="s">
        <v>176</v>
      </c>
      <c r="B21" s="29" t="s">
        <v>194</v>
      </c>
    </row>
    <row r="22" spans="1:2" x14ac:dyDescent="0.25">
      <c r="A22" s="29" t="s">
        <v>176</v>
      </c>
      <c r="B22" s="29" t="s">
        <v>195</v>
      </c>
    </row>
    <row r="23" spans="1:2" x14ac:dyDescent="0.25">
      <c r="A23" s="29" t="s">
        <v>176</v>
      </c>
      <c r="B23" s="29" t="s">
        <v>196</v>
      </c>
    </row>
    <row r="24" spans="1:2" x14ac:dyDescent="0.25">
      <c r="A24" s="29" t="s">
        <v>173</v>
      </c>
      <c r="B24" s="29" t="s">
        <v>197</v>
      </c>
    </row>
    <row r="25" spans="1:2" x14ac:dyDescent="0.25">
      <c r="A25" s="29" t="s">
        <v>176</v>
      </c>
      <c r="B25" s="29" t="s">
        <v>198</v>
      </c>
    </row>
    <row r="26" spans="1:2" x14ac:dyDescent="0.25">
      <c r="A26" s="29" t="s">
        <v>173</v>
      </c>
      <c r="B26" s="29" t="s">
        <v>199</v>
      </c>
    </row>
    <row r="27" spans="1:2" x14ac:dyDescent="0.25">
      <c r="A27" s="29" t="s">
        <v>176</v>
      </c>
      <c r="B27" s="29" t="s">
        <v>200</v>
      </c>
    </row>
    <row r="28" spans="1:2" x14ac:dyDescent="0.25">
      <c r="A28" s="29" t="s">
        <v>176</v>
      </c>
      <c r="B28" s="29" t="s">
        <v>201</v>
      </c>
    </row>
    <row r="29" spans="1:2" x14ac:dyDescent="0.25">
      <c r="A29" s="29" t="s">
        <v>176</v>
      </c>
      <c r="B29" s="29" t="s">
        <v>202</v>
      </c>
    </row>
    <row r="30" spans="1:2" x14ac:dyDescent="0.25">
      <c r="A30" s="29" t="s">
        <v>173</v>
      </c>
      <c r="B30" s="29" t="s">
        <v>203</v>
      </c>
    </row>
    <row r="31" spans="1:2" x14ac:dyDescent="0.25">
      <c r="A31" s="29" t="s">
        <v>173</v>
      </c>
      <c r="B31" s="29" t="s">
        <v>204</v>
      </c>
    </row>
    <row r="32" spans="1:2" x14ac:dyDescent="0.25">
      <c r="A32" s="29" t="s">
        <v>176</v>
      </c>
      <c r="B32" s="29" t="s">
        <v>205</v>
      </c>
    </row>
    <row r="33" spans="1:2" x14ac:dyDescent="0.2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Singh, Sameer (External)</cp:lastModifiedBy>
  <dcterms:created xsi:type="dcterms:W3CDTF">2019-05-28T07:07:38Z</dcterms:created>
  <dcterms:modified xsi:type="dcterms:W3CDTF">2024-08-17T03:30:40Z</dcterms:modified>
</cp:coreProperties>
</file>