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3DQ5\Project\"/>
    </mc:Choice>
  </mc:AlternateContent>
  <xr:revisionPtr revIDLastSave="0" documentId="8_{C267A45D-9D57-429A-A79D-E34CEA15EA70}" xr6:coauthVersionLast="47" xr6:coauthVersionMax="47" xr10:uidLastSave="{00000000-0000-0000-0000-000000000000}"/>
  <bookViews>
    <workbookView xWindow="-108" yWindow="-108" windowWidth="23256" windowHeight="12456" activeTab="1" xr2:uid="{74756DB7-24CF-4682-B5C3-92762C78F77D}"/>
  </bookViews>
  <sheets>
    <sheet name="Milestone 1 ST" sheetId="3" r:id="rId1"/>
    <sheet name="M1 - Lead out" sheetId="5" r:id="rId2"/>
    <sheet name="Milestone 2 ST" sheetId="8" r:id="rId3"/>
    <sheet name="M2 Notes" sheetId="6" r:id="rId4"/>
    <sheet name="Addressing for 8x8 matrix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0" i="6" l="1"/>
  <c r="O35" i="6"/>
  <c r="N27" i="6"/>
  <c r="Q41" i="6"/>
  <c r="O37" i="6"/>
  <c r="N36" i="6"/>
  <c r="E30" i="6"/>
  <c r="F30" i="6" s="1"/>
  <c r="G30" i="6" s="1"/>
  <c r="H30" i="6" s="1"/>
  <c r="I30" i="6" s="1"/>
  <c r="J30" i="6" s="1"/>
  <c r="N29" i="6"/>
  <c r="N28" i="6"/>
  <c r="O31" i="6"/>
  <c r="O33" i="6"/>
  <c r="O32" i="6"/>
  <c r="AB50" i="8"/>
  <c r="AC50" i="8"/>
  <c r="Z50" i="8"/>
  <c r="AA50" i="8"/>
  <c r="Y50" i="8"/>
  <c r="X50" i="8"/>
  <c r="J66" i="7"/>
  <c r="J67" i="7" s="1"/>
  <c r="J68" i="7" s="1"/>
  <c r="J69" i="7" s="1"/>
  <c r="J70" i="7" s="1"/>
  <c r="J71" i="7" s="1"/>
  <c r="J72" i="7" s="1"/>
  <c r="J57" i="7"/>
  <c r="J58" i="7" s="1"/>
  <c r="J59" i="7" s="1"/>
  <c r="J60" i="7" s="1"/>
  <c r="J61" i="7" s="1"/>
  <c r="J62" i="7" s="1"/>
  <c r="J63" i="7" s="1"/>
  <c r="J48" i="7"/>
  <c r="J49" i="7" s="1"/>
  <c r="J50" i="7" s="1"/>
  <c r="J51" i="7" s="1"/>
  <c r="J52" i="7" s="1"/>
  <c r="J53" i="7" s="1"/>
  <c r="J54" i="7" s="1"/>
  <c r="J39" i="7"/>
  <c r="J40" i="7"/>
  <c r="J41" i="7"/>
  <c r="J42" i="7"/>
  <c r="J43" i="7"/>
  <c r="J44" i="7"/>
  <c r="J45" i="7"/>
  <c r="J30" i="7"/>
  <c r="J31" i="7"/>
  <c r="J32" i="7"/>
  <c r="J33" i="7"/>
  <c r="J34" i="7"/>
  <c r="J35" i="7"/>
  <c r="J36" i="7"/>
  <c r="J21" i="7"/>
  <c r="J22" i="7"/>
  <c r="J23" i="7"/>
  <c r="J24" i="7"/>
  <c r="J25" i="7"/>
  <c r="J26" i="7"/>
  <c r="J27" i="7"/>
  <c r="J12" i="7"/>
  <c r="J13" i="7"/>
  <c r="J14" i="7"/>
  <c r="J15" i="7"/>
  <c r="J16" i="7"/>
  <c r="J17" i="7"/>
  <c r="J18" i="7"/>
  <c r="J4" i="7"/>
  <c r="J5" i="7"/>
  <c r="J6" i="7"/>
  <c r="J7" i="7"/>
  <c r="J8" i="7"/>
  <c r="J9" i="7"/>
  <c r="J3" i="7"/>
  <c r="K13" i="7"/>
  <c r="K14" i="7"/>
  <c r="K15" i="7"/>
  <c r="K16" i="7"/>
  <c r="K17" i="7" s="1"/>
  <c r="K18" i="7" s="1"/>
  <c r="B13" i="7"/>
  <c r="B14" i="7" s="1"/>
  <c r="B15" i="7" s="1"/>
  <c r="B16" i="7" s="1"/>
  <c r="B17" i="7" s="1"/>
  <c r="B18" i="7" s="1"/>
  <c r="X2" i="3"/>
  <c r="AL2" i="3"/>
  <c r="X69" i="3"/>
  <c r="Y69" i="3" s="1"/>
  <c r="Z69" i="3" s="1"/>
  <c r="AA69" i="3" s="1"/>
  <c r="AB69" i="3" s="1"/>
  <c r="AC69" i="3" s="1"/>
  <c r="AD1" i="3"/>
  <c r="AE1" i="3" s="1"/>
  <c r="AF1" i="3" s="1"/>
  <c r="AG1" i="3" s="1"/>
  <c r="AH1" i="3" s="1"/>
  <c r="AI1" i="3" s="1"/>
  <c r="AJ1" i="3" s="1"/>
  <c r="AK1" i="3"/>
  <c r="B1" i="5"/>
  <c r="AQ1" i="3"/>
  <c r="AK1" i="3" a="1"/>
  <c r="AL1" i="3"/>
  <c r="AM1" i="3"/>
  <c r="AN1" i="3"/>
  <c r="AO1" i="3"/>
  <c r="AP1" i="3"/>
  <c r="B1" i="5" a="1"/>
  <c r="C1" i="5"/>
  <c r="D1" i="5"/>
  <c r="E1" i="5"/>
  <c r="F1" i="5"/>
  <c r="G1" i="5"/>
  <c r="H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<sst xmlns="http://schemas.openxmlformats.org/spreadsheetml/2006/main" count="1395" uniqueCount="563">
  <si>
    <t>State Code / clock cycle</t>
  </si>
  <si>
    <t>SRAM_address</t>
  </si>
  <si>
    <t>SRAM_read_data</t>
  </si>
  <si>
    <t>SRAM_write_data</t>
  </si>
  <si>
    <t>SRAM_we_n</t>
  </si>
  <si>
    <t>U</t>
  </si>
  <si>
    <t>V</t>
  </si>
  <si>
    <t>E</t>
  </si>
  <si>
    <t>O</t>
  </si>
  <si>
    <t>X</t>
  </si>
  <si>
    <t>Clock Cycle</t>
  </si>
  <si>
    <t>Compute 36/37</t>
  </si>
  <si>
    <t>VGA_sram_data[2]</t>
  </si>
  <si>
    <t>VGA_sram_data[0]</t>
  </si>
  <si>
    <t>VGA_sram_data[1]</t>
  </si>
  <si>
    <t>U'odd</t>
  </si>
  <si>
    <t>U'even</t>
  </si>
  <si>
    <t>V'even</t>
  </si>
  <si>
    <t>V'odd</t>
  </si>
  <si>
    <t>RGB Even</t>
  </si>
  <si>
    <t>RGB Odd</t>
  </si>
  <si>
    <t>V0,V1</t>
  </si>
  <si>
    <t>U0,U1</t>
  </si>
  <si>
    <t>Y0,Y1</t>
  </si>
  <si>
    <t>V2,V3</t>
  </si>
  <si>
    <t>U2,U3</t>
  </si>
  <si>
    <t>Y2,Y3</t>
  </si>
  <si>
    <t>V2</t>
  </si>
  <si>
    <t>V_buf[15:8]</t>
  </si>
  <si>
    <t>V_buf[7:0]</t>
  </si>
  <si>
    <t>U_buf[15:0]</t>
  </si>
  <si>
    <t>U_buf[15:8]</t>
  </si>
  <si>
    <t>U_buf[7:0]</t>
  </si>
  <si>
    <t>U'0</t>
  </si>
  <si>
    <t>V'0</t>
  </si>
  <si>
    <t>Y0</t>
  </si>
  <si>
    <t>R0, G0</t>
  </si>
  <si>
    <t>B0, R1</t>
  </si>
  <si>
    <t>G1, B1</t>
  </si>
  <si>
    <t>c*V'0</t>
  </si>
  <si>
    <t>c*V'1</t>
  </si>
  <si>
    <t>e*U'0</t>
  </si>
  <si>
    <t>e*U'1</t>
  </si>
  <si>
    <t>f*V'0</t>
  </si>
  <si>
    <t>f*V'1</t>
  </si>
  <si>
    <t>h*U'0</t>
  </si>
  <si>
    <t>h*U'1</t>
  </si>
  <si>
    <t>V4,V5</t>
  </si>
  <si>
    <t>U4,U5</t>
  </si>
  <si>
    <t>Y1</t>
  </si>
  <si>
    <t>Y_even</t>
  </si>
  <si>
    <t>Y_odd</t>
  </si>
  <si>
    <t>Y2</t>
  </si>
  <si>
    <t>Y3</t>
  </si>
  <si>
    <t>a*Y1</t>
  </si>
  <si>
    <t>SRAM_read_data[7:0]</t>
  </si>
  <si>
    <t>V_buf[15:0]</t>
  </si>
  <si>
    <t>U_buf_2[15:0]</t>
  </si>
  <si>
    <t>V_buf_2[15:0]</t>
  </si>
  <si>
    <t>V_buf_3[15:0]</t>
  </si>
  <si>
    <t>U_buf_3[15:0]</t>
  </si>
  <si>
    <t>U'2</t>
  </si>
  <si>
    <t>V'2</t>
  </si>
  <si>
    <t>U_buf_2[15:8]</t>
  </si>
  <si>
    <t>U_buf_2[7:0]</t>
  </si>
  <si>
    <t>V_buf_2[7:0]</t>
  </si>
  <si>
    <t>V_buf_2[15:8]</t>
  </si>
  <si>
    <t>V_buf_3[7:0]</t>
  </si>
  <si>
    <t>U_buf_3[7:0]</t>
  </si>
  <si>
    <t>Y4</t>
  </si>
  <si>
    <t>Y5</t>
  </si>
  <si>
    <t>Y6,Y7</t>
  </si>
  <si>
    <t>G3, B3</t>
  </si>
  <si>
    <t>B2, R3</t>
  </si>
  <si>
    <t>R2, G2</t>
  </si>
  <si>
    <t>V_buf_3[15:8]</t>
  </si>
  <si>
    <t>U_buf_3[15:8]</t>
  </si>
  <si>
    <t>Y6</t>
  </si>
  <si>
    <t>Y7</t>
  </si>
  <si>
    <t>R4,G4</t>
  </si>
  <si>
    <t>B4, R5</t>
  </si>
  <si>
    <t>G5, B5</t>
  </si>
  <si>
    <t>V6,V7</t>
  </si>
  <si>
    <t>U6,U7</t>
  </si>
  <si>
    <t>Y8,Y9</t>
  </si>
  <si>
    <t>Y8</t>
  </si>
  <si>
    <t>Y9</t>
  </si>
  <si>
    <t>V8,V9</t>
  </si>
  <si>
    <t>U8,U9</t>
  </si>
  <si>
    <t>Y_odd_buf</t>
  </si>
  <si>
    <t>V_buf_4</t>
  </si>
  <si>
    <t>U_buf_4</t>
  </si>
  <si>
    <t>a*Y_even</t>
  </si>
  <si>
    <t>a*Y_odd</t>
  </si>
  <si>
    <t>Y10,Y11</t>
  </si>
  <si>
    <t>Y_even_buf</t>
  </si>
  <si>
    <t>Y_odd_buff</t>
  </si>
  <si>
    <t>Y10</t>
  </si>
  <si>
    <t>Y11</t>
  </si>
  <si>
    <t>R6,G6</t>
  </si>
  <si>
    <t>B6, R7</t>
  </si>
  <si>
    <t>G7, B7</t>
  </si>
  <si>
    <t>c*V'even</t>
  </si>
  <si>
    <t>c*V'odd</t>
  </si>
  <si>
    <t>e*U'even</t>
  </si>
  <si>
    <t>e*U'odd</t>
  </si>
  <si>
    <t>f*V'even</t>
  </si>
  <si>
    <t>f*V'odd</t>
  </si>
  <si>
    <t>h*U'even</t>
  </si>
  <si>
    <t>h*U'odd</t>
  </si>
  <si>
    <t>Read 6/7</t>
  </si>
  <si>
    <t>Compute 6/7</t>
  </si>
  <si>
    <t>Write 6/7</t>
  </si>
  <si>
    <t>Compute 4/5</t>
  </si>
  <si>
    <t>Write 4/5</t>
  </si>
  <si>
    <t>Write 2/3</t>
  </si>
  <si>
    <t>Read 8/9</t>
  </si>
  <si>
    <t>Read 10/11</t>
  </si>
  <si>
    <t>Mul_2</t>
  </si>
  <si>
    <t>Mul_1</t>
  </si>
  <si>
    <t>Mul_3</t>
  </si>
  <si>
    <t>Coef1</t>
  </si>
  <si>
    <t>Coef2</t>
  </si>
  <si>
    <t>Coef3</t>
  </si>
  <si>
    <t>Shift(V_buf[7:0], V_buf_2[15:8])</t>
  </si>
  <si>
    <t>Shift(V_buf_2[7:0], V_buf_3[15:8])</t>
  </si>
  <si>
    <t>Shift(V_buf_3[7:0], SRAM_read_data[15:8])</t>
  </si>
  <si>
    <t>Shift(U_buf[7:0], U_buf_2[15:8])</t>
  </si>
  <si>
    <t>Shift(U_buf_2[7:0], U_buf_3[15:8])</t>
  </si>
  <si>
    <t>Shift(U_buf_3[7:0], SRAM_read_data[15:8])</t>
  </si>
  <si>
    <t>Shift(V_buf_3[7:0], V_buf_4)</t>
  </si>
  <si>
    <t>Shift(U_buf_3[7:0], U_buf_4)</t>
  </si>
  <si>
    <t>U_plus5</t>
  </si>
  <si>
    <t>U_minus5</t>
  </si>
  <si>
    <t>U_plus3</t>
  </si>
  <si>
    <t>U_minus3</t>
  </si>
  <si>
    <t>U_plus1</t>
  </si>
  <si>
    <t>U_minus1</t>
  </si>
  <si>
    <t>V_even</t>
  </si>
  <si>
    <t>U_even</t>
  </si>
  <si>
    <t>V_plus5</t>
  </si>
  <si>
    <t>V_minus5</t>
  </si>
  <si>
    <t>V_plus3</t>
  </si>
  <si>
    <t>V_minus3</t>
  </si>
  <si>
    <t>V_plus1</t>
  </si>
  <si>
    <t>V_minus1</t>
  </si>
  <si>
    <t>VU_mul1</t>
  </si>
  <si>
    <t>VU_mul2</t>
  </si>
  <si>
    <t>VU_mul3</t>
  </si>
  <si>
    <t>RGB_odd1</t>
  </si>
  <si>
    <t>RGB_odd2</t>
  </si>
  <si>
    <t>RGB_odd3</t>
  </si>
  <si>
    <t>RGB_even1</t>
  </si>
  <si>
    <t>RGB_even2</t>
  </si>
  <si>
    <t>RGB_even3</t>
  </si>
  <si>
    <t>RGB_odd1 + RGB_odd2</t>
  </si>
  <si>
    <t>R_odd</t>
  </si>
  <si>
    <t>R_even</t>
  </si>
  <si>
    <t>G_odd</t>
  </si>
  <si>
    <t>G_even</t>
  </si>
  <si>
    <t>B_odd</t>
  </si>
  <si>
    <t>B_even</t>
  </si>
  <si>
    <t>RGB_odd1 + RGB_odd2 + RGB_odd3</t>
  </si>
  <si>
    <t>RGB_even1 + RGB_even2</t>
  </si>
  <si>
    <t>RGB_even1 + RGB_even2 + RGB_even3</t>
  </si>
  <si>
    <t>U2.U3</t>
  </si>
  <si>
    <t>1/256 *(VU_mul1 - VU_mul2 + VU_mul3 + 128)</t>
  </si>
  <si>
    <t>(VU_mul1 - VU_mul2 + VU_mul3 + 128)</t>
  </si>
  <si>
    <t>V'odd/256</t>
  </si>
  <si>
    <t>U'odd/256</t>
  </si>
  <si>
    <t>U'odd - 128</t>
  </si>
  <si>
    <t>V'odd - 128</t>
  </si>
  <si>
    <t>Mult_Op_1</t>
  </si>
  <si>
    <t>V_plus5 + V_minus5</t>
  </si>
  <si>
    <t>V_plus3 + V_minus3</t>
  </si>
  <si>
    <t>V_plus1 + V_minus1</t>
  </si>
  <si>
    <t xml:space="preserve">Coef2 </t>
  </si>
  <si>
    <t xml:space="preserve">Coef3 </t>
  </si>
  <si>
    <t>Mult_Op1_1 * Mul_1</t>
  </si>
  <si>
    <t>Mult_Op_1 * Mul1</t>
  </si>
  <si>
    <t>U_plus5 + U_minus5</t>
  </si>
  <si>
    <t>U_plus3 + U_minus3</t>
  </si>
  <si>
    <t>U_plus1 + U_minus1</t>
  </si>
  <si>
    <t xml:space="preserve">Coef1 </t>
  </si>
  <si>
    <t>y4,y5</t>
  </si>
  <si>
    <t>G313, B313</t>
  </si>
  <si>
    <t>B312, R313</t>
  </si>
  <si>
    <t>R313,G313</t>
  </si>
  <si>
    <t>Write 312/313</t>
  </si>
  <si>
    <t>Compute 314/315</t>
  </si>
  <si>
    <t>Read 316/317</t>
  </si>
  <si>
    <t>Y316, Y317</t>
  </si>
  <si>
    <t>Shift(V_buf_3[7:0], V_buf_4[7:0])</t>
  </si>
  <si>
    <t>Shift(U_buf_3[7:0], V_buf_4[7:0])</t>
  </si>
  <si>
    <t>J+5 / 2</t>
  </si>
  <si>
    <t>U'314</t>
  </si>
  <si>
    <t>V'314</t>
  </si>
  <si>
    <t>Y318,Y319</t>
  </si>
  <si>
    <t xml:space="preserve">  V_plus5 + V_minus5</t>
  </si>
  <si>
    <t>(VU_mul1 - VU_mul2 + VU_mul3 + 128)/256</t>
  </si>
  <si>
    <t>VU_mul1 - VU_mul2 + VU_mul3 +128/256</t>
  </si>
  <si>
    <t>Mult_op_2*Mul_2</t>
  </si>
  <si>
    <t>Mult_op_3*Mul_3</t>
  </si>
  <si>
    <t>VU_mul1 - VU_mul2 + VU_mul3 + 128)/256</t>
  </si>
  <si>
    <t>T = S' *C</t>
  </si>
  <si>
    <t>S = C^t * T</t>
  </si>
  <si>
    <t>S = C^t * (S' * C)</t>
  </si>
  <si>
    <t>Address = (320 * RA) + CA</t>
  </si>
  <si>
    <t>Address = (( 264 + 64) * RA) + CA</t>
  </si>
  <si>
    <t>Address = 256 * RA + 64 * RA + CA</t>
  </si>
  <si>
    <t>RA = Row address, CA = column address</t>
  </si>
  <si>
    <t>0 &lt;= RA &lt;= 239</t>
  </si>
  <si>
    <t>0 &lt;= CA &lt;= 319</t>
  </si>
  <si>
    <t xml:space="preserve">Acc </t>
  </si>
  <si>
    <t>B00 + C00</t>
  </si>
  <si>
    <t>.</t>
  </si>
  <si>
    <t>Acc + B07 + C70</t>
  </si>
  <si>
    <t>Acc + B01 * C10</t>
  </si>
  <si>
    <t>Acc + B02 * C20</t>
  </si>
  <si>
    <t>Acc + B03 * C30</t>
  </si>
  <si>
    <t>Acc + B07 * C70</t>
  </si>
  <si>
    <t>Address B</t>
  </si>
  <si>
    <t>Address C</t>
  </si>
  <si>
    <t>DO b</t>
  </si>
  <si>
    <t>DO C</t>
  </si>
  <si>
    <t>Acc</t>
  </si>
  <si>
    <t xml:space="preserve">x </t>
  </si>
  <si>
    <t>x</t>
  </si>
  <si>
    <t>B00</t>
  </si>
  <si>
    <t>C00</t>
  </si>
  <si>
    <t>B01</t>
  </si>
  <si>
    <t>C10</t>
  </si>
  <si>
    <t>B02</t>
  </si>
  <si>
    <t>B03</t>
  </si>
  <si>
    <t>B04</t>
  </si>
  <si>
    <t>B05</t>
  </si>
  <si>
    <t>B06</t>
  </si>
  <si>
    <t>C11</t>
  </si>
  <si>
    <t>C12</t>
  </si>
  <si>
    <t>C13</t>
  </si>
  <si>
    <t>C14</t>
  </si>
  <si>
    <t>C15</t>
  </si>
  <si>
    <t>C20</t>
  </si>
  <si>
    <t>C21</t>
  </si>
  <si>
    <t>C22</t>
  </si>
  <si>
    <t>C23</t>
  </si>
  <si>
    <t>C24</t>
  </si>
  <si>
    <t>C30</t>
  </si>
  <si>
    <t>C40</t>
  </si>
  <si>
    <t>C41</t>
  </si>
  <si>
    <t>C42</t>
  </si>
  <si>
    <t>C50</t>
  </si>
  <si>
    <t>C60</t>
  </si>
  <si>
    <t>C70</t>
  </si>
  <si>
    <t>B07</t>
  </si>
  <si>
    <t>C01</t>
  </si>
  <si>
    <t>C31</t>
  </si>
  <si>
    <t>C51</t>
  </si>
  <si>
    <t>C61</t>
  </si>
  <si>
    <t>C25</t>
  </si>
  <si>
    <t>B00 * C00</t>
  </si>
  <si>
    <t>Acc + BO1 + C10</t>
  </si>
  <si>
    <t>Acc + BO2 + C20</t>
  </si>
  <si>
    <t>Address A</t>
  </si>
  <si>
    <t>C17</t>
  </si>
  <si>
    <t>C71</t>
  </si>
  <si>
    <t>Acc + B07 * C71</t>
  </si>
  <si>
    <t>C02</t>
  </si>
  <si>
    <t>C16</t>
  </si>
  <si>
    <t>C32</t>
  </si>
  <si>
    <t>C52</t>
  </si>
  <si>
    <t>C62</t>
  </si>
  <si>
    <t>C72</t>
  </si>
  <si>
    <t>C03</t>
  </si>
  <si>
    <t>C33</t>
  </si>
  <si>
    <t>C43</t>
  </si>
  <si>
    <t>C53</t>
  </si>
  <si>
    <t>C63</t>
  </si>
  <si>
    <t>Acc + B07 * C72</t>
  </si>
  <si>
    <t>C73</t>
  </si>
  <si>
    <t>C04</t>
  </si>
  <si>
    <t>C35</t>
  </si>
  <si>
    <t>C45</t>
  </si>
  <si>
    <t>C55</t>
  </si>
  <si>
    <t>C65</t>
  </si>
  <si>
    <t>C34</t>
  </si>
  <si>
    <t>C44</t>
  </si>
  <si>
    <t>C54</t>
  </si>
  <si>
    <t>C64</t>
  </si>
  <si>
    <t>C74</t>
  </si>
  <si>
    <t>C05</t>
  </si>
  <si>
    <t>C75</t>
  </si>
  <si>
    <t>C06</t>
  </si>
  <si>
    <t>C26</t>
  </si>
  <si>
    <t>C36</t>
  </si>
  <si>
    <t>C46</t>
  </si>
  <si>
    <t>C56</t>
  </si>
  <si>
    <t>C66</t>
  </si>
  <si>
    <t>Acc + B07 * C73</t>
  </si>
  <si>
    <t>Acc + B07 * C74</t>
  </si>
  <si>
    <t>Acc + B07 * C75</t>
  </si>
  <si>
    <t>C76</t>
  </si>
  <si>
    <t>C07</t>
  </si>
  <si>
    <t>C27</t>
  </si>
  <si>
    <t>C37</t>
  </si>
  <si>
    <t>C47</t>
  </si>
  <si>
    <t>C57</t>
  </si>
  <si>
    <t>C67</t>
  </si>
  <si>
    <t>C77</t>
  </si>
  <si>
    <t>B77</t>
  </si>
  <si>
    <t>B08</t>
  </si>
  <si>
    <t>B09</t>
  </si>
  <si>
    <t>B10</t>
  </si>
  <si>
    <t>B11</t>
  </si>
  <si>
    <t>B12</t>
  </si>
  <si>
    <t>B13</t>
  </si>
  <si>
    <t>B14</t>
  </si>
  <si>
    <t>B15</t>
  </si>
  <si>
    <t>Acc + B15 + C70</t>
  </si>
  <si>
    <t>Acc + B15 * C71</t>
  </si>
  <si>
    <t>Acc + B15 * C72</t>
  </si>
  <si>
    <t>Acc + B15 * C73</t>
  </si>
  <si>
    <t>Acc + B15 * C74</t>
  </si>
  <si>
    <t>Acc + B15 * C75</t>
  </si>
  <si>
    <t>… Keep going until B address ends at 63</t>
  </si>
  <si>
    <t>Address_0</t>
  </si>
  <si>
    <t>Write_en_0</t>
  </si>
  <si>
    <t>Address_1</t>
  </si>
  <si>
    <t>Write_en_1</t>
  </si>
  <si>
    <t>Lead in</t>
  </si>
  <si>
    <t>Common case</t>
  </si>
  <si>
    <t>Lead out</t>
  </si>
  <si>
    <t>CA = {Cb, Ci} (column block, column index)</t>
  </si>
  <si>
    <t>RA = {Rb, Ri} (row block, row index)</t>
  </si>
  <si>
    <t>Calc S1</t>
  </si>
  <si>
    <t>Write S1</t>
  </si>
  <si>
    <t>Calc S0</t>
  </si>
  <si>
    <t>Write S0</t>
  </si>
  <si>
    <t>Read S'1</t>
  </si>
  <si>
    <t>Calc T1</t>
  </si>
  <si>
    <t>Read S'2</t>
  </si>
  <si>
    <t>Calc T2</t>
  </si>
  <si>
    <t>Write S2</t>
  </si>
  <si>
    <t>Calc S2</t>
  </si>
  <si>
    <t>Read S'0</t>
  </si>
  <si>
    <t>Calc T0</t>
  </si>
  <si>
    <t>Read S'3</t>
  </si>
  <si>
    <t>Calc T3</t>
  </si>
  <si>
    <t>Calc S3</t>
  </si>
  <si>
    <t>Write S3</t>
  </si>
  <si>
    <t>y0</t>
  </si>
  <si>
    <t>y1</t>
  </si>
  <si>
    <t>y2</t>
  </si>
  <si>
    <t>y3</t>
  </si>
  <si>
    <t>y4</t>
  </si>
  <si>
    <t>y5</t>
  </si>
  <si>
    <t>y6</t>
  </si>
  <si>
    <t>y7</t>
  </si>
  <si>
    <t>y320</t>
  </si>
  <si>
    <t>CC1</t>
  </si>
  <si>
    <t>CC2</t>
  </si>
  <si>
    <t>FSLeadin</t>
  </si>
  <si>
    <t>CC3</t>
  </si>
  <si>
    <t>CC4</t>
  </si>
  <si>
    <t>FSLeadin3</t>
  </si>
  <si>
    <t>CC5</t>
  </si>
  <si>
    <t>FSLeadin2</t>
  </si>
  <si>
    <t>CC6</t>
  </si>
  <si>
    <t>CC7</t>
  </si>
  <si>
    <t>CC8</t>
  </si>
  <si>
    <t>SRAM_address+1</t>
  </si>
  <si>
    <t>y0,0</t>
  </si>
  <si>
    <t>y_buf[31]</t>
  </si>
  <si>
    <t>y0,y1</t>
  </si>
  <si>
    <t>y2,0</t>
  </si>
  <si>
    <t>y2,y3</t>
  </si>
  <si>
    <t>y4,0</t>
  </si>
  <si>
    <t>y6,0</t>
  </si>
  <si>
    <t>y6,y7</t>
  </si>
  <si>
    <t>y_buf_[31]</t>
  </si>
  <si>
    <t>CC9</t>
  </si>
  <si>
    <t>Address_0 + 1</t>
  </si>
  <si>
    <t>Y321</t>
  </si>
  <si>
    <t>SRAM_address+313 (check sram_address==79407, don’t update sram_address)</t>
  </si>
  <si>
    <t>SRAM_address+1 or (go to lead out and don’t update sram)</t>
  </si>
  <si>
    <t>Address_2</t>
  </si>
  <si>
    <t>Write_en_2</t>
  </si>
  <si>
    <t>Address_3</t>
  </si>
  <si>
    <t>Write_en_3</t>
  </si>
  <si>
    <t>CTLeadin0</t>
  </si>
  <si>
    <t>CTLeadin1</t>
  </si>
  <si>
    <t>Address_0 = 0</t>
  </si>
  <si>
    <t>Address_0+1</t>
  </si>
  <si>
    <t>y4,5</t>
  </si>
  <si>
    <t>CT_CC0</t>
  </si>
  <si>
    <t>y6,7</t>
  </si>
  <si>
    <t>CT_CC1</t>
  </si>
  <si>
    <t>CT_CC2</t>
  </si>
  <si>
    <t>T_sum</t>
  </si>
  <si>
    <t>Matrix math should read from DPRAM not SRAM</t>
  </si>
  <si>
    <t>T_sum+Mult1+Mult2+Mult3</t>
  </si>
  <si>
    <t>T_sum+Mult1+Mult2</t>
  </si>
  <si>
    <t>y0*C0[0]</t>
  </si>
  <si>
    <t>To read block Y0,1 we address it by 76800 + 8-15, etc.</t>
  </si>
  <si>
    <t>Address_0+2</t>
  </si>
  <si>
    <t>Address_0 = 1</t>
  </si>
  <si>
    <t>Address_2=0</t>
  </si>
  <si>
    <t>To write block Y0,0 we address it by 0-3.. 1120-1123</t>
  </si>
  <si>
    <t>To write block Y0,1 we address it by 4-7… 1124-1127</t>
  </si>
  <si>
    <t>To write block U0,0 we address it by 38400 + 0-3</t>
  </si>
  <si>
    <t>To write block V0,0 we address it by 57600 + 0-3</t>
  </si>
  <si>
    <t>Address_0 = 0 (go to address +1  when column counter is 7)</t>
  </si>
  <si>
    <t>Address_2+1</t>
  </si>
  <si>
    <t>FSLead_out</t>
  </si>
  <si>
    <t>CT_LO1</t>
  </si>
  <si>
    <t>Address_0 + 2 (condition to check R_counter to go to lead out</t>
  </si>
  <si>
    <t>To read block Y0,0 we address it by 76800 + 0-7...2240- 2247</t>
  </si>
  <si>
    <t>MS1_LI0</t>
  </si>
  <si>
    <t>Address_4</t>
  </si>
  <si>
    <t>Write_en_4</t>
  </si>
  <si>
    <t>Address_5</t>
  </si>
  <si>
    <t>Write_en_5</t>
  </si>
  <si>
    <t>MS1_LI1</t>
  </si>
  <si>
    <t>MS1_CC0</t>
  </si>
  <si>
    <t>MS1_CC1</t>
  </si>
  <si>
    <t>MS1_CC2</t>
  </si>
  <si>
    <t>MS1_CC3</t>
  </si>
  <si>
    <t>MS1_CC4</t>
  </si>
  <si>
    <t>MS1_CC5</t>
  </si>
  <si>
    <t>MS1_CC6</t>
  </si>
  <si>
    <t>MS1_CC7</t>
  </si>
  <si>
    <t>MS1_CC8</t>
  </si>
  <si>
    <t>T0,0</t>
  </si>
  <si>
    <t>T0,0 * Ct(0)</t>
  </si>
  <si>
    <t>Address_2 +8</t>
  </si>
  <si>
    <t>T1,0</t>
  </si>
  <si>
    <t>T1,0 * Ct(9)</t>
  </si>
  <si>
    <t>T2,0</t>
  </si>
  <si>
    <t>T3,0</t>
  </si>
  <si>
    <t>T4,0</t>
  </si>
  <si>
    <t>T5,0</t>
  </si>
  <si>
    <t>T6,0</t>
  </si>
  <si>
    <t>T7,0</t>
  </si>
  <si>
    <t>T2,0 * Ct(18)</t>
  </si>
  <si>
    <t>S_sum2</t>
  </si>
  <si>
    <t>S_sum3</t>
  </si>
  <si>
    <t>S_sum1</t>
  </si>
  <si>
    <t>S_sum + Mult1</t>
  </si>
  <si>
    <t>S_sum2 + Mult2</t>
  </si>
  <si>
    <t>S_sum3+ Mult3</t>
  </si>
  <si>
    <t>offset</t>
  </si>
  <si>
    <t>Write_register</t>
  </si>
  <si>
    <t>row_block</t>
  </si>
  <si>
    <t>col_block</t>
  </si>
  <si>
    <t>row_index</t>
  </si>
  <si>
    <t>col_index</t>
  </si>
  <si>
    <t>CI + 1</t>
  </si>
  <si>
    <t xml:space="preserve">RI + 1 </t>
  </si>
  <si>
    <t>CO = 0</t>
  </si>
  <si>
    <t>C+1</t>
  </si>
  <si>
    <t>When CB = 39, RB+1</t>
  </si>
  <si>
    <t>If CB &lt;= 38, CB+ 1. Else, CB = 0</t>
  </si>
  <si>
    <t>Write_data_a[0] (S')</t>
  </si>
  <si>
    <t>read_data_a[1]</t>
  </si>
  <si>
    <t>read_data_b[0]</t>
  </si>
  <si>
    <t>read_data_a[0]</t>
  </si>
  <si>
    <t>Write_data_b[1] (T)</t>
  </si>
  <si>
    <t>read_data_b[1]</t>
  </si>
  <si>
    <t>Write_data_a[1] (S')</t>
  </si>
  <si>
    <t>Write_data_b[0] (T)</t>
  </si>
  <si>
    <t>Write_data_c[0] (S)</t>
  </si>
  <si>
    <t>Write_data_c(1] (S)</t>
  </si>
  <si>
    <t>read_data_c[0]</t>
  </si>
  <si>
    <t>read_data_c[1]</t>
  </si>
  <si>
    <t>counter</t>
  </si>
  <si>
    <t>counter + 1, if counter = 63 go to lead out</t>
  </si>
  <si>
    <t>T_sum+Mult1+Mult2 noly after first cycle (CT_counter &gt;0)</t>
  </si>
  <si>
    <t>MS1_LO0</t>
  </si>
  <si>
    <t>CS_counter</t>
  </si>
  <si>
    <t>CS_counter + 1</t>
  </si>
  <si>
    <t>Mult_result1</t>
  </si>
  <si>
    <t>Mult_result2</t>
  </si>
  <si>
    <t>Address_5 + 24 if CS_counter &gt; 0</t>
  </si>
  <si>
    <t>Mult_result3</t>
  </si>
  <si>
    <t>T_sum+mult_result1 + mult_result2 + mult_result3</t>
  </si>
  <si>
    <t>S_sum1 if CS_counter &gt; 0</t>
  </si>
  <si>
    <t>Address_4 + 8 if CS_counter &gt;= 2</t>
  </si>
  <si>
    <t>Address_4=0+column if CS_counter == 0</t>
  </si>
  <si>
    <t>Address_5 =8+column if CS_counter == 0</t>
  </si>
  <si>
    <t>CS_counter &lt;= 0 when CS_counter == 3</t>
  </si>
  <si>
    <t>column</t>
  </si>
  <si>
    <t>column + 1 when CS_counter == 3</t>
  </si>
  <si>
    <t>read_counter</t>
  </si>
  <si>
    <t>read_counter +1</t>
  </si>
  <si>
    <t>Address_2 = column</t>
  </si>
  <si>
    <t>read_counter &lt;=0 when read_counter == 3</t>
  </si>
  <si>
    <t>Address_2 = 0 when read_counter == 0</t>
  </si>
  <si>
    <t>Address_2 +8 when read_counter == 0</t>
  </si>
  <si>
    <t>go to lead out when column == 7</t>
  </si>
  <si>
    <t>y1*c0[8]</t>
  </si>
  <si>
    <t>y2*c0[16]</t>
  </si>
  <si>
    <t>Y3*C0[24]</t>
  </si>
  <si>
    <t>Y4*C0[32]</t>
  </si>
  <si>
    <t>Y5*C0[40]</t>
  </si>
  <si>
    <t>Y6*C0[48]</t>
  </si>
  <si>
    <t>Y7*C0[56]</t>
  </si>
  <si>
    <t>0-7</t>
  </si>
  <si>
    <t>24-31</t>
  </si>
  <si>
    <t>number 8-15</t>
  </si>
  <si>
    <t>32-39</t>
  </si>
  <si>
    <t>48-55</t>
  </si>
  <si>
    <t>56-63</t>
  </si>
  <si>
    <t>16-23</t>
  </si>
  <si>
    <t>40-47</t>
  </si>
  <si>
    <t>T1,0 * Ct(8)</t>
  </si>
  <si>
    <t>T2,0 * Ct(16)</t>
  </si>
  <si>
    <t>T3,0 * Ct(24)</t>
  </si>
  <si>
    <t>T4,0 * Ct(32)</t>
  </si>
  <si>
    <t>T5,0 * Ct(40)</t>
  </si>
  <si>
    <t>T6,0 * Ct(48)</t>
  </si>
  <si>
    <t>T7,0 * Ct(56)</t>
  </si>
  <si>
    <t>T0,0 * Ct(1)</t>
  </si>
  <si>
    <t>T2,0 * Ct(17)</t>
  </si>
  <si>
    <t>T3,0 * Ct(25)</t>
  </si>
  <si>
    <t>T4,0 * Ct(33)</t>
  </si>
  <si>
    <t>T5,0 * Ct(41)</t>
  </si>
  <si>
    <t>T6,0 * Ct(49)</t>
  </si>
  <si>
    <t>T7,0 * Ct(57)</t>
  </si>
  <si>
    <t>T0,0 * Ct(2)</t>
  </si>
  <si>
    <t>T1,0 * Ct(10)</t>
  </si>
  <si>
    <t>T2,0 * Ct(26)</t>
  </si>
  <si>
    <t>T4,0 * Ct(34)</t>
  </si>
  <si>
    <t>T5,0 * Ct(42)</t>
  </si>
  <si>
    <t>T6,0 * Ct(50)</t>
  </si>
  <si>
    <t>T7,0 * Ct(58)</t>
  </si>
  <si>
    <t>offset + 3</t>
  </si>
  <si>
    <t>WSLI0</t>
  </si>
  <si>
    <t>Address_4=0</t>
  </si>
  <si>
    <t>S0</t>
  </si>
  <si>
    <t>S1</t>
  </si>
  <si>
    <t>Address_5=1</t>
  </si>
  <si>
    <t>S2</t>
  </si>
  <si>
    <t>S3</t>
  </si>
  <si>
    <t>{read_data_c[0][7:0], read_data_c[1][7:0]}</t>
  </si>
  <si>
    <t>WSLI1</t>
  </si>
  <si>
    <t>S4</t>
  </si>
  <si>
    <t>S5</t>
  </si>
  <si>
    <t>S6</t>
  </si>
  <si>
    <t>S7</t>
  </si>
  <si>
    <t>Address_4+2</t>
  </si>
  <si>
    <t>Address_5+2</t>
  </si>
  <si>
    <t>row</t>
  </si>
  <si>
    <t>WSCC0</t>
  </si>
  <si>
    <t>WSCC1</t>
  </si>
  <si>
    <t>WSCC2</t>
  </si>
  <si>
    <t>WSCC3</t>
  </si>
  <si>
    <t>WSLO0</t>
  </si>
  <si>
    <t>counter + 1</t>
  </si>
  <si>
    <t>39 col</t>
  </si>
  <si>
    <t>29 row</t>
  </si>
  <si>
    <t>Address_4 + 16 if  0&lt; CS_counter &lt;3</t>
  </si>
  <si>
    <t>S_sum3 if  3&gt; CS_counter &gt; 0</t>
  </si>
  <si>
    <t>To read block Y1,0 we address it by 76800 + 2560-2567,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</si>
</sst>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  <font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3" borderId="17" xfId="0" applyFill="1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5" borderId="17" xfId="0" applyFill="1" applyBorder="1"/>
    <xf numFmtId="0" fontId="0" fillId="6" borderId="17" xfId="0" applyFill="1" applyBorder="1"/>
    <xf numFmtId="0" fontId="0" fillId="6" borderId="17" xfId="0" applyFill="1" applyBorder="1" applyAlignment="1">
      <alignment horizontal="center"/>
    </xf>
    <xf numFmtId="0" fontId="0" fillId="5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6" borderId="16" xfId="0" applyFill="1" applyBorder="1"/>
    <xf numFmtId="0" fontId="0" fillId="2" borderId="2" xfId="0" applyFill="1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5" borderId="20" xfId="0" applyFill="1" applyBorder="1"/>
    <xf numFmtId="0" fontId="0" fillId="3" borderId="20" xfId="0" applyFill="1" applyBorder="1"/>
    <xf numFmtId="0" fontId="0" fillId="4" borderId="20" xfId="0" applyFill="1" applyBorder="1"/>
    <xf numFmtId="0" fontId="0" fillId="6" borderId="20" xfId="0" applyFill="1" applyBorder="1"/>
    <xf numFmtId="0" fontId="0" fillId="0" borderId="20" xfId="0" applyBorder="1"/>
    <xf numFmtId="0" fontId="0" fillId="0" borderId="16" xfId="0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7" borderId="17" xfId="0" applyFill="1" applyBorder="1"/>
    <xf numFmtId="0" fontId="0" fillId="7" borderId="20" xfId="0" applyFill="1" applyBorder="1"/>
    <xf numFmtId="0" fontId="0" fillId="7" borderId="16" xfId="0" applyFill="1" applyBorder="1"/>
    <xf numFmtId="0" fontId="0" fillId="7" borderId="17" xfId="0" applyFill="1" applyBorder="1" applyAlignment="1">
      <alignment horizontal="center"/>
    </xf>
    <xf numFmtId="0" fontId="0" fillId="7" borderId="21" xfId="0" applyFill="1" applyBorder="1"/>
    <xf numFmtId="0" fontId="0" fillId="8" borderId="17" xfId="0" applyFill="1" applyBorder="1"/>
    <xf numFmtId="0" fontId="0" fillId="8" borderId="20" xfId="0" applyFill="1" applyBorder="1"/>
    <xf numFmtId="0" fontId="0" fillId="8" borderId="16" xfId="0" applyFill="1" applyBorder="1"/>
    <xf numFmtId="0" fontId="0" fillId="8" borderId="17" xfId="0" applyFill="1" applyBorder="1" applyAlignment="1">
      <alignment horizontal="center"/>
    </xf>
    <xf numFmtId="0" fontId="0" fillId="8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4" xfId="0" applyFill="1" applyBorder="1"/>
    <xf numFmtId="0" fontId="0" fillId="2" borderId="17" xfId="0" applyFill="1" applyBorder="1"/>
    <xf numFmtId="0" fontId="0" fillId="8" borderId="20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2" fillId="0" borderId="0" xfId="0" applyFont="1"/>
    <xf numFmtId="0" fontId="2" fillId="5" borderId="22" xfId="0" applyFont="1" applyFill="1" applyBorder="1"/>
    <xf numFmtId="0" fontId="2" fillId="5" borderId="17" xfId="0" applyFont="1" applyFill="1" applyBorder="1"/>
    <xf numFmtId="0" fontId="3" fillId="0" borderId="0" xfId="0" applyFont="1"/>
    <xf numFmtId="0" fontId="0" fillId="8" borderId="22" xfId="0" applyFill="1" applyBorder="1"/>
    <xf numFmtId="0" fontId="0" fillId="8" borderId="23" xfId="0" applyFill="1" applyBorder="1"/>
    <xf numFmtId="0" fontId="0" fillId="8" borderId="4" xfId="0" applyFill="1" applyBorder="1"/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9" borderId="20" xfId="0" applyFill="1" applyBorder="1"/>
    <xf numFmtId="0" fontId="0" fillId="9" borderId="17" xfId="0" applyFill="1" applyBorder="1"/>
    <xf numFmtId="0" fontId="0" fillId="9" borderId="16" xfId="0" applyFill="1" applyBorder="1"/>
    <xf numFmtId="0" fontId="0" fillId="9" borderId="17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21" xfId="0" applyFill="1" applyBorder="1"/>
    <xf numFmtId="0" fontId="0" fillId="9" borderId="24" xfId="0" applyFill="1" applyBorder="1"/>
    <xf numFmtId="0" fontId="0" fillId="9" borderId="25" xfId="0" applyFill="1" applyBorder="1"/>
    <xf numFmtId="0" fontId="0" fillId="9" borderId="5" xfId="0" applyFill="1" applyBorder="1"/>
    <xf numFmtId="0" fontId="0" fillId="9" borderId="14" xfId="0" applyFill="1" applyBorder="1"/>
    <xf numFmtId="0" fontId="0" fillId="9" borderId="5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6" borderId="22" xfId="0" applyFill="1" applyBorder="1"/>
    <xf numFmtId="0" fontId="0" fillId="0" borderId="22" xfId="0" applyBorder="1"/>
    <xf numFmtId="0" fontId="0" fillId="8" borderId="3" xfId="0" applyFill="1" applyBorder="1"/>
    <xf numFmtId="0" fontId="4" fillId="6" borderId="17" xfId="0" applyFont="1" applyFill="1" applyBorder="1"/>
    <xf numFmtId="0" fontId="5" fillId="0" borderId="0" xfId="0" applyFont="1"/>
    <xf numFmtId="0" fontId="0" fillId="6" borderId="21" xfId="0" applyFill="1" applyBorder="1"/>
    <xf numFmtId="0" fontId="0" fillId="5" borderId="3" xfId="0" applyFill="1" applyBorder="1"/>
    <xf numFmtId="0" fontId="0" fillId="5" borderId="21" xfId="0" applyFill="1" applyBorder="1"/>
    <xf numFmtId="0" fontId="0" fillId="3" borderId="21" xfId="0" applyFill="1" applyBorder="1"/>
    <xf numFmtId="0" fontId="5" fillId="5" borderId="20" xfId="0" applyFont="1" applyFill="1" applyBorder="1"/>
    <xf numFmtId="0" fontId="5" fillId="0" borderId="18" xfId="0" applyFont="1" applyBorder="1"/>
    <xf numFmtId="0" fontId="5" fillId="5" borderId="22" xfId="0" applyFont="1" applyFill="1" applyBorder="1"/>
    <xf numFmtId="0" fontId="5" fillId="5" borderId="17" xfId="0" applyFont="1" applyFill="1" applyBorder="1"/>
    <xf numFmtId="0" fontId="0" fillId="2" borderId="16" xfId="0" applyFill="1" applyBorder="1"/>
    <xf numFmtId="0" fontId="0" fillId="4" borderId="21" xfId="0" applyFill="1" applyBorder="1"/>
    <xf numFmtId="0" fontId="0" fillId="2" borderId="21" xfId="0" applyFill="1" applyBorder="1"/>
    <xf numFmtId="0" fontId="0" fillId="6" borderId="3" xfId="0" applyFill="1" applyBorder="1"/>
    <xf numFmtId="0" fontId="0" fillId="7" borderId="21" xfId="0" applyFill="1" applyBorder="1" applyAlignment="1">
      <alignment horizontal="center"/>
    </xf>
    <xf numFmtId="0" fontId="3" fillId="0" borderId="18" xfId="0" applyFont="1" applyBorder="1"/>
    <xf numFmtId="0" fontId="0" fillId="2" borderId="20" xfId="0" applyFill="1" applyBorder="1"/>
    <xf numFmtId="0" fontId="0" fillId="6" borderId="23" xfId="0" applyFill="1" applyBorder="1"/>
    <xf numFmtId="0" fontId="0" fillId="4" borderId="21" xfId="0" applyFill="1" applyBorder="1" applyAlignment="1">
      <alignment horizontal="center"/>
    </xf>
    <xf numFmtId="0" fontId="0" fillId="3" borderId="24" xfId="0" applyFill="1" applyBorder="1"/>
    <xf numFmtId="0" fontId="0" fillId="9" borderId="22" xfId="0" applyFill="1" applyBorder="1"/>
    <xf numFmtId="0" fontId="5" fillId="3" borderId="21" xfId="0" applyFont="1" applyFill="1" applyBorder="1"/>
    <xf numFmtId="0" fontId="4" fillId="6" borderId="20" xfId="0" applyFont="1" applyFill="1" applyBorder="1"/>
    <xf numFmtId="0" fontId="0" fillId="3" borderId="25" xfId="0" applyFill="1" applyBorder="1"/>
    <xf numFmtId="0" fontId="0" fillId="9" borderId="23" xfId="0" applyFill="1" applyBorder="1"/>
    <xf numFmtId="0" fontId="2" fillId="3" borderId="17" xfId="0" applyFont="1" applyFill="1" applyBorder="1"/>
    <xf numFmtId="0" fontId="0" fillId="10" borderId="17" xfId="0" applyFill="1" applyBorder="1"/>
    <xf numFmtId="0" fontId="0" fillId="11" borderId="17" xfId="0" applyFill="1" applyBorder="1"/>
    <xf numFmtId="0" fontId="0" fillId="12" borderId="17" xfId="0" applyFill="1" applyBorder="1"/>
    <xf numFmtId="0" fontId="0" fillId="11" borderId="26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B67F-84A8-48AD-B036-209DCB75216C}">
  <dimension ref="A1:AT72"/>
  <sheetViews>
    <sheetView topLeftCell="A37" zoomScale="59" zoomScaleNormal="85" workbookViewId="0">
      <pane xSplit="1" topLeftCell="AN1" activePane="topRight" state="frozen"/>
      <selection activeCell="A8" sqref="A8"/>
      <selection pane="topRight" activeCell="G69" sqref="G69"/>
    </sheetView>
  </sheetViews>
  <sheetFormatPr defaultRowHeight="14.4" x14ac:dyDescent="0.3"/>
  <cols>
    <col min="1" max="1" width="20.109375" bestFit="1" customWidth="1"/>
    <col min="2" max="2" width="7.88671875" bestFit="1" customWidth="1"/>
    <col min="3" max="3" width="8.21875" bestFit="1" customWidth="1"/>
    <col min="4" max="4" width="7.5546875" bestFit="1" customWidth="1"/>
    <col min="5" max="6" width="22.6640625" bestFit="1" customWidth="1"/>
    <col min="7" max="7" width="24" bestFit="1" customWidth="1"/>
    <col min="8" max="8" width="7.5546875" bestFit="1" customWidth="1"/>
    <col min="9" max="9" width="28.6640625" bestFit="1" customWidth="1"/>
    <col min="10" max="10" width="30" bestFit="1" customWidth="1"/>
    <col min="11" max="11" width="29.109375" bestFit="1" customWidth="1"/>
    <col min="12" max="12" width="17.33203125" bestFit="1" customWidth="1"/>
    <col min="13" max="13" width="36.109375" bestFit="1" customWidth="1"/>
    <col min="14" max="14" width="31.21875" bestFit="1" customWidth="1"/>
    <col min="15" max="15" width="17.77734375" bestFit="1" customWidth="1"/>
    <col min="16" max="16" width="34.44140625" bestFit="1" customWidth="1"/>
    <col min="17" max="17" width="30" bestFit="1" customWidth="1"/>
    <col min="18" max="18" width="29.109375" bestFit="1" customWidth="1"/>
    <col min="19" max="19" width="21.33203125" bestFit="1" customWidth="1"/>
    <col min="20" max="20" width="43.88671875" bestFit="1" customWidth="1"/>
    <col min="21" max="21" width="29.109375" bestFit="1" customWidth="1"/>
    <col min="22" max="22" width="19.88671875" bestFit="1" customWidth="1"/>
    <col min="23" max="23" width="43.88671875" bestFit="1" customWidth="1"/>
    <col min="24" max="24" width="36.44140625" bestFit="1" customWidth="1"/>
    <col min="25" max="25" width="39.88671875" bestFit="1" customWidth="1"/>
    <col min="26" max="26" width="21.33203125" bestFit="1" customWidth="1"/>
    <col min="27" max="27" width="45" bestFit="1" customWidth="1"/>
    <col min="28" max="28" width="43.21875" bestFit="1" customWidth="1"/>
    <col min="29" max="29" width="47.21875" bestFit="1" customWidth="1"/>
    <col min="30" max="30" width="36.109375" bestFit="1" customWidth="1"/>
    <col min="31" max="31" width="40" bestFit="1" customWidth="1"/>
    <col min="32" max="32" width="43.77734375" bestFit="1" customWidth="1"/>
    <col min="33" max="33" width="21.33203125" bestFit="1" customWidth="1"/>
    <col min="34" max="34" width="43.88671875" bestFit="1" customWidth="1"/>
    <col min="35" max="35" width="32.5546875" bestFit="1" customWidth="1"/>
    <col min="36" max="36" width="35.5546875" bestFit="1" customWidth="1"/>
    <col min="37" max="37" width="36.109375" bestFit="1" customWidth="1"/>
    <col min="38" max="38" width="40" bestFit="1" customWidth="1"/>
    <col min="39" max="39" width="43.77734375" bestFit="1" customWidth="1"/>
    <col min="40" max="40" width="39.44140625" bestFit="1" customWidth="1"/>
    <col min="41" max="41" width="42.33203125" bestFit="1" customWidth="1"/>
    <col min="42" max="42" width="47.77734375" bestFit="1" customWidth="1"/>
    <col min="43" max="43" width="44" bestFit="1" customWidth="1"/>
    <col min="44" max="44" width="16.6640625" bestFit="1" customWidth="1"/>
    <col min="45" max="46" width="16.44140625" bestFit="1" customWidth="1"/>
  </cols>
  <sheetData>
    <row r="1" spans="1:43" x14ac:dyDescent="0.3">
      <c r="A1" s="4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8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3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f>AC1+1</f>
        <v>28</v>
      </c>
      <c r="AE1" s="2">
        <f>AD1+ 1</f>
        <v>29</v>
      </c>
      <c r="AF1" s="2">
        <f t="shared" ref="AF1:AJ1" si="0">AE1+ 1</f>
        <v>30</v>
      </c>
      <c r="AG1" s="2">
        <f t="shared" si="0"/>
        <v>31</v>
      </c>
      <c r="AH1" s="2">
        <f t="shared" si="0"/>
        <v>32</v>
      </c>
      <c r="AI1" s="2">
        <f t="shared" si="0"/>
        <v>33</v>
      </c>
      <c r="AJ1" s="2">
        <f t="shared" si="0"/>
        <v>34</v>
      </c>
      <c r="AK1" s="3" cm="1">
        <f t="array" aca="1" ref="AK1" ca="1">+AT5+AK1:AK1:AQ61</f>
        <v>0</v>
      </c>
      <c r="AL1" s="3">
        <f t="shared" ref="AL1:AQ1" ca="1" si="1">AK1+ 1</f>
        <v>36</v>
      </c>
      <c r="AM1" s="3">
        <f t="shared" ca="1" si="1"/>
        <v>37</v>
      </c>
      <c r="AN1" s="3">
        <f t="shared" ca="1" si="1"/>
        <v>38</v>
      </c>
      <c r="AO1" s="3">
        <f t="shared" ca="1" si="1"/>
        <v>39</v>
      </c>
      <c r="AP1" s="3">
        <f t="shared" ca="1" si="1"/>
        <v>40</v>
      </c>
      <c r="AQ1" s="3">
        <f t="shared" ca="1" si="1"/>
        <v>41</v>
      </c>
    </row>
    <row r="2" spans="1:43" x14ac:dyDescent="0.3">
      <c r="A2" t="s">
        <v>1</v>
      </c>
      <c r="B2" s="14">
        <v>57600</v>
      </c>
      <c r="C2" s="15">
        <v>38400</v>
      </c>
      <c r="D2" s="15">
        <v>0</v>
      </c>
      <c r="E2" s="15">
        <v>57601</v>
      </c>
      <c r="F2" s="15">
        <v>38401</v>
      </c>
      <c r="G2" s="15"/>
      <c r="H2" s="29"/>
      <c r="I2">
        <v>57602</v>
      </c>
      <c r="J2">
        <v>38402</v>
      </c>
      <c r="L2">
        <v>1</v>
      </c>
      <c r="O2" s="95"/>
      <c r="P2" s="87">
        <v>2</v>
      </c>
      <c r="T2" s="56"/>
      <c r="V2" s="29"/>
      <c r="W2">
        <v>3</v>
      </c>
      <c r="X2">
        <f>57600+3</f>
        <v>57603</v>
      </c>
      <c r="Y2">
        <v>38403</v>
      </c>
      <c r="AB2" s="15"/>
      <c r="AC2" s="29"/>
      <c r="AD2">
        <v>4</v>
      </c>
      <c r="AJ2" s="29"/>
      <c r="AK2" s="15">
        <v>5</v>
      </c>
      <c r="AL2">
        <f>57600+4</f>
        <v>57604</v>
      </c>
      <c r="AM2">
        <v>38404</v>
      </c>
      <c r="AQ2" s="29"/>
    </row>
    <row r="3" spans="1:43" x14ac:dyDescent="0.3">
      <c r="A3" t="s">
        <v>2</v>
      </c>
      <c r="B3" s="1"/>
      <c r="C3" s="1" t="s">
        <v>21</v>
      </c>
      <c r="D3" t="s">
        <v>22</v>
      </c>
      <c r="E3" t="s">
        <v>23</v>
      </c>
      <c r="F3" t="s">
        <v>24</v>
      </c>
      <c r="G3" t="s">
        <v>25</v>
      </c>
      <c r="H3" s="30"/>
      <c r="J3" t="s">
        <v>47</v>
      </c>
      <c r="K3" t="s">
        <v>48</v>
      </c>
      <c r="M3" s="81" t="s">
        <v>26</v>
      </c>
      <c r="O3" s="30"/>
      <c r="P3" s="59"/>
      <c r="Q3" s="81" t="s">
        <v>184</v>
      </c>
      <c r="U3" s="56"/>
      <c r="V3" s="30"/>
      <c r="X3" t="s">
        <v>71</v>
      </c>
      <c r="Y3" t="s">
        <v>82</v>
      </c>
      <c r="Z3" t="s">
        <v>83</v>
      </c>
      <c r="AC3" s="30"/>
      <c r="AE3" t="s">
        <v>84</v>
      </c>
      <c r="AJ3" s="30"/>
      <c r="AL3" t="s">
        <v>94</v>
      </c>
      <c r="AM3" t="s">
        <v>87</v>
      </c>
      <c r="AN3" t="s">
        <v>88</v>
      </c>
      <c r="AQ3" s="30"/>
    </row>
    <row r="4" spans="1:43" x14ac:dyDescent="0.3">
      <c r="A4" t="s">
        <v>3</v>
      </c>
      <c r="B4" s="1"/>
      <c r="H4" s="30"/>
      <c r="O4" s="30"/>
      <c r="V4" s="30"/>
      <c r="AC4" s="30"/>
      <c r="AJ4" s="30"/>
      <c r="AQ4" s="30"/>
    </row>
    <row r="5" spans="1:43" x14ac:dyDescent="0.3">
      <c r="A5" t="s">
        <v>4</v>
      </c>
      <c r="B5" s="1">
        <v>1</v>
      </c>
      <c r="C5">
        <v>1</v>
      </c>
      <c r="D5">
        <v>1</v>
      </c>
      <c r="E5">
        <v>1</v>
      </c>
      <c r="F5">
        <v>1</v>
      </c>
      <c r="G5">
        <v>1</v>
      </c>
      <c r="H5" s="30"/>
      <c r="O5" s="30"/>
      <c r="T5">
        <v>0</v>
      </c>
      <c r="V5" s="30"/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 s="30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 s="30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 s="30">
        <v>0</v>
      </c>
    </row>
    <row r="6" spans="1:43" x14ac:dyDescent="0.3">
      <c r="A6" t="s">
        <v>12</v>
      </c>
      <c r="B6" s="1"/>
      <c r="H6" s="30"/>
      <c r="O6" s="30"/>
      <c r="T6" t="s">
        <v>36</v>
      </c>
      <c r="V6" s="30"/>
      <c r="AA6" t="s">
        <v>74</v>
      </c>
      <c r="AC6" s="30"/>
      <c r="AH6" t="s">
        <v>79</v>
      </c>
      <c r="AJ6" s="30"/>
      <c r="AO6" t="s">
        <v>99</v>
      </c>
      <c r="AQ6" s="30"/>
    </row>
    <row r="7" spans="1:43" x14ac:dyDescent="0.3">
      <c r="A7" t="s">
        <v>14</v>
      </c>
      <c r="B7" s="1"/>
      <c r="H7" s="30"/>
      <c r="O7" s="30"/>
      <c r="U7" t="s">
        <v>37</v>
      </c>
      <c r="V7" s="30"/>
      <c r="AB7" t="s">
        <v>73</v>
      </c>
      <c r="AC7" s="30"/>
      <c r="AI7" t="s">
        <v>80</v>
      </c>
      <c r="AJ7" s="30"/>
      <c r="AP7" t="s">
        <v>100</v>
      </c>
      <c r="AQ7" s="30"/>
    </row>
    <row r="8" spans="1:43" x14ac:dyDescent="0.3">
      <c r="A8" t="s">
        <v>13</v>
      </c>
      <c r="B8" s="1"/>
      <c r="H8" s="30"/>
      <c r="O8" s="30"/>
      <c r="V8" s="30" t="s">
        <v>38</v>
      </c>
      <c r="AC8" s="30" t="s">
        <v>72</v>
      </c>
      <c r="AJ8" s="30" t="s">
        <v>81</v>
      </c>
      <c r="AQ8" s="30" t="s">
        <v>101</v>
      </c>
    </row>
    <row r="9" spans="1:43" s="22" customFormat="1" x14ac:dyDescent="0.3">
      <c r="A9" s="22" t="s">
        <v>156</v>
      </c>
      <c r="N9" s="82"/>
      <c r="O9" s="35"/>
      <c r="P9" s="27"/>
      <c r="R9" s="22" t="s">
        <v>155</v>
      </c>
      <c r="Y9" s="22" t="s">
        <v>155</v>
      </c>
      <c r="AF9" s="22" t="s">
        <v>155</v>
      </c>
      <c r="AJ9" s="35"/>
      <c r="AK9" s="27"/>
      <c r="AM9" s="22" t="s">
        <v>155</v>
      </c>
    </row>
    <row r="10" spans="1:43" s="22" customFormat="1" x14ac:dyDescent="0.3">
      <c r="A10" s="22" t="s">
        <v>157</v>
      </c>
      <c r="N10" s="82"/>
      <c r="O10" s="35"/>
      <c r="P10" s="27"/>
      <c r="R10" s="22" t="s">
        <v>163</v>
      </c>
      <c r="Y10" s="22" t="s">
        <v>163</v>
      </c>
      <c r="AF10" s="22" t="s">
        <v>163</v>
      </c>
      <c r="AJ10" s="35"/>
      <c r="AK10" s="27"/>
      <c r="AM10" s="22" t="s">
        <v>163</v>
      </c>
    </row>
    <row r="11" spans="1:43" s="22" customFormat="1" x14ac:dyDescent="0.3">
      <c r="A11" s="22" t="s">
        <v>158</v>
      </c>
      <c r="N11" s="82"/>
      <c r="O11" s="35"/>
      <c r="P11" s="27"/>
      <c r="T11" s="22" t="s">
        <v>162</v>
      </c>
      <c r="AA11" s="22" t="s">
        <v>162</v>
      </c>
      <c r="AH11" s="22" t="s">
        <v>162</v>
      </c>
      <c r="AJ11" s="35"/>
      <c r="AK11" s="27"/>
      <c r="AO11" s="22" t="s">
        <v>162</v>
      </c>
    </row>
    <row r="12" spans="1:43" s="22" customFormat="1" x14ac:dyDescent="0.3">
      <c r="A12" s="22" t="s">
        <v>159</v>
      </c>
      <c r="N12" s="82"/>
      <c r="O12" s="35"/>
      <c r="P12" s="27"/>
      <c r="T12" s="22" t="s">
        <v>164</v>
      </c>
      <c r="AA12" s="22" t="s">
        <v>164</v>
      </c>
      <c r="AH12" s="22" t="s">
        <v>164</v>
      </c>
      <c r="AJ12" s="35"/>
      <c r="AK12" s="27"/>
      <c r="AO12" s="22" t="s">
        <v>164</v>
      </c>
    </row>
    <row r="13" spans="1:43" s="22" customFormat="1" x14ac:dyDescent="0.3">
      <c r="A13" s="22" t="s">
        <v>160</v>
      </c>
      <c r="N13" s="82"/>
      <c r="O13" s="35"/>
      <c r="P13" s="27"/>
      <c r="U13" s="22" t="s">
        <v>155</v>
      </c>
      <c r="AB13" s="22" t="s">
        <v>155</v>
      </c>
      <c r="AI13" s="22" t="s">
        <v>155</v>
      </c>
      <c r="AJ13" s="35"/>
      <c r="AK13" s="27"/>
      <c r="AP13" s="22" t="s">
        <v>155</v>
      </c>
    </row>
    <row r="14" spans="1:43" s="22" customFormat="1" x14ac:dyDescent="0.3">
      <c r="A14" s="22" t="s">
        <v>161</v>
      </c>
      <c r="N14" s="82"/>
      <c r="O14" s="35"/>
      <c r="P14" s="27"/>
      <c r="U14" s="22" t="s">
        <v>163</v>
      </c>
      <c r="AB14" s="22" t="s">
        <v>163</v>
      </c>
      <c r="AI14" s="22" t="s">
        <v>163</v>
      </c>
      <c r="AJ14" s="35"/>
      <c r="AK14" s="27"/>
      <c r="AP14" s="22" t="s">
        <v>163</v>
      </c>
    </row>
    <row r="15" spans="1:43" s="21" customFormat="1" x14ac:dyDescent="0.3">
      <c r="A15" s="50" t="s">
        <v>50</v>
      </c>
      <c r="B15" s="50"/>
      <c r="C15" s="50"/>
      <c r="D15" s="50"/>
      <c r="E15" s="50"/>
      <c r="F15" s="50"/>
      <c r="G15" s="50" t="s">
        <v>35</v>
      </c>
      <c r="H15" s="51"/>
      <c r="I15" s="52"/>
      <c r="J15" s="50"/>
      <c r="K15" s="50"/>
      <c r="L15" s="50"/>
      <c r="M15" s="50"/>
      <c r="N15" s="83"/>
      <c r="O15" s="51"/>
      <c r="P15" s="52"/>
      <c r="Q15" s="57"/>
      <c r="R15" s="88" t="s">
        <v>95</v>
      </c>
      <c r="S15" s="50"/>
      <c r="T15" s="50"/>
      <c r="U15" s="50"/>
      <c r="V15" s="51"/>
      <c r="W15" s="52"/>
      <c r="X15" s="50"/>
      <c r="Y15" s="50" t="s">
        <v>95</v>
      </c>
      <c r="Z15" s="50"/>
      <c r="AA15" s="50"/>
      <c r="AB15" s="50"/>
      <c r="AC15" s="51"/>
      <c r="AD15" s="52"/>
      <c r="AE15" s="50"/>
      <c r="AF15" s="50" t="s">
        <v>95</v>
      </c>
      <c r="AG15" s="50"/>
      <c r="AH15" s="50"/>
      <c r="AI15" s="50"/>
      <c r="AJ15" s="51"/>
      <c r="AK15" s="52"/>
      <c r="AL15" s="50"/>
      <c r="AM15" s="50" t="s">
        <v>95</v>
      </c>
      <c r="AN15" s="50"/>
      <c r="AO15" s="50"/>
      <c r="AP15" s="50"/>
    </row>
    <row r="16" spans="1:43" s="21" customFormat="1" x14ac:dyDescent="0.3">
      <c r="A16" s="21" t="s">
        <v>51</v>
      </c>
      <c r="G16" s="21" t="s">
        <v>49</v>
      </c>
      <c r="H16" s="32"/>
      <c r="I16" s="24"/>
      <c r="N16" s="84"/>
      <c r="O16" s="32"/>
      <c r="P16" s="24"/>
      <c r="Q16" s="58"/>
      <c r="R16" s="89" t="s">
        <v>89</v>
      </c>
      <c r="V16" s="32"/>
      <c r="W16" s="24"/>
      <c r="Y16" s="21" t="s">
        <v>89</v>
      </c>
      <c r="AC16" s="32"/>
      <c r="AD16" s="24"/>
      <c r="AF16" s="21" t="s">
        <v>96</v>
      </c>
      <c r="AJ16" s="32"/>
      <c r="AK16" s="24"/>
      <c r="AM16" s="21" t="s">
        <v>89</v>
      </c>
    </row>
    <row r="17" spans="1:44" s="21" customFormat="1" x14ac:dyDescent="0.3">
      <c r="A17" s="21" t="s">
        <v>95</v>
      </c>
      <c r="H17" s="32"/>
      <c r="I17" s="24"/>
      <c r="N17" s="84"/>
      <c r="O17" s="86" t="s">
        <v>52</v>
      </c>
      <c r="P17" s="24"/>
      <c r="S17" s="89" t="s">
        <v>69</v>
      </c>
      <c r="V17" s="32"/>
      <c r="W17" s="24"/>
      <c r="Z17" s="21" t="s">
        <v>77</v>
      </c>
      <c r="AC17" s="32"/>
      <c r="AD17" s="24"/>
      <c r="AG17" s="21" t="s">
        <v>85</v>
      </c>
      <c r="AJ17" s="32"/>
      <c r="AK17" s="24"/>
      <c r="AN17" s="21" t="s">
        <v>97</v>
      </c>
    </row>
    <row r="18" spans="1:44" s="21" customFormat="1" x14ac:dyDescent="0.3">
      <c r="A18" s="21" t="s">
        <v>96</v>
      </c>
      <c r="H18" s="32"/>
      <c r="I18" s="24"/>
      <c r="N18" s="84"/>
      <c r="O18" s="86" t="s">
        <v>53</v>
      </c>
      <c r="P18" s="24"/>
      <c r="S18" s="89" t="s">
        <v>70</v>
      </c>
      <c r="V18" s="32"/>
      <c r="W18" s="24"/>
      <c r="Z18" s="21" t="s">
        <v>78</v>
      </c>
      <c r="AC18" s="32"/>
      <c r="AD18" s="24"/>
      <c r="AG18" s="21" t="s">
        <v>86</v>
      </c>
      <c r="AJ18" s="32"/>
      <c r="AK18" s="24"/>
      <c r="AN18" s="21" t="s">
        <v>98</v>
      </c>
    </row>
    <row r="19" spans="1:44" s="21" customFormat="1" x14ac:dyDescent="0.3">
      <c r="A19" s="21" t="s">
        <v>16</v>
      </c>
      <c r="H19" s="32"/>
      <c r="I19" s="24"/>
      <c r="N19" s="84"/>
      <c r="O19" s="32" t="s">
        <v>33</v>
      </c>
      <c r="P19" s="24"/>
      <c r="V19" s="32" t="s">
        <v>61</v>
      </c>
      <c r="W19" s="24"/>
      <c r="AC19" s="32" t="s">
        <v>33</v>
      </c>
      <c r="AD19" s="24"/>
      <c r="AJ19" s="32" t="s">
        <v>33</v>
      </c>
      <c r="AK19" s="24"/>
      <c r="AQ19" s="21" t="s">
        <v>33</v>
      </c>
    </row>
    <row r="20" spans="1:44" s="21" customFormat="1" x14ac:dyDescent="0.3">
      <c r="A20" s="21" t="s">
        <v>15</v>
      </c>
      <c r="H20" s="32"/>
      <c r="I20" s="24"/>
      <c r="N20" s="84"/>
      <c r="O20" s="32"/>
      <c r="P20" s="24" t="s">
        <v>200</v>
      </c>
      <c r="Q20" s="21" t="s">
        <v>170</v>
      </c>
      <c r="V20" s="32"/>
      <c r="W20" s="24" t="s">
        <v>199</v>
      </c>
      <c r="X20" s="21" t="s">
        <v>170</v>
      </c>
      <c r="AC20" s="32"/>
      <c r="AD20" s="24" t="s">
        <v>199</v>
      </c>
      <c r="AE20" s="21" t="s">
        <v>170</v>
      </c>
      <c r="AJ20" s="32"/>
      <c r="AK20" s="24" t="s">
        <v>199</v>
      </c>
      <c r="AL20" s="21" t="s">
        <v>170</v>
      </c>
      <c r="AQ20" s="21" t="s">
        <v>166</v>
      </c>
    </row>
    <row r="21" spans="1:44" s="21" customFormat="1" x14ac:dyDescent="0.3">
      <c r="A21" s="21" t="s">
        <v>17</v>
      </c>
      <c r="H21" s="32"/>
      <c r="I21" s="24"/>
      <c r="N21" s="84"/>
      <c r="O21" s="32" t="s">
        <v>34</v>
      </c>
      <c r="P21" s="24"/>
      <c r="V21" s="32" t="s">
        <v>62</v>
      </c>
      <c r="W21" s="24"/>
      <c r="AC21" s="32" t="s">
        <v>34</v>
      </c>
      <c r="AD21" s="24"/>
      <c r="AJ21" s="32" t="s">
        <v>34</v>
      </c>
      <c r="AK21" s="24"/>
      <c r="AQ21" s="21" t="s">
        <v>34</v>
      </c>
    </row>
    <row r="22" spans="1:44" s="21" customFormat="1" x14ac:dyDescent="0.3">
      <c r="A22" s="21" t="s">
        <v>18</v>
      </c>
      <c r="H22" s="32"/>
      <c r="I22" s="24"/>
      <c r="M22" s="21" t="s">
        <v>199</v>
      </c>
      <c r="N22" s="84" t="s">
        <v>171</v>
      </c>
      <c r="O22" s="32"/>
      <c r="P22" s="24"/>
      <c r="T22" s="21" t="s">
        <v>199</v>
      </c>
      <c r="U22" s="21" t="s">
        <v>171</v>
      </c>
      <c r="V22" s="32"/>
      <c r="W22" s="24"/>
      <c r="AA22" s="21" t="s">
        <v>199</v>
      </c>
      <c r="AB22" s="21" t="s">
        <v>171</v>
      </c>
      <c r="AC22" s="32"/>
      <c r="AD22" s="24"/>
      <c r="AH22" s="21" t="s">
        <v>199</v>
      </c>
      <c r="AI22" s="21" t="s">
        <v>171</v>
      </c>
      <c r="AJ22" s="32"/>
      <c r="AK22" s="24"/>
      <c r="AN22" s="21" t="s">
        <v>167</v>
      </c>
      <c r="AO22" s="21" t="s">
        <v>168</v>
      </c>
      <c r="AP22" s="21" t="s">
        <v>171</v>
      </c>
    </row>
    <row r="23" spans="1:44" s="16" customFormat="1" x14ac:dyDescent="0.3">
      <c r="A23" s="16" t="s">
        <v>139</v>
      </c>
      <c r="H23" s="33"/>
      <c r="I23" s="25"/>
      <c r="N23" s="85" t="s">
        <v>31</v>
      </c>
      <c r="O23" s="33"/>
      <c r="P23" s="25"/>
      <c r="U23" s="16" t="s">
        <v>32</v>
      </c>
      <c r="V23" s="33"/>
      <c r="W23" s="25"/>
      <c r="AB23" s="16" t="s">
        <v>63</v>
      </c>
      <c r="AC23" s="33"/>
      <c r="AD23" s="25"/>
      <c r="AI23" s="16" t="s">
        <v>63</v>
      </c>
      <c r="AJ23" s="33"/>
      <c r="AK23" s="25"/>
      <c r="AP23" s="16" t="s">
        <v>63</v>
      </c>
      <c r="AQ23" s="33"/>
      <c r="AR23" s="25"/>
    </row>
    <row r="24" spans="1:44" s="16" customFormat="1" x14ac:dyDescent="0.3">
      <c r="A24" s="16" t="s">
        <v>132</v>
      </c>
      <c r="H24" s="33"/>
      <c r="I24" s="25"/>
      <c r="L24" s="16" t="s">
        <v>64</v>
      </c>
      <c r="N24" s="85"/>
      <c r="O24" s="33"/>
      <c r="P24" s="25"/>
      <c r="S24" s="16" t="s">
        <v>76</v>
      </c>
      <c r="V24" s="33"/>
      <c r="W24" s="25"/>
      <c r="Z24" s="16" t="s">
        <v>68</v>
      </c>
      <c r="AC24" s="33"/>
      <c r="AD24" s="25"/>
      <c r="AG24" s="16" t="s">
        <v>68</v>
      </c>
      <c r="AJ24" s="33"/>
      <c r="AK24" s="25"/>
      <c r="AN24" s="16" t="s">
        <v>68</v>
      </c>
      <c r="AQ24" s="33"/>
      <c r="AR24" s="25"/>
    </row>
    <row r="25" spans="1:44" s="16" customFormat="1" x14ac:dyDescent="0.3">
      <c r="A25" s="16" t="s">
        <v>133</v>
      </c>
      <c r="H25" s="33"/>
      <c r="I25" s="25"/>
      <c r="L25" s="16" t="s">
        <v>31</v>
      </c>
      <c r="N25" s="85"/>
      <c r="O25" s="33"/>
      <c r="P25" s="25"/>
      <c r="S25" s="16" t="s">
        <v>31</v>
      </c>
      <c r="V25" s="33"/>
      <c r="W25" s="25"/>
      <c r="Z25" s="16" t="s">
        <v>31</v>
      </c>
      <c r="AC25" s="33"/>
      <c r="AD25" s="25"/>
      <c r="AG25" s="16" t="s">
        <v>31</v>
      </c>
      <c r="AJ25" s="33"/>
      <c r="AK25" s="25"/>
      <c r="AN25" s="16" t="s">
        <v>31</v>
      </c>
      <c r="AQ25" s="33"/>
      <c r="AR25" s="25"/>
    </row>
    <row r="26" spans="1:44" s="16" customFormat="1" x14ac:dyDescent="0.3">
      <c r="A26" s="16" t="s">
        <v>134</v>
      </c>
      <c r="H26" s="33"/>
      <c r="I26" s="25"/>
      <c r="M26" s="16" t="s">
        <v>63</v>
      </c>
      <c r="N26" s="85"/>
      <c r="O26" s="33"/>
      <c r="P26" s="25"/>
      <c r="T26" s="16" t="s">
        <v>64</v>
      </c>
      <c r="V26" s="33"/>
      <c r="W26" s="25"/>
      <c r="AA26" s="16" t="s">
        <v>76</v>
      </c>
      <c r="AC26" s="33"/>
      <c r="AD26" s="25"/>
      <c r="AH26" s="16" t="s">
        <v>76</v>
      </c>
      <c r="AJ26" s="33"/>
      <c r="AK26" s="25"/>
      <c r="AO26" s="16" t="s">
        <v>76</v>
      </c>
      <c r="AQ26" s="33"/>
      <c r="AR26" s="25"/>
    </row>
    <row r="27" spans="1:44" s="16" customFormat="1" x14ac:dyDescent="0.3">
      <c r="A27" s="16" t="s">
        <v>135</v>
      </c>
      <c r="H27" s="33"/>
      <c r="I27" s="25"/>
      <c r="M27" s="16" t="s">
        <v>31</v>
      </c>
      <c r="N27" s="85"/>
      <c r="O27" s="33"/>
      <c r="P27" s="25"/>
      <c r="T27" s="16" t="s">
        <v>31</v>
      </c>
      <c r="V27" s="33"/>
      <c r="W27" s="25"/>
      <c r="AA27" s="16" t="s">
        <v>32</v>
      </c>
      <c r="AC27" s="33"/>
      <c r="AD27" s="25"/>
      <c r="AH27" s="16" t="s">
        <v>32</v>
      </c>
      <c r="AJ27" s="33"/>
      <c r="AK27" s="25"/>
      <c r="AO27" s="16" t="s">
        <v>32</v>
      </c>
      <c r="AQ27" s="33"/>
      <c r="AR27" s="25"/>
    </row>
    <row r="28" spans="1:44" s="16" customFormat="1" x14ac:dyDescent="0.3">
      <c r="A28" s="16" t="s">
        <v>136</v>
      </c>
      <c r="H28" s="33"/>
      <c r="I28" s="25"/>
      <c r="N28" s="85" t="s">
        <v>32</v>
      </c>
      <c r="O28" s="33"/>
      <c r="P28" s="25"/>
      <c r="U28" s="16" t="s">
        <v>63</v>
      </c>
      <c r="V28" s="33"/>
      <c r="W28" s="25"/>
      <c r="AB28" s="16" t="s">
        <v>64</v>
      </c>
      <c r="AC28" s="33"/>
      <c r="AD28" s="25"/>
      <c r="AI28" s="16" t="s">
        <v>64</v>
      </c>
      <c r="AJ28" s="33"/>
      <c r="AK28" s="25"/>
      <c r="AP28" s="16" t="s">
        <v>64</v>
      </c>
      <c r="AQ28" s="33"/>
      <c r="AR28" s="25"/>
    </row>
    <row r="29" spans="1:44" s="16" customFormat="1" x14ac:dyDescent="0.3">
      <c r="A29" s="16" t="s">
        <v>137</v>
      </c>
      <c r="H29" s="33"/>
      <c r="I29" s="25"/>
      <c r="N29" s="85" t="s">
        <v>31</v>
      </c>
      <c r="O29" s="33"/>
      <c r="P29" s="25"/>
      <c r="U29" s="16" t="s">
        <v>32</v>
      </c>
      <c r="V29" s="33"/>
      <c r="W29" s="25"/>
      <c r="AB29" s="16" t="s">
        <v>63</v>
      </c>
      <c r="AC29" s="33"/>
      <c r="AD29" s="25"/>
      <c r="AI29" s="16" t="s">
        <v>63</v>
      </c>
      <c r="AJ29" s="33"/>
      <c r="AK29" s="25"/>
      <c r="AP29" s="16" t="s">
        <v>63</v>
      </c>
      <c r="AQ29" s="33"/>
      <c r="AR29" s="25"/>
    </row>
    <row r="30" spans="1:44" s="16" customFormat="1" x14ac:dyDescent="0.3">
      <c r="A30" s="16" t="s">
        <v>138</v>
      </c>
      <c r="H30" s="33" t="s">
        <v>27</v>
      </c>
      <c r="I30" s="25"/>
      <c r="N30" s="85" t="s">
        <v>28</v>
      </c>
      <c r="O30" s="33"/>
      <c r="P30" s="25"/>
      <c r="U30" s="16" t="s">
        <v>29</v>
      </c>
      <c r="V30" s="33"/>
      <c r="W30" s="25"/>
      <c r="Y30" s="16" t="s">
        <v>66</v>
      </c>
      <c r="AC30" s="33"/>
      <c r="AD30" s="25"/>
      <c r="AF30" s="16" t="s">
        <v>66</v>
      </c>
      <c r="AI30" s="16" t="s">
        <v>66</v>
      </c>
      <c r="AJ30" s="33"/>
      <c r="AK30" s="25" t="s">
        <v>67</v>
      </c>
      <c r="AM30" s="16" t="s">
        <v>66</v>
      </c>
      <c r="AQ30" s="33"/>
      <c r="AR30" s="25"/>
    </row>
    <row r="31" spans="1:44" s="16" customFormat="1" x14ac:dyDescent="0.3">
      <c r="A31" s="16" t="s">
        <v>140</v>
      </c>
      <c r="H31" s="33"/>
      <c r="I31" s="25" t="s">
        <v>65</v>
      </c>
      <c r="N31" s="85"/>
      <c r="O31" s="33"/>
      <c r="P31" s="25" t="s">
        <v>75</v>
      </c>
      <c r="V31" s="33"/>
      <c r="W31" s="25" t="s">
        <v>67</v>
      </c>
      <c r="AC31" s="33"/>
      <c r="AD31" s="25" t="s">
        <v>67</v>
      </c>
      <c r="AJ31" s="33"/>
      <c r="AK31" s="25" t="s">
        <v>28</v>
      </c>
      <c r="AQ31" s="33"/>
      <c r="AR31" s="25"/>
    </row>
    <row r="32" spans="1:44" s="16" customFormat="1" x14ac:dyDescent="0.3">
      <c r="A32" s="16" t="s">
        <v>141</v>
      </c>
      <c r="H32" s="33"/>
      <c r="I32" s="25" t="s">
        <v>28</v>
      </c>
      <c r="N32" s="85"/>
      <c r="O32" s="33"/>
      <c r="P32" s="25" t="s">
        <v>28</v>
      </c>
      <c r="V32" s="33"/>
      <c r="W32" s="25" t="s">
        <v>28</v>
      </c>
      <c r="AC32" s="33"/>
      <c r="AD32" s="25" t="s">
        <v>28</v>
      </c>
      <c r="AJ32" s="33"/>
      <c r="AK32" s="25"/>
      <c r="AL32" s="16" t="s">
        <v>75</v>
      </c>
      <c r="AQ32" s="33"/>
      <c r="AR32" s="25"/>
    </row>
    <row r="33" spans="1:44" s="16" customFormat="1" x14ac:dyDescent="0.3">
      <c r="A33" s="16" t="s">
        <v>142</v>
      </c>
      <c r="H33" s="33"/>
      <c r="I33" s="25"/>
      <c r="J33" s="16" t="s">
        <v>66</v>
      </c>
      <c r="N33" s="85"/>
      <c r="O33" s="33"/>
      <c r="P33" s="25"/>
      <c r="Q33" s="16" t="s">
        <v>65</v>
      </c>
      <c r="V33" s="33"/>
      <c r="W33" s="25"/>
      <c r="X33" s="16" t="s">
        <v>75</v>
      </c>
      <c r="AC33" s="33"/>
      <c r="AD33" s="25"/>
      <c r="AE33" s="16" t="s">
        <v>75</v>
      </c>
      <c r="AJ33" s="33"/>
      <c r="AK33" s="25"/>
      <c r="AL33" s="16" t="s">
        <v>29</v>
      </c>
      <c r="AQ33" s="33"/>
      <c r="AR33" s="25"/>
    </row>
    <row r="34" spans="1:44" s="16" customFormat="1" x14ac:dyDescent="0.3">
      <c r="A34" s="16" t="s">
        <v>143</v>
      </c>
      <c r="H34" s="33"/>
      <c r="I34" s="25"/>
      <c r="J34" s="16" t="s">
        <v>28</v>
      </c>
      <c r="N34" s="85"/>
      <c r="O34" s="33"/>
      <c r="P34" s="25"/>
      <c r="Q34" s="16" t="s">
        <v>28</v>
      </c>
      <c r="V34" s="33"/>
      <c r="W34" s="25"/>
      <c r="X34" s="16" t="s">
        <v>29</v>
      </c>
      <c r="AC34" s="33"/>
      <c r="AD34" s="25"/>
      <c r="AE34" s="16" t="s">
        <v>29</v>
      </c>
      <c r="AJ34" s="33"/>
      <c r="AK34" s="25"/>
      <c r="AM34" s="16" t="s">
        <v>65</v>
      </c>
      <c r="AQ34" s="33"/>
      <c r="AR34" s="25"/>
    </row>
    <row r="35" spans="1:44" s="16" customFormat="1" x14ac:dyDescent="0.3">
      <c r="A35" s="16" t="s">
        <v>144</v>
      </c>
      <c r="H35" s="33"/>
      <c r="I35" s="25"/>
      <c r="K35" s="16" t="s">
        <v>29</v>
      </c>
      <c r="N35" s="85"/>
      <c r="O35" s="33"/>
      <c r="P35" s="25"/>
      <c r="R35" s="16" t="s">
        <v>66</v>
      </c>
      <c r="V35" s="33"/>
      <c r="W35" s="25"/>
      <c r="Y35" s="16" t="s">
        <v>65</v>
      </c>
      <c r="AC35" s="33"/>
      <c r="AD35" s="25"/>
      <c r="AF35" s="16" t="s">
        <v>65</v>
      </c>
      <c r="AJ35" s="33"/>
      <c r="AK35" s="25"/>
      <c r="AM35" s="16" t="s">
        <v>58</v>
      </c>
      <c r="AQ35" s="33"/>
      <c r="AR35" s="25"/>
    </row>
    <row r="36" spans="1:44" s="16" customFormat="1" x14ac:dyDescent="0.3">
      <c r="A36" s="16" t="s">
        <v>145</v>
      </c>
      <c r="H36" s="33"/>
      <c r="I36" s="25"/>
      <c r="K36" s="16" t="s">
        <v>28</v>
      </c>
      <c r="N36" s="85"/>
      <c r="O36" s="33"/>
      <c r="P36" s="25"/>
      <c r="R36" s="16" t="s">
        <v>29</v>
      </c>
      <c r="V36" s="33"/>
      <c r="W36" s="25"/>
      <c r="Y36" s="16" t="s">
        <v>66</v>
      </c>
      <c r="AC36" s="33"/>
      <c r="AD36" s="25"/>
      <c r="AF36" s="16" t="s">
        <v>58</v>
      </c>
      <c r="AJ36" s="33"/>
      <c r="AK36" s="25"/>
      <c r="AQ36" s="33"/>
      <c r="AR36" s="25"/>
    </row>
    <row r="37" spans="1:44" s="19" customFormat="1" x14ac:dyDescent="0.3">
      <c r="A37" s="19" t="s">
        <v>19</v>
      </c>
      <c r="H37" s="34"/>
      <c r="I37" s="26"/>
      <c r="N37" s="91"/>
      <c r="O37" s="34"/>
      <c r="P37" s="26" t="s">
        <v>92</v>
      </c>
      <c r="Q37" s="19" t="s">
        <v>39</v>
      </c>
      <c r="R37" s="20" t="s">
        <v>41</v>
      </c>
      <c r="S37" s="20" t="s">
        <v>43</v>
      </c>
      <c r="T37" s="20" t="s">
        <v>45</v>
      </c>
      <c r="U37" s="20"/>
      <c r="V37" s="38"/>
      <c r="W37" s="26" t="s">
        <v>92</v>
      </c>
      <c r="X37" s="19" t="s">
        <v>102</v>
      </c>
      <c r="Y37" s="20" t="s">
        <v>104</v>
      </c>
      <c r="Z37" s="20" t="s">
        <v>106</v>
      </c>
      <c r="AA37" s="20" t="s">
        <v>108</v>
      </c>
      <c r="AB37" s="20"/>
      <c r="AC37" s="38"/>
      <c r="AD37" s="26" t="s">
        <v>92</v>
      </c>
      <c r="AE37" s="19" t="s">
        <v>102</v>
      </c>
      <c r="AF37" s="20" t="s">
        <v>104</v>
      </c>
      <c r="AG37" s="20" t="s">
        <v>106</v>
      </c>
      <c r="AH37" s="20" t="s">
        <v>108</v>
      </c>
      <c r="AI37" s="20"/>
      <c r="AJ37" s="38"/>
      <c r="AK37" s="26" t="s">
        <v>92</v>
      </c>
      <c r="AL37" s="19" t="s">
        <v>102</v>
      </c>
      <c r="AM37" s="20" t="s">
        <v>104</v>
      </c>
      <c r="AN37" s="20" t="s">
        <v>106</v>
      </c>
      <c r="AO37" s="20" t="s">
        <v>108</v>
      </c>
      <c r="AP37" s="20"/>
      <c r="AQ37" s="38"/>
      <c r="AR37" s="26"/>
    </row>
    <row r="38" spans="1:44" s="19" customFormat="1" x14ac:dyDescent="0.3">
      <c r="A38" s="19" t="s">
        <v>20</v>
      </c>
      <c r="H38" s="34"/>
      <c r="I38" s="26"/>
      <c r="N38" s="91"/>
      <c r="O38" s="34"/>
      <c r="P38" s="26" t="s">
        <v>54</v>
      </c>
      <c r="Q38" s="19" t="s">
        <v>40</v>
      </c>
      <c r="R38" s="20" t="s">
        <v>42</v>
      </c>
      <c r="S38" s="20" t="s">
        <v>44</v>
      </c>
      <c r="T38" s="20" t="s">
        <v>46</v>
      </c>
      <c r="U38" s="20"/>
      <c r="V38" s="38"/>
      <c r="W38" s="26" t="s">
        <v>93</v>
      </c>
      <c r="X38" s="19" t="s">
        <v>103</v>
      </c>
      <c r="Y38" s="20" t="s">
        <v>105</v>
      </c>
      <c r="Z38" s="20" t="s">
        <v>107</v>
      </c>
      <c r="AA38" s="20" t="s">
        <v>109</v>
      </c>
      <c r="AB38" s="20"/>
      <c r="AC38" s="38"/>
      <c r="AD38" s="26" t="s">
        <v>93</v>
      </c>
      <c r="AE38" s="19" t="s">
        <v>103</v>
      </c>
      <c r="AF38" s="20" t="s">
        <v>105</v>
      </c>
      <c r="AG38" s="20" t="s">
        <v>107</v>
      </c>
      <c r="AH38" s="20" t="s">
        <v>109</v>
      </c>
      <c r="AI38" s="20"/>
      <c r="AJ38" s="38"/>
      <c r="AK38" s="26" t="s">
        <v>93</v>
      </c>
      <c r="AL38" s="19" t="s">
        <v>103</v>
      </c>
      <c r="AM38" s="20" t="s">
        <v>105</v>
      </c>
      <c r="AN38" s="20" t="s">
        <v>107</v>
      </c>
      <c r="AO38" s="20" t="s">
        <v>109</v>
      </c>
      <c r="AP38" s="20"/>
      <c r="AQ38" s="38"/>
      <c r="AR38" s="26"/>
    </row>
    <row r="39" spans="1:44" s="66" customFormat="1" x14ac:dyDescent="0.3">
      <c r="A39" s="66" t="s">
        <v>30</v>
      </c>
      <c r="F39" s="66" t="s">
        <v>22</v>
      </c>
      <c r="H39" s="65"/>
      <c r="I39" s="67"/>
      <c r="N39" s="70"/>
      <c r="O39" s="65"/>
      <c r="P39" s="67"/>
      <c r="V39" s="65"/>
      <c r="W39" s="67"/>
      <c r="AC39" s="65" t="s">
        <v>127</v>
      </c>
      <c r="AD39" s="67"/>
      <c r="AJ39" s="65" t="s">
        <v>127</v>
      </c>
      <c r="AK39" s="67"/>
      <c r="AL39" s="68"/>
      <c r="AM39" s="68"/>
      <c r="AN39" s="68"/>
      <c r="AP39" s="70"/>
      <c r="AQ39" s="66" t="s">
        <v>127</v>
      </c>
    </row>
    <row r="40" spans="1:44" s="66" customFormat="1" x14ac:dyDescent="0.3">
      <c r="A40" s="66" t="s">
        <v>57</v>
      </c>
      <c r="H40" s="65"/>
      <c r="I40" s="67" t="s">
        <v>165</v>
      </c>
      <c r="N40" s="70"/>
      <c r="O40" s="65"/>
      <c r="P40" s="67"/>
      <c r="V40" s="65"/>
      <c r="W40" s="67"/>
      <c r="AC40" s="65" t="s">
        <v>128</v>
      </c>
      <c r="AD40" s="67"/>
      <c r="AJ40" s="65" t="s">
        <v>128</v>
      </c>
      <c r="AK40" s="69"/>
      <c r="AL40" s="68"/>
      <c r="AM40" s="68"/>
      <c r="AN40" s="68"/>
      <c r="AP40" s="70"/>
      <c r="AQ40" s="66" t="s">
        <v>128</v>
      </c>
    </row>
    <row r="41" spans="1:44" s="66" customFormat="1" x14ac:dyDescent="0.3">
      <c r="A41" s="66" t="s">
        <v>60</v>
      </c>
      <c r="H41" s="65"/>
      <c r="I41" s="67"/>
      <c r="M41" s="66" t="s">
        <v>48</v>
      </c>
      <c r="N41" s="70"/>
      <c r="O41" s="65"/>
      <c r="P41" s="67"/>
      <c r="V41" s="65"/>
      <c r="W41" s="67"/>
      <c r="AC41" s="65" t="s">
        <v>129</v>
      </c>
      <c r="AD41" s="67"/>
      <c r="AF41" s="68"/>
      <c r="AG41" s="68"/>
      <c r="AH41" s="68"/>
      <c r="AJ41" s="65" t="s">
        <v>131</v>
      </c>
      <c r="AK41" s="67"/>
      <c r="AM41" s="68"/>
      <c r="AN41" s="68"/>
      <c r="AP41" s="70"/>
      <c r="AQ41" s="66" t="s">
        <v>129</v>
      </c>
    </row>
    <row r="42" spans="1:44" s="66" customFormat="1" x14ac:dyDescent="0.3">
      <c r="A42" s="66" t="s">
        <v>56</v>
      </c>
      <c r="E42" s="66" t="s">
        <v>21</v>
      </c>
      <c r="H42" s="65"/>
      <c r="I42" s="67"/>
      <c r="N42" s="70"/>
      <c r="O42" s="65"/>
      <c r="P42" s="67"/>
      <c r="V42" s="65"/>
      <c r="W42" s="67"/>
      <c r="AA42" s="66" t="s">
        <v>124</v>
      </c>
      <c r="AC42" s="65"/>
      <c r="AD42" s="67"/>
      <c r="AH42" s="70" t="s">
        <v>124</v>
      </c>
      <c r="AJ42" s="65"/>
      <c r="AK42" s="67"/>
      <c r="AO42" s="66" t="s">
        <v>124</v>
      </c>
      <c r="AP42" s="70"/>
    </row>
    <row r="43" spans="1:44" s="66" customFormat="1" x14ac:dyDescent="0.3">
      <c r="A43" s="66" t="s">
        <v>58</v>
      </c>
      <c r="H43" s="65" t="s">
        <v>24</v>
      </c>
      <c r="I43" s="67"/>
      <c r="N43" s="70"/>
      <c r="O43" s="65"/>
      <c r="P43" s="67"/>
      <c r="V43" s="65"/>
      <c r="W43" s="67"/>
      <c r="AA43" s="66" t="s">
        <v>125</v>
      </c>
      <c r="AC43" s="65"/>
      <c r="AD43" s="67"/>
      <c r="AH43" s="70" t="s">
        <v>125</v>
      </c>
      <c r="AJ43" s="65"/>
      <c r="AK43" s="67"/>
      <c r="AO43" s="66" t="s">
        <v>125</v>
      </c>
      <c r="AP43" s="70"/>
    </row>
    <row r="44" spans="1:44" s="66" customFormat="1" x14ac:dyDescent="0.3">
      <c r="A44" s="66" t="s">
        <v>59</v>
      </c>
      <c r="H44" s="65"/>
      <c r="I44" s="67"/>
      <c r="L44" s="66" t="s">
        <v>47</v>
      </c>
      <c r="N44" s="70"/>
      <c r="O44" s="65"/>
      <c r="P44" s="67"/>
      <c r="V44" s="65"/>
      <c r="W44" s="67"/>
      <c r="AA44" s="66" t="s">
        <v>126</v>
      </c>
      <c r="AC44" s="65"/>
      <c r="AD44" s="69"/>
      <c r="AE44" s="68"/>
      <c r="AF44" s="68"/>
      <c r="AG44" s="68"/>
      <c r="AH44" s="70" t="s">
        <v>130</v>
      </c>
      <c r="AJ44" s="65"/>
      <c r="AK44" s="69"/>
      <c r="AO44" s="66" t="s">
        <v>126</v>
      </c>
      <c r="AP44" s="70"/>
      <c r="AR44" s="68"/>
    </row>
    <row r="45" spans="1:44" s="66" customFormat="1" x14ac:dyDescent="0.3">
      <c r="A45" s="66" t="s">
        <v>90</v>
      </c>
      <c r="H45" s="65"/>
      <c r="I45" s="67"/>
      <c r="N45" s="70"/>
      <c r="O45" s="65"/>
      <c r="P45" s="67"/>
      <c r="V45" s="65"/>
      <c r="W45" s="67"/>
      <c r="AA45" s="66" t="s">
        <v>55</v>
      </c>
      <c r="AC45" s="65"/>
      <c r="AD45" s="69"/>
      <c r="AE45" s="68"/>
      <c r="AF45" s="68"/>
      <c r="AG45" s="68"/>
      <c r="AH45" s="70"/>
      <c r="AJ45" s="65"/>
      <c r="AK45" s="69"/>
      <c r="AO45" s="66" t="s">
        <v>55</v>
      </c>
      <c r="AP45" s="70"/>
      <c r="AR45" s="68"/>
    </row>
    <row r="46" spans="1:44" s="66" customFormat="1" x14ac:dyDescent="0.3">
      <c r="A46" s="66" t="s">
        <v>91</v>
      </c>
      <c r="H46" s="65"/>
      <c r="I46" s="67"/>
      <c r="N46" s="70"/>
      <c r="O46" s="65"/>
      <c r="P46" s="67"/>
      <c r="V46" s="65"/>
      <c r="W46" s="67"/>
      <c r="AC46" s="65" t="s">
        <v>55</v>
      </c>
      <c r="AD46" s="69"/>
      <c r="AE46" s="68"/>
      <c r="AF46" s="68"/>
      <c r="AG46" s="68"/>
      <c r="AH46" s="68"/>
      <c r="AJ46" s="65"/>
      <c r="AK46" s="69"/>
      <c r="AP46" s="70"/>
      <c r="AQ46" s="66" t="s">
        <v>55</v>
      </c>
      <c r="AR46" s="68"/>
    </row>
    <row r="47" spans="1:44" s="66" customFormat="1" x14ac:dyDescent="0.3">
      <c r="H47" s="65"/>
      <c r="I47" s="67"/>
      <c r="J47" s="67"/>
      <c r="N47" s="70"/>
      <c r="O47" s="65"/>
      <c r="P47" s="67"/>
      <c r="Q47" s="67"/>
      <c r="V47" s="70"/>
      <c r="W47" s="67"/>
      <c r="AC47" s="65"/>
      <c r="AD47" s="69"/>
      <c r="AE47" s="68"/>
      <c r="AF47" s="68"/>
      <c r="AG47" s="68"/>
      <c r="AH47" s="68"/>
      <c r="AJ47" s="65"/>
      <c r="AK47" s="69"/>
      <c r="AP47" s="70"/>
      <c r="AR47" s="68"/>
    </row>
    <row r="48" spans="1:44" s="71" customFormat="1" x14ac:dyDescent="0.3">
      <c r="H48" s="72"/>
      <c r="I48" s="73"/>
      <c r="J48" s="73"/>
      <c r="N48" s="74"/>
      <c r="O48" s="72"/>
      <c r="P48" s="73"/>
      <c r="Q48" s="73"/>
      <c r="V48" s="74"/>
      <c r="W48" s="73"/>
      <c r="AC48" s="72"/>
      <c r="AD48" s="75"/>
      <c r="AE48" s="76"/>
      <c r="AF48" s="76"/>
      <c r="AG48" s="76"/>
      <c r="AH48" s="76"/>
      <c r="AJ48" s="72"/>
      <c r="AK48" s="75"/>
      <c r="AP48" s="74"/>
      <c r="AR48" s="76"/>
    </row>
    <row r="49" spans="1:44" s="53" customFormat="1" x14ac:dyDescent="0.3">
      <c r="A49" s="53" t="s">
        <v>119</v>
      </c>
      <c r="I49" s="53" t="s">
        <v>173</v>
      </c>
      <c r="J49" s="53" t="s">
        <v>174</v>
      </c>
      <c r="K49" s="53" t="s">
        <v>175</v>
      </c>
      <c r="L49" s="53" t="s">
        <v>180</v>
      </c>
      <c r="M49" s="53" t="s">
        <v>181</v>
      </c>
      <c r="N49" s="92" t="s">
        <v>182</v>
      </c>
      <c r="O49" s="96"/>
      <c r="P49" s="90" t="s">
        <v>198</v>
      </c>
      <c r="Q49" s="53" t="s">
        <v>174</v>
      </c>
      <c r="R49" s="53" t="s">
        <v>175</v>
      </c>
      <c r="S49" s="53" t="s">
        <v>180</v>
      </c>
      <c r="T49" s="53" t="s">
        <v>181</v>
      </c>
      <c r="U49" s="53" t="s">
        <v>182</v>
      </c>
      <c r="W49" s="53" t="s">
        <v>173</v>
      </c>
      <c r="X49" s="53" t="s">
        <v>174</v>
      </c>
      <c r="Y49" s="53" t="s">
        <v>175</v>
      </c>
      <c r="Z49" s="53" t="s">
        <v>180</v>
      </c>
      <c r="AA49" s="53" t="s">
        <v>181</v>
      </c>
      <c r="AB49" s="53" t="s">
        <v>182</v>
      </c>
      <c r="AD49" s="53" t="s">
        <v>173</v>
      </c>
      <c r="AE49" s="53" t="s">
        <v>174</v>
      </c>
      <c r="AF49" s="53" t="s">
        <v>175</v>
      </c>
      <c r="AG49" s="53" t="s">
        <v>180</v>
      </c>
      <c r="AH49" s="53" t="s">
        <v>181</v>
      </c>
      <c r="AI49" s="53" t="s">
        <v>182</v>
      </c>
      <c r="AK49" s="53" t="s">
        <v>173</v>
      </c>
      <c r="AL49" s="53" t="s">
        <v>174</v>
      </c>
      <c r="AM49" s="53" t="s">
        <v>175</v>
      </c>
      <c r="AN49" s="53" t="s">
        <v>180</v>
      </c>
      <c r="AO49" s="53" t="s">
        <v>181</v>
      </c>
      <c r="AP49" s="53" t="s">
        <v>182</v>
      </c>
    </row>
    <row r="50" spans="1:44" s="77" customFormat="1" x14ac:dyDescent="0.3">
      <c r="A50" s="77" t="s">
        <v>172</v>
      </c>
      <c r="I50" s="77" t="s">
        <v>121</v>
      </c>
      <c r="J50" s="77" t="s">
        <v>176</v>
      </c>
      <c r="K50" s="77" t="s">
        <v>177</v>
      </c>
      <c r="L50" s="77" t="s">
        <v>183</v>
      </c>
      <c r="M50" s="93" t="s">
        <v>122</v>
      </c>
      <c r="N50" s="97" t="s">
        <v>123</v>
      </c>
      <c r="O50" s="97"/>
      <c r="P50" s="77" t="s">
        <v>121</v>
      </c>
      <c r="Q50" s="77" t="s">
        <v>176</v>
      </c>
      <c r="R50" s="77" t="s">
        <v>177</v>
      </c>
      <c r="S50" s="77" t="s">
        <v>183</v>
      </c>
      <c r="T50" s="77" t="s">
        <v>122</v>
      </c>
      <c r="U50" s="77" t="s">
        <v>123</v>
      </c>
      <c r="W50" s="77" t="s">
        <v>121</v>
      </c>
      <c r="X50" s="77" t="s">
        <v>176</v>
      </c>
      <c r="Y50" s="77" t="s">
        <v>177</v>
      </c>
      <c r="Z50" s="77" t="s">
        <v>183</v>
      </c>
      <c r="AA50" s="77" t="s">
        <v>122</v>
      </c>
      <c r="AB50" s="77" t="s">
        <v>123</v>
      </c>
      <c r="AD50" s="77" t="s">
        <v>121</v>
      </c>
      <c r="AE50" s="77" t="s">
        <v>176</v>
      </c>
      <c r="AF50" s="77" t="s">
        <v>177</v>
      </c>
      <c r="AG50" s="77" t="s">
        <v>183</v>
      </c>
      <c r="AH50" s="77" t="s">
        <v>122</v>
      </c>
      <c r="AI50" s="77" t="s">
        <v>123</v>
      </c>
      <c r="AK50" s="77" t="s">
        <v>121</v>
      </c>
      <c r="AL50" s="77" t="s">
        <v>176</v>
      </c>
      <c r="AM50" s="77" t="s">
        <v>177</v>
      </c>
      <c r="AN50" s="77" t="s">
        <v>183</v>
      </c>
      <c r="AO50" s="77" t="s">
        <v>122</v>
      </c>
      <c r="AP50" s="77" t="s">
        <v>123</v>
      </c>
    </row>
    <row r="51" spans="1:44" s="22" customFormat="1" x14ac:dyDescent="0.3">
      <c r="A51" s="22" t="s">
        <v>118</v>
      </c>
      <c r="J51" s="23"/>
      <c r="K51" s="23"/>
      <c r="L51" s="23"/>
      <c r="M51" s="82"/>
      <c r="N51" s="35"/>
      <c r="O51" s="27" t="s">
        <v>93</v>
      </c>
      <c r="P51" s="22" t="s">
        <v>103</v>
      </c>
      <c r="Q51" s="23" t="s">
        <v>105</v>
      </c>
      <c r="R51" s="23" t="s">
        <v>107</v>
      </c>
      <c r="S51" s="23" t="s">
        <v>109</v>
      </c>
      <c r="T51" s="23"/>
      <c r="V51" s="22" t="s">
        <v>93</v>
      </c>
      <c r="W51" s="22" t="s">
        <v>103</v>
      </c>
      <c r="X51" s="23" t="s">
        <v>105</v>
      </c>
      <c r="Y51" s="23" t="s">
        <v>107</v>
      </c>
      <c r="Z51" s="23" t="s">
        <v>109</v>
      </c>
      <c r="AA51" s="23"/>
      <c r="AC51" s="22" t="s">
        <v>93</v>
      </c>
      <c r="AD51" s="22" t="s">
        <v>103</v>
      </c>
      <c r="AE51" s="23" t="s">
        <v>105</v>
      </c>
      <c r="AF51" s="23" t="s">
        <v>107</v>
      </c>
      <c r="AG51" s="23" t="s">
        <v>109</v>
      </c>
      <c r="AH51" s="23"/>
      <c r="AJ51" s="22" t="s">
        <v>93</v>
      </c>
      <c r="AK51" s="22" t="s">
        <v>103</v>
      </c>
      <c r="AL51" s="23" t="s">
        <v>105</v>
      </c>
      <c r="AM51" s="23" t="s">
        <v>107</v>
      </c>
      <c r="AN51" s="23" t="s">
        <v>109</v>
      </c>
      <c r="AO51" s="23"/>
      <c r="AR51" s="23"/>
    </row>
    <row r="52" spans="1:44" s="22" customFormat="1" x14ac:dyDescent="0.3">
      <c r="A52" s="22" t="s">
        <v>120</v>
      </c>
      <c r="J52" s="23"/>
      <c r="K52" s="23"/>
      <c r="L52" s="23"/>
      <c r="M52" s="82"/>
      <c r="N52" s="35"/>
      <c r="O52" s="27" t="s">
        <v>92</v>
      </c>
      <c r="P52" s="22" t="s">
        <v>102</v>
      </c>
      <c r="Q52" s="23" t="s">
        <v>104</v>
      </c>
      <c r="R52" s="23" t="s">
        <v>106</v>
      </c>
      <c r="S52" s="23" t="s">
        <v>108</v>
      </c>
      <c r="T52" s="23"/>
      <c r="V52" s="22" t="s">
        <v>92</v>
      </c>
      <c r="W52" s="22" t="s">
        <v>102</v>
      </c>
      <c r="X52" s="23" t="s">
        <v>104</v>
      </c>
      <c r="Y52" s="23" t="s">
        <v>106</v>
      </c>
      <c r="Z52" s="23" t="s">
        <v>108</v>
      </c>
      <c r="AA52" s="23"/>
      <c r="AC52" s="22" t="s">
        <v>92</v>
      </c>
      <c r="AD52" s="22" t="s">
        <v>102</v>
      </c>
      <c r="AE52" s="23" t="s">
        <v>104</v>
      </c>
      <c r="AF52" s="23" t="s">
        <v>106</v>
      </c>
      <c r="AG52" s="23" t="s">
        <v>108</v>
      </c>
      <c r="AH52" s="23"/>
      <c r="AJ52" s="22" t="s">
        <v>92</v>
      </c>
      <c r="AK52" s="22" t="s">
        <v>102</v>
      </c>
      <c r="AL52" s="23" t="s">
        <v>104</v>
      </c>
      <c r="AM52" s="23" t="s">
        <v>106</v>
      </c>
      <c r="AN52" s="23" t="s">
        <v>108</v>
      </c>
      <c r="AO52" s="23"/>
      <c r="AR52" s="23"/>
    </row>
    <row r="53" spans="1:44" s="45" customFormat="1" x14ac:dyDescent="0.3">
      <c r="A53" s="60" t="s">
        <v>146</v>
      </c>
      <c r="B53" s="60"/>
      <c r="C53" s="60"/>
      <c r="D53" s="60"/>
      <c r="E53" s="60"/>
      <c r="F53" s="60"/>
      <c r="G53" s="60"/>
      <c r="H53" s="61"/>
      <c r="I53" s="62"/>
      <c r="J53" s="62" t="s">
        <v>178</v>
      </c>
      <c r="K53" s="60"/>
      <c r="L53" s="63"/>
      <c r="M53" s="62" t="s">
        <v>178</v>
      </c>
      <c r="N53" s="79"/>
      <c r="O53" s="64"/>
      <c r="P53" s="62"/>
      <c r="Q53" s="62" t="s">
        <v>178</v>
      </c>
      <c r="R53" s="60"/>
      <c r="S53" s="63"/>
      <c r="T53" s="62" t="s">
        <v>178</v>
      </c>
      <c r="U53" s="60"/>
      <c r="V53" s="63"/>
      <c r="W53" s="62"/>
      <c r="X53" s="62" t="s">
        <v>178</v>
      </c>
      <c r="Y53" s="60"/>
      <c r="Z53" s="63"/>
      <c r="AA53" s="62" t="s">
        <v>178</v>
      </c>
      <c r="AB53" s="60"/>
      <c r="AC53" s="63"/>
      <c r="AD53" s="62"/>
      <c r="AE53" s="62" t="s">
        <v>178</v>
      </c>
      <c r="AF53" s="60"/>
      <c r="AG53" s="63"/>
      <c r="AH53" s="62" t="s">
        <v>178</v>
      </c>
      <c r="AI53" s="60"/>
      <c r="AJ53" s="64"/>
      <c r="AK53" s="62"/>
      <c r="AL53" s="62" t="s">
        <v>178</v>
      </c>
      <c r="AM53" s="60"/>
      <c r="AN53" s="63"/>
      <c r="AO53" s="62" t="s">
        <v>178</v>
      </c>
      <c r="AP53" s="79"/>
      <c r="AQ53" s="48"/>
      <c r="AR53" s="48"/>
    </row>
    <row r="54" spans="1:44" s="45" customFormat="1" x14ac:dyDescent="0.3">
      <c r="A54" s="45" t="s">
        <v>147</v>
      </c>
      <c r="H54" s="46"/>
      <c r="I54" s="47"/>
      <c r="J54" s="47"/>
      <c r="K54" s="45" t="s">
        <v>179</v>
      </c>
      <c r="L54" s="48"/>
      <c r="M54" s="47"/>
      <c r="N54" s="49" t="s">
        <v>178</v>
      </c>
      <c r="O54" s="54"/>
      <c r="P54" s="47"/>
      <c r="Q54" s="47"/>
      <c r="R54" s="45" t="s">
        <v>179</v>
      </c>
      <c r="S54" s="48"/>
      <c r="T54" s="47"/>
      <c r="U54" s="45" t="s">
        <v>178</v>
      </c>
      <c r="V54" s="48"/>
      <c r="W54" s="47"/>
      <c r="X54" s="47"/>
      <c r="Y54" s="45" t="s">
        <v>179</v>
      </c>
      <c r="Z54" s="48"/>
      <c r="AA54" s="47"/>
      <c r="AB54" s="45" t="s">
        <v>178</v>
      </c>
      <c r="AC54" s="48"/>
      <c r="AD54" s="47"/>
      <c r="AE54" s="47"/>
      <c r="AF54" s="45" t="s">
        <v>179</v>
      </c>
      <c r="AG54" s="48"/>
      <c r="AH54" s="47"/>
      <c r="AI54" s="45" t="s">
        <v>178</v>
      </c>
      <c r="AJ54" s="54"/>
      <c r="AK54" s="47"/>
      <c r="AL54" s="47"/>
      <c r="AM54" s="45" t="s">
        <v>179</v>
      </c>
      <c r="AN54" s="48"/>
      <c r="AO54" s="47"/>
      <c r="AP54" s="49" t="s">
        <v>178</v>
      </c>
      <c r="AQ54" s="48"/>
      <c r="AR54" s="48"/>
    </row>
    <row r="55" spans="1:44" s="45" customFormat="1" x14ac:dyDescent="0.3">
      <c r="A55" s="45" t="s">
        <v>148</v>
      </c>
      <c r="H55" s="46"/>
      <c r="I55" s="47"/>
      <c r="J55" s="47"/>
      <c r="L55" s="45" t="s">
        <v>179</v>
      </c>
      <c r="M55" s="47"/>
      <c r="N55" s="49"/>
      <c r="O55" s="54" t="s">
        <v>178</v>
      </c>
      <c r="P55" s="47"/>
      <c r="Q55" s="47"/>
      <c r="S55" s="45" t="s">
        <v>179</v>
      </c>
      <c r="T55" s="47"/>
      <c r="V55" s="48" t="s">
        <v>178</v>
      </c>
      <c r="W55" s="47"/>
      <c r="X55" s="47"/>
      <c r="Z55" s="45" t="s">
        <v>179</v>
      </c>
      <c r="AA55" s="47"/>
      <c r="AC55" s="48" t="s">
        <v>178</v>
      </c>
      <c r="AD55" s="47"/>
      <c r="AE55" s="47"/>
      <c r="AG55" s="45" t="s">
        <v>179</v>
      </c>
      <c r="AH55" s="47"/>
      <c r="AJ55" s="54" t="s">
        <v>178</v>
      </c>
      <c r="AK55" s="47"/>
      <c r="AL55" s="47"/>
      <c r="AN55" s="45" t="s">
        <v>179</v>
      </c>
      <c r="AO55" s="47"/>
      <c r="AP55" s="49"/>
      <c r="AQ55" s="48" t="s">
        <v>178</v>
      </c>
      <c r="AR55" s="48"/>
    </row>
    <row r="56" spans="1:44" s="40" customFormat="1" x14ac:dyDescent="0.3">
      <c r="A56" s="40" t="s">
        <v>149</v>
      </c>
      <c r="H56" s="41"/>
      <c r="I56" s="42"/>
      <c r="K56" s="43"/>
      <c r="L56" s="42"/>
      <c r="N56" s="94"/>
      <c r="O56" s="41"/>
      <c r="P56" s="42" t="s">
        <v>201</v>
      </c>
      <c r="R56" s="43"/>
      <c r="S56" s="42"/>
      <c r="U56" s="43"/>
      <c r="V56" s="41"/>
      <c r="W56" s="42" t="s">
        <v>118</v>
      </c>
      <c r="Y56" s="43"/>
      <c r="Z56" s="42"/>
      <c r="AB56" s="43"/>
      <c r="AC56" s="41"/>
      <c r="AD56" s="42" t="s">
        <v>118</v>
      </c>
      <c r="AF56" s="43"/>
      <c r="AG56" s="42"/>
      <c r="AJ56" s="55"/>
      <c r="AK56" s="42" t="s">
        <v>118</v>
      </c>
      <c r="AM56" s="43"/>
      <c r="AN56" s="42"/>
      <c r="AP56" s="44"/>
      <c r="AR56" s="43"/>
    </row>
    <row r="57" spans="1:44" s="40" customFormat="1" x14ac:dyDescent="0.3">
      <c r="A57" s="40" t="s">
        <v>150</v>
      </c>
      <c r="H57" s="41"/>
      <c r="I57" s="42"/>
      <c r="K57" s="43"/>
      <c r="L57" s="42"/>
      <c r="N57" s="43"/>
      <c r="O57" s="41"/>
      <c r="P57" s="42"/>
      <c r="Q57" s="40" t="s">
        <v>201</v>
      </c>
      <c r="R57" s="43" t="s">
        <v>201</v>
      </c>
      <c r="S57" s="42"/>
      <c r="T57" s="40" t="s">
        <v>201</v>
      </c>
      <c r="U57" s="43"/>
      <c r="V57" s="41"/>
      <c r="W57" s="42"/>
      <c r="X57" s="40" t="s">
        <v>118</v>
      </c>
      <c r="Y57" s="43" t="s">
        <v>118</v>
      </c>
      <c r="Z57" s="42"/>
      <c r="AA57" s="40" t="s">
        <v>118</v>
      </c>
      <c r="AB57" s="43"/>
      <c r="AC57" s="41"/>
      <c r="AD57" s="42"/>
      <c r="AE57" s="40" t="s">
        <v>118</v>
      </c>
      <c r="AF57" s="43" t="s">
        <v>118</v>
      </c>
      <c r="AG57" s="42"/>
      <c r="AH57" s="40" t="s">
        <v>118</v>
      </c>
      <c r="AJ57" s="55"/>
      <c r="AK57" s="42"/>
      <c r="AL57" s="40" t="s">
        <v>118</v>
      </c>
      <c r="AM57" s="43" t="s">
        <v>118</v>
      </c>
      <c r="AN57" s="42"/>
      <c r="AO57" s="40" t="s">
        <v>118</v>
      </c>
      <c r="AP57" s="44"/>
      <c r="AR57" s="43"/>
    </row>
    <row r="58" spans="1:44" s="40" customFormat="1" x14ac:dyDescent="0.3">
      <c r="A58" s="40" t="s">
        <v>151</v>
      </c>
      <c r="H58" s="41"/>
      <c r="I58" s="42"/>
      <c r="K58" s="43"/>
      <c r="L58" s="42"/>
      <c r="N58" s="43"/>
      <c r="O58" s="41"/>
      <c r="P58" s="42"/>
      <c r="R58" s="43"/>
      <c r="S58" s="42" t="s">
        <v>201</v>
      </c>
      <c r="U58" s="43"/>
      <c r="V58" s="41"/>
      <c r="W58" s="42"/>
      <c r="Y58" s="43"/>
      <c r="Z58" s="42" t="s">
        <v>118</v>
      </c>
      <c r="AB58" s="43"/>
      <c r="AC58" s="41"/>
      <c r="AD58" s="42"/>
      <c r="AF58" s="43"/>
      <c r="AG58" s="42" t="s">
        <v>118</v>
      </c>
      <c r="AJ58" s="55"/>
      <c r="AK58" s="42"/>
      <c r="AM58" s="43"/>
      <c r="AN58" s="42" t="s">
        <v>118</v>
      </c>
      <c r="AP58" s="44"/>
      <c r="AR58" s="43"/>
    </row>
    <row r="59" spans="1:44" s="40" customFormat="1" x14ac:dyDescent="0.3">
      <c r="A59" s="40" t="s">
        <v>152</v>
      </c>
      <c r="H59" s="41"/>
      <c r="I59" s="42"/>
      <c r="K59" s="43"/>
      <c r="L59" s="42"/>
      <c r="N59" s="43"/>
      <c r="O59" s="41"/>
      <c r="P59" s="42" t="s">
        <v>202</v>
      </c>
      <c r="R59" s="43"/>
      <c r="S59" s="42"/>
      <c r="U59" s="43"/>
      <c r="V59" s="41"/>
      <c r="W59" s="42" t="s">
        <v>120</v>
      </c>
      <c r="Y59" s="43"/>
      <c r="Z59" s="42"/>
      <c r="AB59" s="43"/>
      <c r="AC59" s="41"/>
      <c r="AD59" s="42" t="s">
        <v>120</v>
      </c>
      <c r="AF59" s="43"/>
      <c r="AG59" s="42"/>
      <c r="AJ59" s="55"/>
      <c r="AK59" s="42" t="s">
        <v>120</v>
      </c>
      <c r="AM59" s="43"/>
      <c r="AN59" s="42"/>
      <c r="AP59" s="44"/>
      <c r="AR59" s="43"/>
    </row>
    <row r="60" spans="1:44" s="40" customFormat="1" x14ac:dyDescent="0.3">
      <c r="A60" s="40" t="s">
        <v>153</v>
      </c>
      <c r="H60" s="41"/>
      <c r="I60" s="42"/>
      <c r="K60" s="43"/>
      <c r="L60" s="42"/>
      <c r="N60" s="43"/>
      <c r="O60" s="41"/>
      <c r="P60" s="42"/>
      <c r="Q60" s="40" t="s">
        <v>202</v>
      </c>
      <c r="R60" s="43" t="s">
        <v>202</v>
      </c>
      <c r="S60" s="42"/>
      <c r="T60" s="40" t="s">
        <v>202</v>
      </c>
      <c r="U60" s="43"/>
      <c r="V60" s="41"/>
      <c r="W60" s="42"/>
      <c r="X60" s="40" t="s">
        <v>120</v>
      </c>
      <c r="Y60" s="43" t="s">
        <v>120</v>
      </c>
      <c r="Z60" s="42"/>
      <c r="AA60" s="40" t="s">
        <v>120</v>
      </c>
      <c r="AB60" s="43"/>
      <c r="AC60" s="41"/>
      <c r="AD60" s="42"/>
      <c r="AE60" s="40" t="s">
        <v>120</v>
      </c>
      <c r="AF60" s="43" t="s">
        <v>120</v>
      </c>
      <c r="AG60" s="42"/>
      <c r="AH60" s="40" t="s">
        <v>120</v>
      </c>
      <c r="AJ60" s="55"/>
      <c r="AK60" s="42"/>
      <c r="AL60" s="40" t="s">
        <v>120</v>
      </c>
      <c r="AM60" s="43" t="s">
        <v>120</v>
      </c>
      <c r="AN60" s="42"/>
      <c r="AO60" s="40" t="s">
        <v>120</v>
      </c>
      <c r="AP60" s="44"/>
      <c r="AR60" s="43"/>
    </row>
    <row r="61" spans="1:44" s="40" customFormat="1" x14ac:dyDescent="0.3">
      <c r="A61" s="40" t="s">
        <v>154</v>
      </c>
      <c r="H61" s="41"/>
      <c r="I61" s="42"/>
      <c r="K61" s="43"/>
      <c r="L61" s="42"/>
      <c r="N61" s="43"/>
      <c r="O61" s="41"/>
      <c r="P61" s="42"/>
      <c r="R61" s="43"/>
      <c r="S61" s="42" t="s">
        <v>202</v>
      </c>
      <c r="U61" s="43"/>
      <c r="V61" s="41"/>
      <c r="W61" s="42"/>
      <c r="Y61" s="43"/>
      <c r="Z61" s="42" t="s">
        <v>120</v>
      </c>
      <c r="AB61" s="43"/>
      <c r="AC61" s="41"/>
      <c r="AD61" s="42"/>
      <c r="AF61" s="43"/>
      <c r="AG61" s="42" t="s">
        <v>120</v>
      </c>
      <c r="AJ61" s="55"/>
      <c r="AK61" s="42"/>
      <c r="AM61" s="43"/>
      <c r="AN61" s="42" t="s">
        <v>120</v>
      </c>
      <c r="AP61" s="44"/>
      <c r="AR61" s="43"/>
    </row>
    <row r="62" spans="1:44" x14ac:dyDescent="0.3">
      <c r="A62" t="s">
        <v>121</v>
      </c>
      <c r="B62" s="17">
        <v>21</v>
      </c>
      <c r="C62" s="17"/>
      <c r="D62" s="17"/>
      <c r="E62" s="17"/>
      <c r="F62" s="17"/>
      <c r="G62" s="17"/>
      <c r="H62" s="36"/>
      <c r="I62" s="31"/>
      <c r="J62" s="17"/>
      <c r="K62" s="17"/>
      <c r="L62" s="17"/>
      <c r="M62" s="17"/>
      <c r="N62" s="17"/>
      <c r="O62" s="36"/>
      <c r="P62" s="31"/>
      <c r="Q62" s="17"/>
      <c r="R62" s="17"/>
      <c r="S62" s="17"/>
      <c r="T62" s="17"/>
      <c r="U62" s="17"/>
      <c r="V62" s="36"/>
      <c r="W62" s="31"/>
      <c r="X62" s="17"/>
      <c r="Y62" s="17"/>
      <c r="Z62" s="17"/>
      <c r="AA62" s="17"/>
      <c r="AB62" s="17"/>
      <c r="AC62" s="36"/>
      <c r="AD62" s="37"/>
      <c r="AE62" s="18"/>
      <c r="AF62" s="18"/>
      <c r="AG62" s="18"/>
      <c r="AH62" s="18"/>
      <c r="AI62" s="18"/>
      <c r="AJ62" s="39"/>
      <c r="AK62" s="31"/>
      <c r="AL62" s="17"/>
      <c r="AM62" s="17"/>
      <c r="AN62" s="17"/>
      <c r="AO62" s="17"/>
      <c r="AP62" s="17"/>
      <c r="AQ62" s="78"/>
    </row>
    <row r="63" spans="1:44" x14ac:dyDescent="0.3">
      <c r="A63" t="s">
        <v>122</v>
      </c>
      <c r="B63" s="17">
        <v>-52</v>
      </c>
      <c r="C63" s="17"/>
      <c r="D63" s="17"/>
      <c r="E63" s="17"/>
      <c r="F63" s="17"/>
      <c r="G63" s="17"/>
      <c r="H63" s="36"/>
      <c r="I63" s="31"/>
      <c r="J63" s="17"/>
      <c r="K63" s="17"/>
      <c r="L63" s="17"/>
      <c r="M63" s="17"/>
      <c r="N63" s="17"/>
      <c r="O63" s="36"/>
      <c r="P63" s="31"/>
      <c r="Q63" s="17"/>
      <c r="R63" s="17"/>
      <c r="S63" s="17"/>
      <c r="T63" s="17"/>
      <c r="U63" s="17"/>
      <c r="V63" s="36"/>
      <c r="W63" s="31"/>
      <c r="X63" s="17"/>
      <c r="Y63" s="17"/>
      <c r="Z63" s="17"/>
      <c r="AA63" s="17"/>
      <c r="AB63" s="17"/>
      <c r="AC63" s="36"/>
      <c r="AD63" s="31"/>
      <c r="AE63" s="17"/>
      <c r="AF63" s="17"/>
      <c r="AG63" s="17"/>
      <c r="AH63" s="17"/>
      <c r="AI63" s="17"/>
      <c r="AJ63" s="36"/>
      <c r="AK63" s="31"/>
      <c r="AL63" s="17"/>
      <c r="AM63" s="17"/>
      <c r="AN63" s="17"/>
      <c r="AO63" s="17"/>
      <c r="AP63" s="17"/>
      <c r="AQ63" s="17"/>
    </row>
    <row r="64" spans="1:44" x14ac:dyDescent="0.3">
      <c r="A64" t="s">
        <v>123</v>
      </c>
      <c r="B64" s="17">
        <v>159</v>
      </c>
      <c r="C64" s="17"/>
      <c r="D64" s="17"/>
      <c r="E64" s="17"/>
      <c r="F64" s="17"/>
      <c r="G64" s="17"/>
      <c r="H64" s="36"/>
      <c r="I64" s="31"/>
      <c r="J64" s="17"/>
      <c r="K64" s="17"/>
      <c r="L64" s="17"/>
      <c r="M64" s="17"/>
      <c r="N64" s="17"/>
      <c r="O64" s="36"/>
      <c r="P64" s="31"/>
      <c r="Q64" s="17"/>
      <c r="R64" s="17"/>
      <c r="S64" s="17"/>
      <c r="T64" s="17"/>
      <c r="U64" s="17"/>
      <c r="V64" s="36"/>
      <c r="W64" s="37"/>
      <c r="X64" s="18"/>
      <c r="Y64" s="18"/>
      <c r="Z64" s="18"/>
      <c r="AA64" s="18"/>
      <c r="AB64" s="18"/>
      <c r="AC64" s="39"/>
      <c r="AD64" s="31"/>
      <c r="AE64" s="17"/>
      <c r="AF64" s="17"/>
      <c r="AG64" s="17"/>
      <c r="AH64" s="17"/>
      <c r="AI64" s="17"/>
      <c r="AJ64" s="36"/>
      <c r="AK64" s="31"/>
      <c r="AL64" s="17"/>
      <c r="AM64" s="17"/>
      <c r="AN64" s="17"/>
      <c r="AO64" s="17"/>
      <c r="AP64" s="17"/>
      <c r="AQ64" s="17"/>
    </row>
    <row r="65" spans="22:46" x14ac:dyDescent="0.3">
      <c r="W65" s="9"/>
      <c r="X65" s="9"/>
      <c r="Y65" s="9"/>
      <c r="Z65" s="9"/>
      <c r="AA65" s="9"/>
      <c r="AB65" s="9"/>
      <c r="AC65" s="9"/>
    </row>
    <row r="66" spans="22:46" x14ac:dyDescent="0.3">
      <c r="W66" s="9"/>
      <c r="X66" s="9"/>
      <c r="Y66" s="9"/>
      <c r="Z66" s="9"/>
      <c r="AA66" s="9"/>
      <c r="AB66" s="9"/>
      <c r="AC66" s="9"/>
    </row>
    <row r="67" spans="22:46" x14ac:dyDescent="0.3">
      <c r="W67" s="9"/>
      <c r="X67" s="9"/>
      <c r="Y67" s="9"/>
      <c r="Z67" s="9"/>
      <c r="AA67" s="9"/>
      <c r="AB67" s="9"/>
      <c r="AC67" s="9"/>
    </row>
    <row r="68" spans="22:46" ht="15" thickBot="1" x14ac:dyDescent="0.35">
      <c r="AR68" t="s">
        <v>110</v>
      </c>
      <c r="AS68" t="s">
        <v>116</v>
      </c>
      <c r="AT68" t="s">
        <v>117</v>
      </c>
    </row>
    <row r="69" spans="22:46" x14ac:dyDescent="0.3">
      <c r="V69" s="5" t="s">
        <v>10</v>
      </c>
      <c r="W69" s="6">
        <v>0</v>
      </c>
      <c r="X69" s="6">
        <f>W69+1</f>
        <v>1</v>
      </c>
      <c r="Y69" s="6">
        <f t="shared" ref="Y69" si="2">X69+1</f>
        <v>2</v>
      </c>
      <c r="Z69" s="6">
        <f t="shared" ref="Z69" si="3">Y69+1</f>
        <v>3</v>
      </c>
      <c r="AA69" s="6">
        <f t="shared" ref="AA69" si="4">Z69+1</f>
        <v>4</v>
      </c>
      <c r="AB69" s="6">
        <f>AA69+1</f>
        <v>5</v>
      </c>
      <c r="AC69" s="7">
        <f t="shared" ref="AC69" si="5">AB69+1</f>
        <v>6</v>
      </c>
      <c r="AR69" t="s">
        <v>113</v>
      </c>
      <c r="AS69" t="s">
        <v>111</v>
      </c>
      <c r="AT69" t="s">
        <v>11</v>
      </c>
    </row>
    <row r="70" spans="22:46" x14ac:dyDescent="0.3">
      <c r="V70" s="8">
        <v>1</v>
      </c>
      <c r="W70" s="9" t="s">
        <v>6</v>
      </c>
      <c r="X70" s="9" t="s">
        <v>6</v>
      </c>
      <c r="Y70" s="9" t="s">
        <v>6</v>
      </c>
      <c r="Z70" s="9" t="s">
        <v>5</v>
      </c>
      <c r="AA70" s="9" t="s">
        <v>5</v>
      </c>
      <c r="AB70" s="9" t="s">
        <v>5</v>
      </c>
      <c r="AC70" s="10" t="s">
        <v>9</v>
      </c>
      <c r="AR70" t="s">
        <v>115</v>
      </c>
      <c r="AS70" t="s">
        <v>114</v>
      </c>
      <c r="AT70" t="s">
        <v>112</v>
      </c>
    </row>
    <row r="71" spans="22:46" x14ac:dyDescent="0.3">
      <c r="V71" s="8">
        <v>2</v>
      </c>
      <c r="W71" s="9" t="s">
        <v>8</v>
      </c>
      <c r="X71" s="9" t="s">
        <v>8</v>
      </c>
      <c r="Y71" s="9" t="s">
        <v>8</v>
      </c>
      <c r="Z71" s="9" t="s">
        <v>8</v>
      </c>
      <c r="AA71" s="9" t="s">
        <v>8</v>
      </c>
      <c r="AB71" s="9" t="s">
        <v>9</v>
      </c>
      <c r="AC71" s="10" t="s">
        <v>9</v>
      </c>
    </row>
    <row r="72" spans="22:46" ht="15" thickBot="1" x14ac:dyDescent="0.35">
      <c r="V72" s="11">
        <v>3</v>
      </c>
      <c r="W72" s="12" t="s">
        <v>7</v>
      </c>
      <c r="X72" s="12" t="s">
        <v>7</v>
      </c>
      <c r="Y72" s="12" t="s">
        <v>7</v>
      </c>
      <c r="Z72" s="12" t="s">
        <v>7</v>
      </c>
      <c r="AA72" s="12" t="s">
        <v>7</v>
      </c>
      <c r="AB72" s="12" t="s">
        <v>9</v>
      </c>
      <c r="AC72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B617-163A-4CA2-B573-4002E664764F}">
  <dimension ref="A1:R68"/>
  <sheetViews>
    <sheetView tabSelected="1" zoomScale="49" zoomScaleNormal="70" workbookViewId="0">
      <pane xSplit="1" topLeftCell="G1" activePane="topRight" state="frozen"/>
      <selection activeCell="A22" sqref="A22"/>
      <selection pane="topRight" activeCell="K36" sqref="K36"/>
    </sheetView>
  </sheetViews>
  <sheetFormatPr defaultRowHeight="14.4" x14ac:dyDescent="0.3"/>
  <cols>
    <col min="1" max="1" width="23.88671875" bestFit="1" customWidth="1"/>
    <col min="2" max="3" width="18.33203125" bestFit="1" customWidth="1"/>
    <col min="4" max="4" width="25.5546875" bestFit="1" customWidth="1"/>
    <col min="5" max="5" width="31.6640625" bestFit="1" customWidth="1"/>
    <col min="6" max="6" width="41.33203125" bestFit="1" customWidth="1"/>
    <col min="7" max="7" width="25.5546875" bestFit="1" customWidth="1"/>
    <col min="8" max="8" width="41.33203125" bestFit="1" customWidth="1"/>
    <col min="9" max="9" width="40.77734375" bestFit="1" customWidth="1"/>
    <col min="10" max="10" width="20.109375" bestFit="1" customWidth="1"/>
    <col min="11" max="11" width="26.109375" bestFit="1" customWidth="1"/>
    <col min="12" max="12" width="37.109375" bestFit="1" customWidth="1"/>
    <col min="13" max="13" width="39.88671875" bestFit="1" customWidth="1"/>
    <col min="14" max="14" width="26.109375" bestFit="1" customWidth="1"/>
    <col min="15" max="15" width="43.33203125" bestFit="1" customWidth="1"/>
    <col min="16" max="16" width="4.88671875" customWidth="1"/>
  </cols>
  <sheetData>
    <row r="1" spans="1:14" x14ac:dyDescent="0.3">
      <c r="A1" s="4" t="s">
        <v>0</v>
      </c>
      <c r="B1" s="1" cm="1">
        <f t="array" aca="1" ref="B1" ca="1">+K5+B1:B1:H59</f>
        <v>0</v>
      </c>
      <c r="C1" s="3">
        <f t="shared" ref="C1:H1" ca="1" si="0">B1+ 1</f>
        <v>0</v>
      </c>
      <c r="D1" s="3">
        <f t="shared" ca="1" si="0"/>
        <v>0</v>
      </c>
      <c r="E1" s="3">
        <f t="shared" ca="1" si="0"/>
        <v>0</v>
      </c>
      <c r="F1" s="3">
        <f t="shared" ca="1" si="0"/>
        <v>0</v>
      </c>
      <c r="G1" s="3">
        <f t="shared" ca="1" si="0"/>
        <v>0</v>
      </c>
      <c r="H1" s="3">
        <f t="shared" ca="1" si="0"/>
        <v>0</v>
      </c>
    </row>
    <row r="2" spans="1:14" x14ac:dyDescent="0.3">
      <c r="A2" t="s">
        <v>1</v>
      </c>
      <c r="B2" s="15">
        <v>158</v>
      </c>
      <c r="H2" s="29"/>
      <c r="I2">
        <v>159</v>
      </c>
    </row>
    <row r="3" spans="1:14" x14ac:dyDescent="0.3">
      <c r="A3" t="s">
        <v>2</v>
      </c>
      <c r="C3" t="s">
        <v>191</v>
      </c>
      <c r="H3" s="30"/>
      <c r="J3" t="s">
        <v>197</v>
      </c>
    </row>
    <row r="4" spans="1:14" x14ac:dyDescent="0.3">
      <c r="A4" t="s">
        <v>3</v>
      </c>
      <c r="H4" s="30"/>
    </row>
    <row r="5" spans="1:14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 s="30">
        <v>0</v>
      </c>
    </row>
    <row r="6" spans="1:14" x14ac:dyDescent="0.3">
      <c r="A6" t="s">
        <v>12</v>
      </c>
      <c r="F6" t="s">
        <v>187</v>
      </c>
      <c r="H6" s="30"/>
    </row>
    <row r="7" spans="1:14" x14ac:dyDescent="0.3">
      <c r="A7" t="s">
        <v>14</v>
      </c>
      <c r="G7" t="s">
        <v>186</v>
      </c>
      <c r="H7" s="30"/>
    </row>
    <row r="8" spans="1:14" x14ac:dyDescent="0.3">
      <c r="A8" t="s">
        <v>13</v>
      </c>
      <c r="H8" s="30" t="s">
        <v>185</v>
      </c>
    </row>
    <row r="9" spans="1:14" s="80" customFormat="1" x14ac:dyDescent="0.3">
      <c r="A9" s="22" t="s">
        <v>156</v>
      </c>
      <c r="B9" s="27"/>
      <c r="C9" s="22"/>
      <c r="D9" s="22" t="s">
        <v>155</v>
      </c>
      <c r="E9" s="22"/>
      <c r="F9" s="22"/>
      <c r="G9" s="82"/>
      <c r="H9" s="102"/>
      <c r="I9" s="27"/>
      <c r="J9" s="22"/>
      <c r="K9" s="22" t="s">
        <v>155</v>
      </c>
      <c r="L9" s="22"/>
      <c r="M9" s="22"/>
      <c r="N9" s="82"/>
    </row>
    <row r="10" spans="1:14" s="80" customFormat="1" x14ac:dyDescent="0.3">
      <c r="A10" s="22" t="s">
        <v>157</v>
      </c>
      <c r="B10" s="27"/>
      <c r="C10" s="22"/>
      <c r="D10" s="22" t="s">
        <v>163</v>
      </c>
      <c r="E10" s="22"/>
      <c r="F10" s="22"/>
      <c r="G10" s="82"/>
      <c r="H10" s="102"/>
      <c r="I10" s="27"/>
      <c r="J10" s="22"/>
      <c r="K10" s="22" t="s">
        <v>163</v>
      </c>
      <c r="L10" s="22"/>
      <c r="M10" s="22"/>
      <c r="N10" s="82"/>
    </row>
    <row r="11" spans="1:14" s="80" customFormat="1" x14ac:dyDescent="0.3">
      <c r="A11" s="22" t="s">
        <v>158</v>
      </c>
      <c r="B11" s="27"/>
      <c r="C11" s="22"/>
      <c r="D11" s="22"/>
      <c r="E11" s="22"/>
      <c r="F11" s="22" t="s">
        <v>162</v>
      </c>
      <c r="G11" s="82"/>
      <c r="H11" s="102"/>
      <c r="I11" s="27"/>
      <c r="J11" s="22"/>
      <c r="K11" s="22"/>
      <c r="L11" s="22"/>
      <c r="M11" s="22" t="s">
        <v>162</v>
      </c>
      <c r="N11" s="82"/>
    </row>
    <row r="12" spans="1:14" s="80" customFormat="1" x14ac:dyDescent="0.3">
      <c r="A12" s="22" t="s">
        <v>159</v>
      </c>
      <c r="B12" s="27"/>
      <c r="C12" s="22"/>
      <c r="D12" s="22"/>
      <c r="E12" s="22"/>
      <c r="F12" s="22" t="s">
        <v>164</v>
      </c>
      <c r="G12" s="82"/>
      <c r="H12" s="102"/>
      <c r="I12" s="27"/>
      <c r="J12" s="22"/>
      <c r="K12" s="22"/>
      <c r="L12" s="22"/>
      <c r="M12" s="22" t="s">
        <v>164</v>
      </c>
      <c r="N12" s="82"/>
    </row>
    <row r="13" spans="1:14" s="80" customFormat="1" x14ac:dyDescent="0.3">
      <c r="A13" s="22" t="s">
        <v>160</v>
      </c>
      <c r="B13" s="27"/>
      <c r="C13" s="22"/>
      <c r="D13" s="22"/>
      <c r="E13" s="22"/>
      <c r="F13" s="22"/>
      <c r="G13" s="82" t="s">
        <v>155</v>
      </c>
      <c r="H13" s="102"/>
      <c r="I13" s="27"/>
      <c r="J13" s="22"/>
      <c r="K13" s="22"/>
      <c r="L13" s="22"/>
      <c r="M13" s="22"/>
      <c r="N13" s="82" t="s">
        <v>155</v>
      </c>
    </row>
    <row r="14" spans="1:14" s="80" customFormat="1" x14ac:dyDescent="0.3">
      <c r="A14" s="22" t="s">
        <v>161</v>
      </c>
      <c r="B14" s="27"/>
      <c r="C14" s="22"/>
      <c r="D14" s="22"/>
      <c r="E14" s="22"/>
      <c r="F14" s="22"/>
      <c r="G14" s="82" t="s">
        <v>163</v>
      </c>
      <c r="H14" s="102"/>
      <c r="I14" s="27"/>
      <c r="J14" s="22"/>
      <c r="K14" s="22"/>
      <c r="L14" s="22"/>
      <c r="M14" s="22"/>
      <c r="N14" s="82" t="s">
        <v>163</v>
      </c>
    </row>
    <row r="15" spans="1:14" s="21" customFormat="1" x14ac:dyDescent="0.3">
      <c r="A15" s="50" t="s">
        <v>50</v>
      </c>
      <c r="B15" s="52"/>
      <c r="C15" s="50"/>
      <c r="D15" s="50" t="s">
        <v>95</v>
      </c>
      <c r="E15" s="50"/>
      <c r="F15" s="50"/>
      <c r="G15" s="83"/>
      <c r="H15" s="32"/>
      <c r="I15" s="52"/>
      <c r="J15" s="50"/>
      <c r="K15" s="50" t="s">
        <v>95</v>
      </c>
      <c r="L15" s="50"/>
      <c r="M15" s="50"/>
      <c r="N15" s="83"/>
    </row>
    <row r="16" spans="1:14" s="21" customFormat="1" x14ac:dyDescent="0.3">
      <c r="A16" s="21" t="s">
        <v>51</v>
      </c>
      <c r="B16" s="24"/>
      <c r="D16" s="21" t="s">
        <v>89</v>
      </c>
      <c r="G16" s="84"/>
      <c r="H16" s="32"/>
      <c r="I16" s="24"/>
      <c r="K16" s="21" t="s">
        <v>89</v>
      </c>
      <c r="N16" s="84"/>
    </row>
    <row r="17" spans="1:15" s="21" customFormat="1" x14ac:dyDescent="0.3">
      <c r="A17" s="21" t="s">
        <v>95</v>
      </c>
      <c r="B17" s="24"/>
      <c r="E17" s="21" t="s">
        <v>97</v>
      </c>
      <c r="G17" s="84"/>
      <c r="H17" s="32"/>
      <c r="I17" s="24"/>
      <c r="L17" s="21" t="s">
        <v>97</v>
      </c>
      <c r="N17" s="84"/>
    </row>
    <row r="18" spans="1:15" s="21" customFormat="1" x14ac:dyDescent="0.3">
      <c r="A18" s="21" t="s">
        <v>96</v>
      </c>
      <c r="B18" s="24"/>
      <c r="E18" s="21" t="s">
        <v>98</v>
      </c>
      <c r="G18" s="84"/>
      <c r="H18" s="32"/>
      <c r="I18" s="24"/>
      <c r="L18" s="21" t="s">
        <v>98</v>
      </c>
      <c r="N18" s="84"/>
    </row>
    <row r="19" spans="1:15" s="21" customFormat="1" x14ac:dyDescent="0.3">
      <c r="A19" s="21" t="s">
        <v>16</v>
      </c>
      <c r="B19" s="24"/>
      <c r="G19" s="84"/>
      <c r="H19" s="32" t="s">
        <v>195</v>
      </c>
      <c r="I19" s="24"/>
      <c r="N19" s="84"/>
      <c r="O19" s="21" t="s">
        <v>195</v>
      </c>
    </row>
    <row r="20" spans="1:15" s="21" customFormat="1" x14ac:dyDescent="0.3">
      <c r="A20" s="21" t="s">
        <v>15</v>
      </c>
      <c r="B20" s="24" t="s">
        <v>169</v>
      </c>
      <c r="C20" s="21" t="s">
        <v>170</v>
      </c>
      <c r="G20" s="84"/>
      <c r="H20" s="32"/>
      <c r="I20" s="24" t="s">
        <v>203</v>
      </c>
      <c r="J20" s="21" t="s">
        <v>170</v>
      </c>
      <c r="N20" s="84"/>
      <c r="O20" s="21" t="s">
        <v>166</v>
      </c>
    </row>
    <row r="21" spans="1:15" s="21" customFormat="1" x14ac:dyDescent="0.3">
      <c r="A21" s="21" t="s">
        <v>17</v>
      </c>
      <c r="B21" s="24"/>
      <c r="G21" s="84"/>
      <c r="H21" s="32" t="s">
        <v>196</v>
      </c>
      <c r="I21" s="24"/>
      <c r="N21" s="84"/>
      <c r="O21" s="21" t="s">
        <v>196</v>
      </c>
    </row>
    <row r="22" spans="1:15" s="21" customFormat="1" x14ac:dyDescent="0.3">
      <c r="A22" s="21" t="s">
        <v>18</v>
      </c>
      <c r="B22" s="24"/>
      <c r="E22" s="21" t="s">
        <v>167</v>
      </c>
      <c r="F22" s="21" t="s">
        <v>168</v>
      </c>
      <c r="G22" s="84" t="s">
        <v>171</v>
      </c>
      <c r="H22" s="32"/>
      <c r="I22" s="24"/>
      <c r="L22" s="21" t="s">
        <v>167</v>
      </c>
      <c r="M22" s="21" t="s">
        <v>199</v>
      </c>
      <c r="N22" s="84" t="s">
        <v>171</v>
      </c>
    </row>
    <row r="23" spans="1:15" s="16" customFormat="1" x14ac:dyDescent="0.3">
      <c r="A23" s="16" t="s">
        <v>139</v>
      </c>
      <c r="B23" s="25"/>
      <c r="G23" s="85" t="s">
        <v>63</v>
      </c>
      <c r="H23" s="33"/>
      <c r="I23" s="25"/>
      <c r="N23" s="85" t="s">
        <v>63</v>
      </c>
    </row>
    <row r="24" spans="1:15" s="16" customFormat="1" x14ac:dyDescent="0.3">
      <c r="A24" s="16" t="s">
        <v>132</v>
      </c>
      <c r="B24" s="25"/>
      <c r="E24" s="16" t="s">
        <v>68</v>
      </c>
      <c r="G24" s="85"/>
      <c r="H24" s="33"/>
      <c r="I24" s="25"/>
      <c r="L24" s="16" t="s">
        <v>68</v>
      </c>
      <c r="N24" s="85"/>
    </row>
    <row r="25" spans="1:15" s="16" customFormat="1" x14ac:dyDescent="0.3">
      <c r="A25" s="16" t="s">
        <v>133</v>
      </c>
      <c r="B25" s="25"/>
      <c r="E25" s="16" t="s">
        <v>31</v>
      </c>
      <c r="G25" s="85"/>
      <c r="H25" s="33"/>
      <c r="I25" s="25"/>
      <c r="L25" s="16" t="s">
        <v>31</v>
      </c>
      <c r="N25" s="85"/>
    </row>
    <row r="26" spans="1:15" s="16" customFormat="1" x14ac:dyDescent="0.3">
      <c r="A26" s="16" t="s">
        <v>134</v>
      </c>
      <c r="B26" s="25"/>
      <c r="F26" s="16" t="s">
        <v>76</v>
      </c>
      <c r="G26" s="85"/>
      <c r="H26" s="33"/>
      <c r="I26" s="25"/>
      <c r="M26" s="16" t="s">
        <v>76</v>
      </c>
      <c r="N26" s="85"/>
    </row>
    <row r="27" spans="1:15" s="16" customFormat="1" x14ac:dyDescent="0.3">
      <c r="A27" s="16" t="s">
        <v>135</v>
      </c>
      <c r="B27" s="25"/>
      <c r="F27" s="16" t="s">
        <v>32</v>
      </c>
      <c r="G27" s="85"/>
      <c r="H27" s="33"/>
      <c r="I27" s="25"/>
      <c r="M27" s="16" t="s">
        <v>32</v>
      </c>
      <c r="N27" s="85"/>
    </row>
    <row r="28" spans="1:15" s="16" customFormat="1" x14ac:dyDescent="0.3">
      <c r="A28" s="16" t="s">
        <v>136</v>
      </c>
      <c r="B28" s="25"/>
      <c r="G28" s="85" t="s">
        <v>64</v>
      </c>
      <c r="H28" s="33"/>
      <c r="I28" s="25"/>
      <c r="N28" s="85" t="s">
        <v>64</v>
      </c>
    </row>
    <row r="29" spans="1:15" s="16" customFormat="1" x14ac:dyDescent="0.3">
      <c r="A29" s="16" t="s">
        <v>137</v>
      </c>
      <c r="B29" s="25"/>
      <c r="G29" s="85" t="s">
        <v>63</v>
      </c>
      <c r="H29" s="33"/>
      <c r="I29" s="25"/>
      <c r="N29" s="85" t="s">
        <v>63</v>
      </c>
    </row>
    <row r="30" spans="1:15" s="16" customFormat="1" x14ac:dyDescent="0.3">
      <c r="A30" s="16" t="s">
        <v>138</v>
      </c>
      <c r="B30" s="25" t="s">
        <v>67</v>
      </c>
      <c r="G30" s="85" t="s">
        <v>66</v>
      </c>
      <c r="H30" s="33"/>
      <c r="I30" s="25" t="s">
        <v>67</v>
      </c>
      <c r="K30" s="85" t="s">
        <v>66</v>
      </c>
      <c r="N30" s="85"/>
    </row>
    <row r="31" spans="1:15" s="16" customFormat="1" x14ac:dyDescent="0.3">
      <c r="A31" s="16" t="s">
        <v>140</v>
      </c>
      <c r="B31" s="25" t="s">
        <v>28</v>
      </c>
      <c r="G31" s="85"/>
      <c r="H31" s="33"/>
      <c r="I31" s="25" t="s">
        <v>28</v>
      </c>
      <c r="N31" s="85"/>
    </row>
    <row r="32" spans="1:15" s="16" customFormat="1" x14ac:dyDescent="0.3">
      <c r="A32" s="16" t="s">
        <v>141</v>
      </c>
      <c r="B32" s="25"/>
      <c r="C32" s="16" t="s">
        <v>75</v>
      </c>
      <c r="G32" s="85"/>
      <c r="H32" s="33"/>
      <c r="I32" s="25"/>
      <c r="J32" s="16" t="s">
        <v>75</v>
      </c>
      <c r="N32" s="85"/>
    </row>
    <row r="33" spans="1:15" s="16" customFormat="1" x14ac:dyDescent="0.3">
      <c r="A33" s="16" t="s">
        <v>142</v>
      </c>
      <c r="B33" s="25"/>
      <c r="C33" s="16" t="s">
        <v>29</v>
      </c>
      <c r="G33" s="85"/>
      <c r="H33" s="33"/>
      <c r="I33" s="25"/>
      <c r="J33" s="16" t="s">
        <v>29</v>
      </c>
      <c r="N33" s="85"/>
    </row>
    <row r="34" spans="1:15" s="16" customFormat="1" x14ac:dyDescent="0.3">
      <c r="A34" s="16" t="s">
        <v>143</v>
      </c>
      <c r="B34" s="25"/>
      <c r="D34" s="16" t="s">
        <v>65</v>
      </c>
      <c r="G34" s="85"/>
      <c r="H34" s="33"/>
      <c r="I34" s="25"/>
      <c r="K34" s="16" t="s">
        <v>65</v>
      </c>
      <c r="N34" s="85"/>
    </row>
    <row r="35" spans="1:15" s="16" customFormat="1" x14ac:dyDescent="0.3">
      <c r="A35" s="16" t="s">
        <v>144</v>
      </c>
      <c r="B35" s="25"/>
      <c r="D35" s="16" t="s">
        <v>58</v>
      </c>
      <c r="G35" s="85"/>
      <c r="H35" s="33"/>
      <c r="I35" s="25"/>
      <c r="K35" s="16" t="s">
        <v>66</v>
      </c>
      <c r="N35" s="85"/>
    </row>
    <row r="36" spans="1:15" s="99" customFormat="1" x14ac:dyDescent="0.3">
      <c r="A36" s="16" t="s">
        <v>145</v>
      </c>
      <c r="B36" s="25"/>
      <c r="C36" s="16"/>
      <c r="D36" s="16"/>
      <c r="E36" s="16"/>
      <c r="F36" s="16"/>
      <c r="G36" s="101"/>
      <c r="H36" s="103"/>
      <c r="I36" s="25"/>
      <c r="J36" s="16"/>
      <c r="K36" s="16"/>
      <c r="L36" s="16"/>
      <c r="M36" s="16"/>
      <c r="N36" s="101"/>
    </row>
    <row r="37" spans="1:15" s="19" customFormat="1" x14ac:dyDescent="0.3">
      <c r="A37" s="19" t="s">
        <v>19</v>
      </c>
      <c r="B37" s="26" t="s">
        <v>92</v>
      </c>
      <c r="C37" s="19" t="s">
        <v>102</v>
      </c>
      <c r="D37" s="20" t="s">
        <v>104</v>
      </c>
      <c r="E37" s="20" t="s">
        <v>106</v>
      </c>
      <c r="F37" s="20" t="s">
        <v>108</v>
      </c>
      <c r="G37" s="98"/>
      <c r="H37" s="38"/>
      <c r="I37" s="26" t="s">
        <v>92</v>
      </c>
      <c r="J37" s="19" t="s">
        <v>102</v>
      </c>
      <c r="K37" s="20" t="s">
        <v>104</v>
      </c>
      <c r="L37" s="20" t="s">
        <v>106</v>
      </c>
      <c r="M37" s="20" t="s">
        <v>108</v>
      </c>
      <c r="N37" s="98"/>
      <c r="O37" s="20"/>
    </row>
    <row r="38" spans="1:15" s="19" customFormat="1" x14ac:dyDescent="0.3">
      <c r="A38" s="19" t="s">
        <v>20</v>
      </c>
      <c r="B38" s="26" t="s">
        <v>93</v>
      </c>
      <c r="C38" s="19" t="s">
        <v>103</v>
      </c>
      <c r="D38" s="20" t="s">
        <v>105</v>
      </c>
      <c r="E38" s="20" t="s">
        <v>107</v>
      </c>
      <c r="F38" s="20" t="s">
        <v>109</v>
      </c>
      <c r="G38" s="98"/>
      <c r="H38" s="38"/>
      <c r="I38" s="26" t="s">
        <v>93</v>
      </c>
      <c r="J38" s="19" t="s">
        <v>103</v>
      </c>
      <c r="K38" s="20" t="s">
        <v>105</v>
      </c>
      <c r="L38" s="20" t="s">
        <v>107</v>
      </c>
      <c r="M38" s="20" t="s">
        <v>109</v>
      </c>
      <c r="N38" s="98"/>
      <c r="O38" s="20"/>
    </row>
    <row r="39" spans="1:15" s="100" customFormat="1" x14ac:dyDescent="0.3">
      <c r="A39" s="66" t="s">
        <v>30</v>
      </c>
      <c r="B39" s="67"/>
      <c r="C39" s="68"/>
      <c r="D39" s="68"/>
      <c r="E39" s="68"/>
      <c r="F39" s="66"/>
      <c r="G39" s="70"/>
      <c r="H39" s="104" t="s">
        <v>127</v>
      </c>
      <c r="I39" s="67"/>
      <c r="J39" s="68"/>
      <c r="K39" s="68"/>
      <c r="L39" s="68"/>
      <c r="M39" s="66"/>
      <c r="N39" s="70"/>
      <c r="O39" s="100" t="s">
        <v>127</v>
      </c>
    </row>
    <row r="40" spans="1:15" s="66" customFormat="1" x14ac:dyDescent="0.3">
      <c r="A40" s="66" t="s">
        <v>57</v>
      </c>
      <c r="B40" s="69"/>
      <c r="C40" s="68"/>
      <c r="D40" s="68"/>
      <c r="E40" s="68"/>
      <c r="G40" s="70"/>
      <c r="H40" s="65" t="s">
        <v>128</v>
      </c>
      <c r="I40" s="69"/>
      <c r="J40" s="68"/>
      <c r="K40" s="68"/>
      <c r="L40" s="68"/>
      <c r="N40" s="70"/>
      <c r="O40" s="66" t="s">
        <v>128</v>
      </c>
    </row>
    <row r="41" spans="1:15" s="66" customFormat="1" x14ac:dyDescent="0.3">
      <c r="A41" s="66" t="s">
        <v>60</v>
      </c>
      <c r="B41" s="67"/>
      <c r="D41" s="68"/>
      <c r="E41" s="68"/>
      <c r="G41" s="70"/>
      <c r="H41" s="65" t="s">
        <v>193</v>
      </c>
      <c r="I41" s="67"/>
      <c r="K41" s="68"/>
      <c r="L41" s="68"/>
      <c r="N41" s="70"/>
      <c r="O41" s="66" t="s">
        <v>193</v>
      </c>
    </row>
    <row r="42" spans="1:15" s="66" customFormat="1" x14ac:dyDescent="0.3">
      <c r="A42" s="66" t="s">
        <v>56</v>
      </c>
      <c r="B42" s="67"/>
      <c r="F42" s="66" t="s">
        <v>124</v>
      </c>
      <c r="G42" s="70"/>
      <c r="H42" s="65"/>
      <c r="I42" s="67"/>
      <c r="M42" s="66" t="s">
        <v>124</v>
      </c>
      <c r="N42" s="70"/>
    </row>
    <row r="43" spans="1:15" s="66" customFormat="1" x14ac:dyDescent="0.3">
      <c r="A43" s="66" t="s">
        <v>58</v>
      </c>
      <c r="B43" s="67"/>
      <c r="F43" s="66" t="s">
        <v>125</v>
      </c>
      <c r="G43" s="70"/>
      <c r="H43" s="65"/>
      <c r="I43" s="67"/>
      <c r="M43" s="66" t="s">
        <v>125</v>
      </c>
      <c r="N43" s="70"/>
    </row>
    <row r="44" spans="1:15" s="66" customFormat="1" x14ac:dyDescent="0.3">
      <c r="A44" s="66" t="s">
        <v>59</v>
      </c>
      <c r="B44" s="69"/>
      <c r="F44" s="66" t="s">
        <v>192</v>
      </c>
      <c r="G44" s="70"/>
      <c r="H44" s="65"/>
      <c r="I44" s="69"/>
      <c r="M44" s="66" t="s">
        <v>192</v>
      </c>
      <c r="N44" s="70"/>
    </row>
    <row r="45" spans="1:15" s="66" customFormat="1" x14ac:dyDescent="0.3">
      <c r="A45" s="66" t="s">
        <v>90</v>
      </c>
      <c r="B45" s="69"/>
      <c r="G45" s="70"/>
      <c r="H45" s="65"/>
      <c r="I45" s="69"/>
      <c r="N45" s="70"/>
    </row>
    <row r="46" spans="1:15" s="66" customFormat="1" x14ac:dyDescent="0.3">
      <c r="A46" s="66" t="s">
        <v>91</v>
      </c>
      <c r="B46" s="69"/>
      <c r="G46" s="70"/>
      <c r="H46" s="65"/>
      <c r="I46" s="69"/>
      <c r="N46" s="70"/>
    </row>
    <row r="47" spans="1:15" s="53" customFormat="1" x14ac:dyDescent="0.3">
      <c r="A47" s="53" t="s">
        <v>119</v>
      </c>
      <c r="B47" s="53" t="s">
        <v>173</v>
      </c>
      <c r="C47" s="53" t="s">
        <v>174</v>
      </c>
      <c r="D47" s="53" t="s">
        <v>175</v>
      </c>
      <c r="E47" s="53" t="s">
        <v>180</v>
      </c>
      <c r="F47" s="53" t="s">
        <v>181</v>
      </c>
      <c r="G47" s="92" t="s">
        <v>182</v>
      </c>
      <c r="H47" s="96"/>
      <c r="I47" s="90" t="s">
        <v>173</v>
      </c>
      <c r="J47" s="53" t="s">
        <v>174</v>
      </c>
      <c r="K47" s="53" t="s">
        <v>175</v>
      </c>
      <c r="L47" s="53" t="s">
        <v>180</v>
      </c>
      <c r="M47" s="53" t="s">
        <v>181</v>
      </c>
      <c r="N47" s="53" t="s">
        <v>182</v>
      </c>
    </row>
    <row r="48" spans="1:15" s="22" customFormat="1" x14ac:dyDescent="0.3">
      <c r="A48" s="22" t="s">
        <v>172</v>
      </c>
      <c r="B48" s="22" t="s">
        <v>121</v>
      </c>
      <c r="C48" s="22" t="s">
        <v>176</v>
      </c>
      <c r="D48" s="22" t="s">
        <v>177</v>
      </c>
      <c r="E48" s="22" t="s">
        <v>183</v>
      </c>
      <c r="F48" s="82" t="s">
        <v>122</v>
      </c>
      <c r="G48" s="35" t="s">
        <v>123</v>
      </c>
      <c r="H48" s="35"/>
      <c r="I48" s="22" t="s">
        <v>121</v>
      </c>
      <c r="J48" s="22" t="s">
        <v>176</v>
      </c>
      <c r="K48" s="22" t="s">
        <v>177</v>
      </c>
      <c r="L48" s="22" t="s">
        <v>183</v>
      </c>
      <c r="M48" s="82" t="s">
        <v>122</v>
      </c>
      <c r="N48" s="22" t="s">
        <v>123</v>
      </c>
    </row>
    <row r="49" spans="1:18" s="22" customFormat="1" x14ac:dyDescent="0.3">
      <c r="A49" s="22" t="s">
        <v>118</v>
      </c>
      <c r="B49" s="22" t="s">
        <v>93</v>
      </c>
      <c r="C49" s="22" t="s">
        <v>103</v>
      </c>
      <c r="D49" s="23" t="s">
        <v>105</v>
      </c>
      <c r="E49" s="23" t="s">
        <v>107</v>
      </c>
      <c r="F49" s="23" t="s">
        <v>109</v>
      </c>
      <c r="G49" s="82"/>
      <c r="H49" s="27" t="s">
        <v>93</v>
      </c>
      <c r="I49" s="22" t="s">
        <v>103</v>
      </c>
      <c r="J49" s="23" t="s">
        <v>105</v>
      </c>
      <c r="K49" s="23" t="s">
        <v>107</v>
      </c>
      <c r="L49" s="23" t="s">
        <v>109</v>
      </c>
      <c r="M49" s="23"/>
      <c r="N49" s="82"/>
      <c r="O49" s="27" t="s">
        <v>93</v>
      </c>
    </row>
    <row r="50" spans="1:18" s="22" customFormat="1" x14ac:dyDescent="0.3">
      <c r="A50" s="22" t="s">
        <v>120</v>
      </c>
      <c r="B50" s="22" t="s">
        <v>92</v>
      </c>
      <c r="C50" s="22" t="s">
        <v>102</v>
      </c>
      <c r="D50" s="23" t="s">
        <v>104</v>
      </c>
      <c r="E50" s="23" t="s">
        <v>106</v>
      </c>
      <c r="F50" s="23" t="s">
        <v>108</v>
      </c>
      <c r="G50" s="82"/>
      <c r="H50" s="27" t="s">
        <v>92</v>
      </c>
      <c r="I50" s="22" t="s">
        <v>102</v>
      </c>
      <c r="J50" s="23" t="s">
        <v>104</v>
      </c>
      <c r="K50" s="23" t="s">
        <v>106</v>
      </c>
      <c r="L50" s="23" t="s">
        <v>108</v>
      </c>
      <c r="M50" s="23"/>
      <c r="N50" s="82"/>
      <c r="O50" s="27" t="s">
        <v>92</v>
      </c>
    </row>
    <row r="51" spans="1:18" s="45" customFormat="1" x14ac:dyDescent="0.3">
      <c r="A51" s="60" t="s">
        <v>146</v>
      </c>
      <c r="B51" s="62"/>
      <c r="C51" s="62" t="s">
        <v>178</v>
      </c>
      <c r="D51" s="60"/>
      <c r="E51" s="63"/>
      <c r="F51" s="62" t="s">
        <v>178</v>
      </c>
      <c r="G51" s="79"/>
      <c r="H51" s="54"/>
      <c r="I51" s="62"/>
      <c r="J51" s="62" t="s">
        <v>178</v>
      </c>
      <c r="K51" s="60"/>
      <c r="L51" s="63"/>
      <c r="M51" s="62" t="s">
        <v>178</v>
      </c>
      <c r="N51" s="79"/>
      <c r="O51" s="48"/>
    </row>
    <row r="52" spans="1:18" s="45" customFormat="1" x14ac:dyDescent="0.3">
      <c r="A52" s="45" t="s">
        <v>147</v>
      </c>
      <c r="B52" s="47"/>
      <c r="C52" s="47"/>
      <c r="D52" s="45" t="s">
        <v>179</v>
      </c>
      <c r="E52" s="48"/>
      <c r="F52" s="47"/>
      <c r="G52" s="49" t="s">
        <v>178</v>
      </c>
      <c r="H52" s="54"/>
      <c r="I52" s="47"/>
      <c r="J52" s="47"/>
      <c r="K52" s="45" t="s">
        <v>179</v>
      </c>
      <c r="L52" s="48"/>
      <c r="M52" s="47"/>
      <c r="N52" s="49" t="s">
        <v>178</v>
      </c>
      <c r="O52" s="48"/>
    </row>
    <row r="53" spans="1:18" s="45" customFormat="1" x14ac:dyDescent="0.3">
      <c r="A53" s="45" t="s">
        <v>148</v>
      </c>
      <c r="B53" s="47"/>
      <c r="C53" s="47"/>
      <c r="E53" s="45" t="s">
        <v>179</v>
      </c>
      <c r="F53" s="47"/>
      <c r="G53" s="49"/>
      <c r="H53" s="54" t="s">
        <v>178</v>
      </c>
      <c r="I53" s="47"/>
      <c r="J53" s="47"/>
      <c r="L53" s="45" t="s">
        <v>179</v>
      </c>
      <c r="M53" s="47"/>
      <c r="N53" s="49"/>
      <c r="O53" s="48" t="s">
        <v>178</v>
      </c>
    </row>
    <row r="54" spans="1:18" s="40" customFormat="1" x14ac:dyDescent="0.3">
      <c r="A54" s="40" t="s">
        <v>149</v>
      </c>
      <c r="B54" s="42" t="s">
        <v>118</v>
      </c>
      <c r="D54" s="43"/>
      <c r="E54" s="42"/>
      <c r="G54" s="44"/>
      <c r="H54" s="41"/>
      <c r="I54" s="42" t="s">
        <v>118</v>
      </c>
      <c r="K54" s="43"/>
      <c r="L54" s="42"/>
      <c r="N54" s="44"/>
    </row>
    <row r="55" spans="1:18" s="40" customFormat="1" x14ac:dyDescent="0.3">
      <c r="A55" s="40" t="s">
        <v>150</v>
      </c>
      <c r="B55" s="42"/>
      <c r="C55" s="40" t="s">
        <v>118</v>
      </c>
      <c r="D55" s="43" t="s">
        <v>118</v>
      </c>
      <c r="E55" s="42"/>
      <c r="F55" s="40" t="s">
        <v>118</v>
      </c>
      <c r="G55" s="44"/>
      <c r="H55" s="41"/>
      <c r="I55" s="42"/>
      <c r="J55" s="40" t="s">
        <v>118</v>
      </c>
      <c r="K55" s="43" t="s">
        <v>118</v>
      </c>
      <c r="L55" s="42"/>
      <c r="M55" s="40" t="s">
        <v>118</v>
      </c>
      <c r="N55" s="44"/>
    </row>
    <row r="56" spans="1:18" s="40" customFormat="1" x14ac:dyDescent="0.3">
      <c r="A56" s="40" t="s">
        <v>151</v>
      </c>
      <c r="B56" s="42"/>
      <c r="D56" s="43"/>
      <c r="E56" s="42" t="s">
        <v>118</v>
      </c>
      <c r="G56" s="44"/>
      <c r="H56" s="41"/>
      <c r="I56" s="42"/>
      <c r="K56" s="43"/>
      <c r="L56" s="42" t="s">
        <v>118</v>
      </c>
      <c r="N56" s="44"/>
    </row>
    <row r="57" spans="1:18" s="40" customFormat="1" x14ac:dyDescent="0.3">
      <c r="A57" s="40" t="s">
        <v>152</v>
      </c>
      <c r="B57" s="42" t="s">
        <v>120</v>
      </c>
      <c r="D57" s="43"/>
      <c r="E57" s="42"/>
      <c r="G57" s="44"/>
      <c r="H57" s="41"/>
      <c r="I57" s="42" t="s">
        <v>120</v>
      </c>
      <c r="K57" s="43"/>
      <c r="L57" s="42"/>
      <c r="N57" s="44"/>
    </row>
    <row r="58" spans="1:18" s="40" customFormat="1" x14ac:dyDescent="0.3">
      <c r="A58" s="40" t="s">
        <v>153</v>
      </c>
      <c r="B58" s="42"/>
      <c r="C58" s="40" t="s">
        <v>120</v>
      </c>
      <c r="D58" s="43" t="s">
        <v>120</v>
      </c>
      <c r="E58" s="42"/>
      <c r="F58" s="40" t="s">
        <v>120</v>
      </c>
      <c r="G58" s="44"/>
      <c r="H58" s="41"/>
      <c r="I58" s="42"/>
      <c r="J58" s="40" t="s">
        <v>120</v>
      </c>
      <c r="K58" s="43" t="s">
        <v>120</v>
      </c>
      <c r="L58" s="42"/>
      <c r="M58" s="40" t="s">
        <v>120</v>
      </c>
      <c r="N58" s="44"/>
    </row>
    <row r="59" spans="1:18" s="40" customFormat="1" x14ac:dyDescent="0.3">
      <c r="A59" s="40" t="s">
        <v>154</v>
      </c>
      <c r="B59" s="42"/>
      <c r="D59" s="43"/>
      <c r="E59" s="42" t="s">
        <v>120</v>
      </c>
      <c r="G59" s="44"/>
      <c r="H59" s="41"/>
      <c r="I59" s="42"/>
      <c r="K59" s="43"/>
      <c r="L59" s="42" t="s">
        <v>120</v>
      </c>
      <c r="N59" s="44"/>
    </row>
    <row r="60" spans="1:18" x14ac:dyDescent="0.3">
      <c r="A60" t="s">
        <v>121</v>
      </c>
    </row>
    <row r="61" spans="1:18" x14ac:dyDescent="0.3">
      <c r="A61" t="s">
        <v>122</v>
      </c>
    </row>
    <row r="62" spans="1:18" x14ac:dyDescent="0.3">
      <c r="A62" t="s">
        <v>123</v>
      </c>
    </row>
    <row r="64" spans="1:18" x14ac:dyDescent="0.3">
      <c r="R64" t="s">
        <v>194</v>
      </c>
    </row>
    <row r="65" spans="8:18" x14ac:dyDescent="0.3">
      <c r="L65">
        <v>315</v>
      </c>
      <c r="M65">
        <v>155</v>
      </c>
      <c r="N65">
        <v>156</v>
      </c>
      <c r="O65">
        <v>157</v>
      </c>
      <c r="P65">
        <v>158</v>
      </c>
      <c r="Q65">
        <v>159</v>
      </c>
      <c r="R65">
        <v>160</v>
      </c>
    </row>
    <row r="66" spans="8:18" x14ac:dyDescent="0.3">
      <c r="H66" t="s">
        <v>110</v>
      </c>
      <c r="I66" t="s">
        <v>116</v>
      </c>
      <c r="J66" t="s">
        <v>190</v>
      </c>
      <c r="R66">
        <v>159</v>
      </c>
    </row>
    <row r="67" spans="8:18" x14ac:dyDescent="0.3">
      <c r="H67" t="s">
        <v>113</v>
      </c>
      <c r="I67" t="s">
        <v>111</v>
      </c>
      <c r="J67" t="s">
        <v>189</v>
      </c>
    </row>
    <row r="68" spans="8:18" x14ac:dyDescent="0.3">
      <c r="H68" t="s">
        <v>115</v>
      </c>
      <c r="I68" t="s">
        <v>114</v>
      </c>
      <c r="J6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C6A-611E-43C1-806E-0DAB52D9CC91}">
  <dimension ref="A1:AM56"/>
  <sheetViews>
    <sheetView topLeftCell="A13" zoomScale="80" zoomScaleNormal="80" workbookViewId="0">
      <pane xSplit="1" topLeftCell="B1" activePane="topRight" state="frozen"/>
      <selection pane="topRight" activeCell="K31" sqref="K31"/>
    </sheetView>
  </sheetViews>
  <sheetFormatPr defaultRowHeight="14.4" x14ac:dyDescent="0.3"/>
  <cols>
    <col min="1" max="1" width="19.5546875" bestFit="1" customWidth="1"/>
    <col min="5" max="9" width="15" bestFit="1" customWidth="1"/>
    <col min="10" max="10" width="17" bestFit="1" customWidth="1"/>
    <col min="11" max="11" width="77.44140625" bestFit="1" customWidth="1"/>
    <col min="12" max="12" width="50.44140625" bestFit="1" customWidth="1"/>
    <col min="13" max="13" width="15.6640625" bestFit="1" customWidth="1"/>
    <col min="14" max="14" width="29.44140625" bestFit="1" customWidth="1"/>
    <col min="15" max="15" width="14.44140625" bestFit="1" customWidth="1"/>
    <col min="16" max="16" width="13.5546875" bestFit="1" customWidth="1"/>
    <col min="17" max="17" width="55.88671875" bestFit="1" customWidth="1"/>
    <col min="18" max="18" width="56.21875" customWidth="1"/>
    <col min="19" max="19" width="61.6640625" bestFit="1" customWidth="1"/>
    <col min="20" max="20" width="24.5546875" bestFit="1" customWidth="1"/>
    <col min="21" max="21" width="38" bestFit="1" customWidth="1"/>
    <col min="22" max="22" width="37.6640625" bestFit="1" customWidth="1"/>
    <col min="23" max="23" width="40.21875" bestFit="1" customWidth="1"/>
    <col min="24" max="28" width="37.6640625" bestFit="1" customWidth="1"/>
    <col min="29" max="29" width="69.109375" bestFit="1" customWidth="1"/>
    <col min="30" max="30" width="50.44140625" bestFit="1" customWidth="1"/>
    <col min="31" max="31" width="39" bestFit="1" customWidth="1"/>
    <col min="32" max="32" width="12.6640625" bestFit="1" customWidth="1"/>
    <col min="33" max="34" width="14.109375" bestFit="1" customWidth="1"/>
    <col min="35" max="38" width="42.6640625" bestFit="1" customWidth="1"/>
  </cols>
  <sheetData>
    <row r="1" spans="1:39" x14ac:dyDescent="0.3">
      <c r="A1" t="s">
        <v>10</v>
      </c>
      <c r="B1" t="s">
        <v>361</v>
      </c>
      <c r="C1" t="s">
        <v>366</v>
      </c>
      <c r="D1" t="s">
        <v>364</v>
      </c>
      <c r="E1" t="s">
        <v>359</v>
      </c>
      <c r="F1" t="s">
        <v>360</v>
      </c>
      <c r="G1" t="s">
        <v>362</v>
      </c>
      <c r="H1" t="s">
        <v>363</v>
      </c>
      <c r="I1" t="s">
        <v>365</v>
      </c>
      <c r="J1" t="s">
        <v>367</v>
      </c>
      <c r="K1" t="s">
        <v>368</v>
      </c>
      <c r="L1" t="s">
        <v>369</v>
      </c>
      <c r="M1" t="s">
        <v>380</v>
      </c>
      <c r="N1" t="s">
        <v>413</v>
      </c>
      <c r="O1" t="s">
        <v>389</v>
      </c>
      <c r="P1" t="s">
        <v>390</v>
      </c>
      <c r="Q1" t="s">
        <v>394</v>
      </c>
      <c r="R1" t="s">
        <v>396</v>
      </c>
      <c r="S1" t="s">
        <v>397</v>
      </c>
      <c r="T1" t="s">
        <v>414</v>
      </c>
      <c r="U1" t="s">
        <v>417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477</v>
      </c>
      <c r="AG1" t="s">
        <v>536</v>
      </c>
      <c r="AH1" t="s">
        <v>544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</row>
    <row r="2" spans="1:39" x14ac:dyDescent="0.3">
      <c r="A2" t="s">
        <v>1</v>
      </c>
      <c r="B2">
        <v>76800</v>
      </c>
      <c r="C2">
        <v>76801</v>
      </c>
      <c r="D2">
        <v>76802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K2" t="s">
        <v>383</v>
      </c>
      <c r="L2" t="s">
        <v>384</v>
      </c>
      <c r="M2" t="s">
        <v>370</v>
      </c>
      <c r="AG2">
        <v>0</v>
      </c>
      <c r="AI2">
        <v>1</v>
      </c>
      <c r="AJ2">
        <v>2</v>
      </c>
      <c r="AK2">
        <v>3</v>
      </c>
      <c r="AL2">
        <v>4</v>
      </c>
    </row>
    <row r="3" spans="1:39" x14ac:dyDescent="0.3">
      <c r="A3" t="s">
        <v>2</v>
      </c>
      <c r="E3" t="s">
        <v>350</v>
      </c>
      <c r="F3" t="s">
        <v>351</v>
      </c>
      <c r="G3" t="s">
        <v>352</v>
      </c>
      <c r="H3" t="s">
        <v>353</v>
      </c>
      <c r="I3" t="s">
        <v>354</v>
      </c>
      <c r="J3" t="s">
        <v>355</v>
      </c>
      <c r="K3" t="s">
        <v>356</v>
      </c>
      <c r="L3" t="s">
        <v>357</v>
      </c>
    </row>
    <row r="4" spans="1:39" x14ac:dyDescent="0.3">
      <c r="A4" t="s">
        <v>3</v>
      </c>
      <c r="E4" t="s">
        <v>358</v>
      </c>
      <c r="F4" t="s">
        <v>382</v>
      </c>
      <c r="AI4" t="s">
        <v>543</v>
      </c>
      <c r="AJ4" t="s">
        <v>543</v>
      </c>
      <c r="AK4" t="s">
        <v>543</v>
      </c>
      <c r="AL4" t="s">
        <v>543</v>
      </c>
    </row>
    <row r="5" spans="1:39" x14ac:dyDescent="0.3">
      <c r="A5" t="s">
        <v>4</v>
      </c>
      <c r="AI5">
        <v>0</v>
      </c>
    </row>
    <row r="6" spans="1:39" x14ac:dyDescent="0.3">
      <c r="A6" t="s">
        <v>372</v>
      </c>
      <c r="E6" t="s">
        <v>371</v>
      </c>
      <c r="F6" t="s">
        <v>373</v>
      </c>
      <c r="G6" t="s">
        <v>374</v>
      </c>
      <c r="H6" t="s">
        <v>375</v>
      </c>
      <c r="I6" t="s">
        <v>376</v>
      </c>
      <c r="J6" t="s">
        <v>184</v>
      </c>
      <c r="K6" t="s">
        <v>377</v>
      </c>
      <c r="L6" t="s">
        <v>378</v>
      </c>
    </row>
    <row r="7" spans="1:39" x14ac:dyDescent="0.3">
      <c r="A7" t="s">
        <v>474</v>
      </c>
      <c r="S7" t="s">
        <v>475</v>
      </c>
      <c r="AH7" t="s">
        <v>557</v>
      </c>
      <c r="AI7" t="s">
        <v>557</v>
      </c>
      <c r="AJ7" t="s">
        <v>557</v>
      </c>
      <c r="AK7" t="s">
        <v>557</v>
      </c>
      <c r="AL7" t="s">
        <v>557</v>
      </c>
    </row>
    <row r="8" spans="1:39" x14ac:dyDescent="0.3">
      <c r="A8" t="s">
        <v>452</v>
      </c>
      <c r="N8" t="s">
        <v>460</v>
      </c>
    </row>
    <row r="9" spans="1:39" x14ac:dyDescent="0.3">
      <c r="A9" t="s">
        <v>453</v>
      </c>
      <c r="N9" t="s">
        <v>461</v>
      </c>
    </row>
    <row r="10" spans="1:39" x14ac:dyDescent="0.3">
      <c r="A10" t="s">
        <v>454</v>
      </c>
      <c r="I10" t="s">
        <v>457</v>
      </c>
    </row>
    <row r="11" spans="1:39" x14ac:dyDescent="0.3">
      <c r="A11" t="s">
        <v>455</v>
      </c>
      <c r="B11" t="s">
        <v>456</v>
      </c>
      <c r="C11" t="s">
        <v>456</v>
      </c>
      <c r="D11" t="s">
        <v>456</v>
      </c>
      <c r="E11" t="s">
        <v>456</v>
      </c>
      <c r="F11" t="s">
        <v>456</v>
      </c>
      <c r="G11" t="s">
        <v>456</v>
      </c>
      <c r="H11" t="s">
        <v>456</v>
      </c>
      <c r="I11" t="s">
        <v>458</v>
      </c>
      <c r="K11" t="s">
        <v>459</v>
      </c>
      <c r="L11" t="s">
        <v>459</v>
      </c>
      <c r="M11" t="s">
        <v>459</v>
      </c>
    </row>
    <row r="12" spans="1:39" s="16" customFormat="1" x14ac:dyDescent="0.3">
      <c r="A12" s="16" t="s">
        <v>325</v>
      </c>
      <c r="F12" s="16">
        <v>0</v>
      </c>
      <c r="G12" s="16" t="s">
        <v>381</v>
      </c>
      <c r="I12" s="16" t="s">
        <v>381</v>
      </c>
      <c r="K12" s="16" t="s">
        <v>381</v>
      </c>
      <c r="M12" s="16" t="s">
        <v>381</v>
      </c>
      <c r="N12" s="16" t="s">
        <v>381</v>
      </c>
      <c r="O12" s="16" t="s">
        <v>391</v>
      </c>
      <c r="P12" s="16" t="s">
        <v>404</v>
      </c>
      <c r="Q12" s="16" t="s">
        <v>392</v>
      </c>
      <c r="R12" s="16" t="s">
        <v>411</v>
      </c>
      <c r="S12" s="16" t="s">
        <v>415</v>
      </c>
    </row>
    <row r="13" spans="1:39" s="16" customFormat="1" x14ac:dyDescent="0.3">
      <c r="A13" s="16" t="s">
        <v>462</v>
      </c>
      <c r="G13" s="16" t="s">
        <v>372</v>
      </c>
      <c r="I13" s="16" t="s">
        <v>372</v>
      </c>
      <c r="K13" s="16" t="s">
        <v>372</v>
      </c>
      <c r="M13" s="16" t="s">
        <v>379</v>
      </c>
      <c r="N13" s="16" t="s">
        <v>379</v>
      </c>
    </row>
    <row r="14" spans="1:39" s="16" customFormat="1" x14ac:dyDescent="0.3">
      <c r="A14" s="16" t="s">
        <v>326</v>
      </c>
    </row>
    <row r="15" spans="1:39" s="16" customFormat="1" x14ac:dyDescent="0.3">
      <c r="A15" s="16" t="s">
        <v>465</v>
      </c>
      <c r="Q15" s="16" t="s">
        <v>373</v>
      </c>
      <c r="R15" s="16" t="s">
        <v>393</v>
      </c>
      <c r="S15" s="16" t="s">
        <v>395</v>
      </c>
    </row>
    <row r="16" spans="1:39" s="16" customFormat="1" x14ac:dyDescent="0.3">
      <c r="A16" s="16" t="s">
        <v>327</v>
      </c>
      <c r="O16" s="16" t="s">
        <v>405</v>
      </c>
    </row>
    <row r="17" spans="1:38" s="16" customFormat="1" x14ac:dyDescent="0.3">
      <c r="A17" s="16" t="s">
        <v>468</v>
      </c>
    </row>
    <row r="18" spans="1:38" s="16" customFormat="1" x14ac:dyDescent="0.3">
      <c r="A18" s="16" t="s">
        <v>328</v>
      </c>
    </row>
    <row r="19" spans="1:38" s="16" customFormat="1" x14ac:dyDescent="0.3">
      <c r="A19" s="16" t="s">
        <v>463</v>
      </c>
      <c r="Q19" s="16" t="s">
        <v>375</v>
      </c>
    </row>
    <row r="20" spans="1:38" s="45" customFormat="1" x14ac:dyDescent="0.3">
      <c r="A20" s="45" t="s">
        <v>385</v>
      </c>
      <c r="P20" s="45" t="s">
        <v>406</v>
      </c>
      <c r="Q20" s="45" t="s">
        <v>412</v>
      </c>
      <c r="U20" s="45" t="s">
        <v>496</v>
      </c>
      <c r="V20" s="45" t="s">
        <v>497</v>
      </c>
      <c r="W20" s="45" t="s">
        <v>497</v>
      </c>
      <c r="X20" s="45" t="s">
        <v>497</v>
      </c>
      <c r="Y20" s="45" t="s">
        <v>497</v>
      </c>
      <c r="Z20" s="45" t="s">
        <v>497</v>
      </c>
      <c r="AA20" s="45" t="s">
        <v>497</v>
      </c>
      <c r="AB20" s="45" t="s">
        <v>497</v>
      </c>
      <c r="AD20" s="45" t="s">
        <v>494</v>
      </c>
      <c r="AE20" s="45" t="s">
        <v>434</v>
      </c>
    </row>
    <row r="21" spans="1:38" s="45" customFormat="1" x14ac:dyDescent="0.3">
      <c r="A21" s="45" t="s">
        <v>469</v>
      </c>
      <c r="Q21" s="45" t="s">
        <v>476</v>
      </c>
      <c r="T21" s="45" t="s">
        <v>401</v>
      </c>
    </row>
    <row r="22" spans="1:38" s="45" customFormat="1" x14ac:dyDescent="0.3">
      <c r="A22" s="45" t="s">
        <v>386</v>
      </c>
      <c r="Q22" s="45">
        <v>0</v>
      </c>
    </row>
    <row r="23" spans="1:38" s="45" customFormat="1" x14ac:dyDescent="0.3">
      <c r="A23" s="45" t="s">
        <v>464</v>
      </c>
      <c r="W23" s="45" t="s">
        <v>432</v>
      </c>
      <c r="X23" s="45" t="s">
        <v>435</v>
      </c>
      <c r="Y23" s="45" t="s">
        <v>437</v>
      </c>
      <c r="Z23" s="45" t="s">
        <v>438</v>
      </c>
      <c r="AA23" s="45" t="s">
        <v>439</v>
      </c>
      <c r="AB23" s="45" t="s">
        <v>440</v>
      </c>
      <c r="AC23" s="45" t="s">
        <v>441</v>
      </c>
      <c r="AD23" s="45" t="s">
        <v>442</v>
      </c>
    </row>
    <row r="24" spans="1:38" s="45" customFormat="1" x14ac:dyDescent="0.3">
      <c r="A24" s="45" t="s">
        <v>387</v>
      </c>
    </row>
    <row r="25" spans="1:38" s="45" customFormat="1" x14ac:dyDescent="0.3">
      <c r="A25" s="45" t="s">
        <v>466</v>
      </c>
    </row>
    <row r="26" spans="1:38" s="45" customFormat="1" x14ac:dyDescent="0.3">
      <c r="A26" s="45" t="s">
        <v>388</v>
      </c>
    </row>
    <row r="27" spans="1:38" s="45" customFormat="1" x14ac:dyDescent="0.3">
      <c r="A27" s="45" t="s">
        <v>467</v>
      </c>
    </row>
    <row r="28" spans="1:38" s="108" customFormat="1" x14ac:dyDescent="0.3">
      <c r="A28" s="108" t="s">
        <v>418</v>
      </c>
      <c r="W28" s="108" t="s">
        <v>560</v>
      </c>
      <c r="X28" s="108" t="s">
        <v>487</v>
      </c>
      <c r="Y28" s="108" t="s">
        <v>486</v>
      </c>
      <c r="AG28" s="108" t="s">
        <v>537</v>
      </c>
      <c r="AH28" s="108" t="s">
        <v>549</v>
      </c>
      <c r="AI28" s="108" t="s">
        <v>549</v>
      </c>
      <c r="AJ28" s="108" t="s">
        <v>549</v>
      </c>
      <c r="AK28" s="108" t="s">
        <v>549</v>
      </c>
      <c r="AL28" s="108" t="s">
        <v>549</v>
      </c>
    </row>
    <row r="29" spans="1:38" s="108" customFormat="1" x14ac:dyDescent="0.3">
      <c r="A29" s="108" t="s">
        <v>470</v>
      </c>
      <c r="W29" s="108" t="s">
        <v>485</v>
      </c>
      <c r="X29" s="108" t="s">
        <v>561</v>
      </c>
      <c r="AF29" s="108" t="s">
        <v>446</v>
      </c>
    </row>
    <row r="30" spans="1:38" s="108" customFormat="1" x14ac:dyDescent="0.3">
      <c r="A30" s="108" t="s">
        <v>419</v>
      </c>
      <c r="W30" s="108">
        <v>0</v>
      </c>
    </row>
    <row r="31" spans="1:38" s="108" customFormat="1" x14ac:dyDescent="0.3">
      <c r="A31" s="108" t="s">
        <v>472</v>
      </c>
      <c r="AI31" s="108" t="s">
        <v>538</v>
      </c>
      <c r="AJ31" s="108" t="s">
        <v>541</v>
      </c>
      <c r="AK31" s="108" t="s">
        <v>545</v>
      </c>
      <c r="AL31" s="108" t="s">
        <v>547</v>
      </c>
    </row>
    <row r="32" spans="1:38" s="108" customFormat="1" x14ac:dyDescent="0.3">
      <c r="A32" s="108" t="s">
        <v>420</v>
      </c>
      <c r="W32" s="108" t="s">
        <v>488</v>
      </c>
      <c r="X32" s="108" t="s">
        <v>482</v>
      </c>
      <c r="AG32" s="108" t="s">
        <v>540</v>
      </c>
      <c r="AH32" s="108" t="s">
        <v>550</v>
      </c>
      <c r="AI32" s="108" t="s">
        <v>550</v>
      </c>
      <c r="AJ32" s="108" t="s">
        <v>550</v>
      </c>
      <c r="AK32" s="108" t="s">
        <v>550</v>
      </c>
      <c r="AL32" s="108" t="s">
        <v>550</v>
      </c>
    </row>
    <row r="33" spans="1:38" s="108" customFormat="1" x14ac:dyDescent="0.3">
      <c r="A33" s="108" t="s">
        <v>471</v>
      </c>
      <c r="W33" s="108" t="s">
        <v>444</v>
      </c>
      <c r="AF33" s="108" t="s">
        <v>444</v>
      </c>
    </row>
    <row r="34" spans="1:38" s="108" customFormat="1" x14ac:dyDescent="0.3">
      <c r="A34" s="108" t="s">
        <v>421</v>
      </c>
      <c r="W34" s="108">
        <v>0</v>
      </c>
    </row>
    <row r="35" spans="1:38" s="108" customFormat="1" x14ac:dyDescent="0.3">
      <c r="A35" s="108" t="s">
        <v>473</v>
      </c>
      <c r="AI35" s="108" t="s">
        <v>539</v>
      </c>
      <c r="AJ35" s="108" t="s">
        <v>542</v>
      </c>
      <c r="AK35" s="108" t="s">
        <v>546</v>
      </c>
      <c r="AL35" s="108" t="s">
        <v>548</v>
      </c>
    </row>
    <row r="36" spans="1:38" s="108" customFormat="1" x14ac:dyDescent="0.3">
      <c r="A36" s="108" t="s">
        <v>451</v>
      </c>
      <c r="W36" s="108" t="s">
        <v>445</v>
      </c>
    </row>
    <row r="37" spans="1:38" s="107" customFormat="1" x14ac:dyDescent="0.3">
      <c r="A37" s="107" t="s">
        <v>480</v>
      </c>
      <c r="Q37" s="107" t="s">
        <v>402</v>
      </c>
      <c r="R37" s="107" t="s">
        <v>501</v>
      </c>
      <c r="S37" s="107" t="s">
        <v>504</v>
      </c>
      <c r="W37" s="107" t="s">
        <v>433</v>
      </c>
      <c r="X37" s="107" t="s">
        <v>514</v>
      </c>
      <c r="Y37" s="107" t="s">
        <v>515</v>
      </c>
      <c r="Z37" s="107" t="s">
        <v>516</v>
      </c>
      <c r="AA37" s="107" t="s">
        <v>517</v>
      </c>
      <c r="AB37" s="107" t="s">
        <v>518</v>
      </c>
      <c r="AC37" s="107" t="s">
        <v>519</v>
      </c>
      <c r="AD37" s="107" t="s">
        <v>520</v>
      </c>
    </row>
    <row r="38" spans="1:38" s="107" customFormat="1" x14ac:dyDescent="0.3">
      <c r="A38" s="107" t="s">
        <v>481</v>
      </c>
      <c r="Q38" s="107" t="s">
        <v>499</v>
      </c>
      <c r="R38" s="107" t="s">
        <v>502</v>
      </c>
      <c r="S38" s="107" t="s">
        <v>505</v>
      </c>
      <c r="W38" s="107" t="s">
        <v>521</v>
      </c>
      <c r="X38" s="107" t="s">
        <v>436</v>
      </c>
      <c r="Y38" s="107" t="s">
        <v>522</v>
      </c>
      <c r="Z38" s="107" t="s">
        <v>523</v>
      </c>
      <c r="AA38" s="107" t="s">
        <v>524</v>
      </c>
      <c r="AB38" s="107" t="s">
        <v>525</v>
      </c>
      <c r="AC38" s="107" t="s">
        <v>526</v>
      </c>
      <c r="AD38" s="107" t="s">
        <v>527</v>
      </c>
    </row>
    <row r="39" spans="1:38" s="107" customFormat="1" x14ac:dyDescent="0.3">
      <c r="A39" s="107" t="s">
        <v>483</v>
      </c>
      <c r="Q39" s="107" t="s">
        <v>500</v>
      </c>
      <c r="R39" s="107" t="s">
        <v>503</v>
      </c>
      <c r="W39" s="107" t="s">
        <v>528</v>
      </c>
      <c r="X39" s="107" t="s">
        <v>529</v>
      </c>
      <c r="Y39" s="107" t="s">
        <v>443</v>
      </c>
      <c r="Z39" s="107" t="s">
        <v>530</v>
      </c>
      <c r="AA39" s="107" t="s">
        <v>531</v>
      </c>
      <c r="AB39" s="107" t="s">
        <v>532</v>
      </c>
      <c r="AC39" s="107" t="s">
        <v>533</v>
      </c>
      <c r="AD39" s="107" t="s">
        <v>534</v>
      </c>
    </row>
    <row r="40" spans="1:38" s="107" customFormat="1" x14ac:dyDescent="0.3">
      <c r="A40" s="107" t="s">
        <v>398</v>
      </c>
      <c r="R40" s="107" t="s">
        <v>484</v>
      </c>
      <c r="S40" s="107" t="s">
        <v>400</v>
      </c>
    </row>
    <row r="41" spans="1:38" s="107" customFormat="1" x14ac:dyDescent="0.3">
      <c r="A41" s="107" t="s">
        <v>446</v>
      </c>
      <c r="X41" s="107" t="s">
        <v>447</v>
      </c>
      <c r="Y41" s="107" t="s">
        <v>447</v>
      </c>
      <c r="Z41" s="107" t="s">
        <v>447</v>
      </c>
      <c r="AA41" s="107" t="s">
        <v>447</v>
      </c>
      <c r="AB41" s="107" t="s">
        <v>447</v>
      </c>
      <c r="AC41" s="107" t="s">
        <v>447</v>
      </c>
      <c r="AD41" s="107" t="s">
        <v>447</v>
      </c>
      <c r="AE41" s="107" t="s">
        <v>447</v>
      </c>
    </row>
    <row r="42" spans="1:38" s="107" customFormat="1" x14ac:dyDescent="0.3">
      <c r="A42" s="107" t="s">
        <v>444</v>
      </c>
      <c r="X42" s="107" t="s">
        <v>448</v>
      </c>
      <c r="Y42" s="107" t="s">
        <v>448</v>
      </c>
      <c r="Z42" s="107" t="s">
        <v>448</v>
      </c>
      <c r="AA42" s="107" t="s">
        <v>448</v>
      </c>
      <c r="AB42" s="107" t="s">
        <v>448</v>
      </c>
      <c r="AC42" s="107" t="s">
        <v>448</v>
      </c>
      <c r="AD42" s="107" t="s">
        <v>448</v>
      </c>
      <c r="AE42" s="107" t="s">
        <v>448</v>
      </c>
    </row>
    <row r="43" spans="1:38" s="107" customFormat="1" x14ac:dyDescent="0.3">
      <c r="A43" s="107" t="s">
        <v>445</v>
      </c>
      <c r="X43" s="107" t="s">
        <v>449</v>
      </c>
      <c r="Y43" s="107" t="s">
        <v>449</v>
      </c>
      <c r="Z43" s="107" t="s">
        <v>449</v>
      </c>
      <c r="AA43" s="107" t="s">
        <v>449</v>
      </c>
      <c r="AB43" s="107" t="s">
        <v>449</v>
      </c>
      <c r="AC43" s="107" t="s">
        <v>449</v>
      </c>
      <c r="AD43" s="107" t="s">
        <v>449</v>
      </c>
      <c r="AE43" s="107" t="s">
        <v>449</v>
      </c>
    </row>
    <row r="44" spans="1:38" s="66" customFormat="1" x14ac:dyDescent="0.3">
      <c r="A44" s="66" t="s">
        <v>450</v>
      </c>
      <c r="W44" s="66" t="s">
        <v>535</v>
      </c>
    </row>
    <row r="45" spans="1:38" x14ac:dyDescent="0.3">
      <c r="A45" s="109" t="s">
        <v>478</v>
      </c>
      <c r="X45" s="109" t="s">
        <v>479</v>
      </c>
      <c r="AE45" s="109" t="s">
        <v>489</v>
      </c>
    </row>
    <row r="46" spans="1:38" x14ac:dyDescent="0.3">
      <c r="A46" s="109" t="s">
        <v>490</v>
      </c>
      <c r="Y46" t="s">
        <v>491</v>
      </c>
    </row>
    <row r="47" spans="1:38" x14ac:dyDescent="0.3">
      <c r="A47" s="109" t="s">
        <v>492</v>
      </c>
      <c r="AB47" t="s">
        <v>493</v>
      </c>
      <c r="AC47" t="s">
        <v>495</v>
      </c>
    </row>
    <row r="48" spans="1:38" x14ac:dyDescent="0.3">
      <c r="A48" s="109" t="s">
        <v>551</v>
      </c>
    </row>
    <row r="49" spans="23:31" x14ac:dyDescent="0.3">
      <c r="AE49" t="s">
        <v>498</v>
      </c>
    </row>
    <row r="50" spans="23:31" x14ac:dyDescent="0.3">
      <c r="W50">
        <v>0</v>
      </c>
      <c r="X50">
        <f>8 * 1</f>
        <v>8</v>
      </c>
      <c r="Y50">
        <f>X50+8</f>
        <v>16</v>
      </c>
      <c r="Z50">
        <f>Y50+8</f>
        <v>24</v>
      </c>
      <c r="AA50">
        <f>Z50+8</f>
        <v>32</v>
      </c>
      <c r="AB50">
        <f>AA50+8</f>
        <v>40</v>
      </c>
      <c r="AC50">
        <f>AB50+8</f>
        <v>48</v>
      </c>
      <c r="AD50">
        <v>56</v>
      </c>
    </row>
    <row r="51" spans="23:31" x14ac:dyDescent="0.3">
      <c r="W51">
        <v>1</v>
      </c>
      <c r="X51">
        <v>2</v>
      </c>
      <c r="Y51">
        <v>3</v>
      </c>
      <c r="Z51">
        <v>1</v>
      </c>
      <c r="AA51">
        <v>2</v>
      </c>
      <c r="AB51">
        <v>3</v>
      </c>
      <c r="AC51">
        <v>1</v>
      </c>
      <c r="AD51">
        <v>2</v>
      </c>
    </row>
    <row r="54" spans="23:31" x14ac:dyDescent="0.3">
      <c r="W54" t="s">
        <v>506</v>
      </c>
      <c r="X54" s="110" t="s">
        <v>508</v>
      </c>
      <c r="Y54" t="s">
        <v>512</v>
      </c>
    </row>
    <row r="55" spans="23:31" x14ac:dyDescent="0.3">
      <c r="W55" t="s">
        <v>507</v>
      </c>
      <c r="X55" t="s">
        <v>509</v>
      </c>
      <c r="Y55" t="s">
        <v>513</v>
      </c>
    </row>
    <row r="56" spans="23:31" x14ac:dyDescent="0.3">
      <c r="W56" t="s">
        <v>510</v>
      </c>
      <c r="X56" t="s">
        <v>511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CF4B-F2FD-4599-B75D-4CB117B622A0}">
  <dimension ref="A1:Q41"/>
  <sheetViews>
    <sheetView workbookViewId="0">
      <selection activeCell="H23" sqref="H23"/>
    </sheetView>
  </sheetViews>
  <sheetFormatPr defaultRowHeight="14.4" x14ac:dyDescent="0.3"/>
  <cols>
    <col min="1" max="1" width="13.5546875" bestFit="1" customWidth="1"/>
    <col min="14" max="14" width="35.109375" bestFit="1" customWidth="1"/>
    <col min="15" max="15" width="33.33203125" bestFit="1" customWidth="1"/>
    <col min="17" max="17" width="13.88671875" bestFit="1" customWidth="1"/>
  </cols>
  <sheetData>
    <row r="1" spans="1:17" x14ac:dyDescent="0.3">
      <c r="A1" t="s">
        <v>329</v>
      </c>
      <c r="C1" t="s">
        <v>330</v>
      </c>
      <c r="I1" t="s">
        <v>331</v>
      </c>
      <c r="P1" t="s">
        <v>213</v>
      </c>
      <c r="Q1" t="s">
        <v>214</v>
      </c>
    </row>
    <row r="2" spans="1:17" x14ac:dyDescent="0.3">
      <c r="A2" s="53" t="s">
        <v>344</v>
      </c>
      <c r="B2" s="53" t="s">
        <v>345</v>
      </c>
      <c r="C2" s="25" t="s">
        <v>336</v>
      </c>
      <c r="D2" s="16" t="s">
        <v>337</v>
      </c>
      <c r="E2" s="16"/>
      <c r="F2" s="16"/>
      <c r="G2" s="16"/>
      <c r="H2" s="16"/>
      <c r="N2" t="s">
        <v>206</v>
      </c>
      <c r="Q2" t="s">
        <v>217</v>
      </c>
    </row>
    <row r="3" spans="1:17" x14ac:dyDescent="0.3">
      <c r="C3" s="16" t="s">
        <v>338</v>
      </c>
      <c r="D3" s="16" t="s">
        <v>339</v>
      </c>
      <c r="E3" s="16" t="s">
        <v>334</v>
      </c>
      <c r="F3" s="16" t="s">
        <v>335</v>
      </c>
      <c r="G3" s="16"/>
      <c r="H3" s="16"/>
      <c r="N3" t="s">
        <v>204</v>
      </c>
      <c r="Q3" t="s">
        <v>218</v>
      </c>
    </row>
    <row r="4" spans="1:17" x14ac:dyDescent="0.3">
      <c r="C4" s="16"/>
      <c r="D4" s="16"/>
      <c r="E4" s="16" t="s">
        <v>340</v>
      </c>
      <c r="F4" s="16" t="s">
        <v>341</v>
      </c>
      <c r="G4" s="16" t="s">
        <v>343</v>
      </c>
      <c r="H4" s="16" t="s">
        <v>342</v>
      </c>
      <c r="N4" t="s">
        <v>205</v>
      </c>
      <c r="Q4" t="s">
        <v>219</v>
      </c>
    </row>
    <row r="5" spans="1:17" x14ac:dyDescent="0.3">
      <c r="C5" s="16"/>
      <c r="D5" s="105"/>
      <c r="E5" s="105"/>
      <c r="F5" s="105"/>
      <c r="G5" s="16" t="s">
        <v>346</v>
      </c>
      <c r="H5" s="16" t="s">
        <v>347</v>
      </c>
      <c r="I5" s="106" t="s">
        <v>348</v>
      </c>
      <c r="J5" s="106" t="s">
        <v>349</v>
      </c>
      <c r="Q5" t="s">
        <v>215</v>
      </c>
    </row>
    <row r="6" spans="1:17" x14ac:dyDescent="0.3">
      <c r="N6" t="s">
        <v>332</v>
      </c>
      <c r="Q6" t="s">
        <v>215</v>
      </c>
    </row>
    <row r="7" spans="1:17" x14ac:dyDescent="0.3">
      <c r="N7" t="s">
        <v>333</v>
      </c>
      <c r="Q7" t="s">
        <v>220</v>
      </c>
    </row>
    <row r="9" spans="1:17" x14ac:dyDescent="0.3">
      <c r="N9" t="s">
        <v>207</v>
      </c>
      <c r="O9" t="s">
        <v>210</v>
      </c>
    </row>
    <row r="10" spans="1:17" x14ac:dyDescent="0.3">
      <c r="N10" t="s">
        <v>208</v>
      </c>
      <c r="O10" t="s">
        <v>211</v>
      </c>
    </row>
    <row r="11" spans="1:17" x14ac:dyDescent="0.3">
      <c r="N11" t="s">
        <v>209</v>
      </c>
      <c r="O11" t="s">
        <v>212</v>
      </c>
    </row>
    <row r="14" spans="1:17" x14ac:dyDescent="0.3">
      <c r="P14" t="s">
        <v>558</v>
      </c>
      <c r="Q14" t="s">
        <v>559</v>
      </c>
    </row>
    <row r="15" spans="1:17" x14ac:dyDescent="0.3">
      <c r="N15" t="s">
        <v>399</v>
      </c>
      <c r="Q15">
        <v>14</v>
      </c>
    </row>
    <row r="17" spans="3:15" x14ac:dyDescent="0.3">
      <c r="N17" t="s">
        <v>416</v>
      </c>
    </row>
    <row r="18" spans="3:15" x14ac:dyDescent="0.3">
      <c r="N18" t="s">
        <v>403</v>
      </c>
    </row>
    <row r="19" spans="3:15" x14ac:dyDescent="0.3">
      <c r="N19" t="s">
        <v>562</v>
      </c>
    </row>
    <row r="21" spans="3:15" x14ac:dyDescent="0.3">
      <c r="N21" t="s">
        <v>407</v>
      </c>
    </row>
    <row r="22" spans="3:15" x14ac:dyDescent="0.3">
      <c r="N22" t="s">
        <v>408</v>
      </c>
    </row>
    <row r="23" spans="3:15" x14ac:dyDescent="0.3">
      <c r="N23" t="s">
        <v>409</v>
      </c>
    </row>
    <row r="24" spans="3:15" x14ac:dyDescent="0.3">
      <c r="N24" t="s">
        <v>410</v>
      </c>
    </row>
    <row r="27" spans="3:15" x14ac:dyDescent="0.3">
      <c r="N27">
        <f>76800+(320*(7+(8*29))+(7+(8*39)))</f>
        <v>153599</v>
      </c>
    </row>
    <row r="28" spans="3:15" x14ac:dyDescent="0.3">
      <c r="N28">
        <f>153600+(160*(7+(8*29))+(7+(8*19)))</f>
        <v>191999</v>
      </c>
    </row>
    <row r="29" spans="3:15" ht="15" thickBot="1" x14ac:dyDescent="0.35">
      <c r="N29">
        <f>192000+(160*(7+(8*29))+(7+(8*19)))</f>
        <v>230399</v>
      </c>
    </row>
    <row r="30" spans="3:15" x14ac:dyDescent="0.3">
      <c r="C30" s="5" t="s">
        <v>10</v>
      </c>
      <c r="D30" s="6">
        <v>0</v>
      </c>
      <c r="E30" s="6">
        <f>D30+1</f>
        <v>1</v>
      </c>
      <c r="F30" s="6">
        <f t="shared" ref="F30:H30" si="0">E30+1</f>
        <v>2</v>
      </c>
      <c r="G30" s="6">
        <f t="shared" si="0"/>
        <v>3</v>
      </c>
      <c r="H30" s="6">
        <f t="shared" si="0"/>
        <v>4</v>
      </c>
      <c r="I30" s="6">
        <f>H30+1</f>
        <v>5</v>
      </c>
      <c r="J30" s="7">
        <f t="shared" ref="J30" si="1">I30+1</f>
        <v>6</v>
      </c>
    </row>
    <row r="31" spans="3:15" x14ac:dyDescent="0.3">
      <c r="C31" s="8">
        <v>1</v>
      </c>
      <c r="D31" s="9" t="s">
        <v>6</v>
      </c>
      <c r="E31" s="9" t="s">
        <v>6</v>
      </c>
      <c r="F31" s="9" t="s">
        <v>6</v>
      </c>
      <c r="G31" s="9" t="s">
        <v>5</v>
      </c>
      <c r="H31" s="9" t="s">
        <v>5</v>
      </c>
      <c r="I31" s="9" t="s">
        <v>5</v>
      </c>
      <c r="J31" s="10" t="s">
        <v>9</v>
      </c>
      <c r="N31">
        <v>76800</v>
      </c>
      <c r="O31">
        <f>76800+76800</f>
        <v>153600</v>
      </c>
    </row>
    <row r="32" spans="3:15" x14ac:dyDescent="0.3">
      <c r="C32" s="8">
        <v>2</v>
      </c>
      <c r="D32" s="9" t="s">
        <v>8</v>
      </c>
      <c r="E32" s="9" t="s">
        <v>8</v>
      </c>
      <c r="F32" s="9" t="s">
        <v>8</v>
      </c>
      <c r="G32" s="9" t="s">
        <v>8</v>
      </c>
      <c r="H32" s="9" t="s">
        <v>8</v>
      </c>
      <c r="I32" s="9" t="s">
        <v>9</v>
      </c>
      <c r="J32" s="10" t="s">
        <v>9</v>
      </c>
      <c r="N32">
        <v>153600</v>
      </c>
      <c r="O32">
        <f>N32+38400</f>
        <v>192000</v>
      </c>
    </row>
    <row r="33" spans="3:17" ht="15" thickBot="1" x14ac:dyDescent="0.35">
      <c r="C33" s="11">
        <v>3</v>
      </c>
      <c r="D33" s="12" t="s">
        <v>7</v>
      </c>
      <c r="E33" s="12" t="s">
        <v>7</v>
      </c>
      <c r="F33" s="12" t="s">
        <v>7</v>
      </c>
      <c r="G33" s="12" t="s">
        <v>7</v>
      </c>
      <c r="H33" s="12" t="s">
        <v>7</v>
      </c>
      <c r="I33" s="12" t="s">
        <v>9</v>
      </c>
      <c r="J33" s="13" t="s">
        <v>9</v>
      </c>
      <c r="N33">
        <v>192000</v>
      </c>
      <c r="O33">
        <f>N33+38400</f>
        <v>230400</v>
      </c>
    </row>
    <row r="35" spans="3:17" x14ac:dyDescent="0.3">
      <c r="O35">
        <f>76800+(320*(0+(8*2))+(7+(8*26)))</f>
        <v>82135</v>
      </c>
    </row>
    <row r="36" spans="3:17" x14ac:dyDescent="0.3">
      <c r="N36">
        <f>153600+(160*(7+(8*29))+(7+(8*19)))</f>
        <v>191999</v>
      </c>
    </row>
    <row r="37" spans="3:17" x14ac:dyDescent="0.3">
      <c r="O37">
        <f>(160*(7+(8*29))+(3+(4*39)))</f>
        <v>38399</v>
      </c>
    </row>
    <row r="40" spans="3:17" x14ac:dyDescent="0.3">
      <c r="O40">
        <f>76800+(320*(0+(8*0))+(2+(8*2)))</f>
        <v>76818</v>
      </c>
    </row>
    <row r="41" spans="3:17" x14ac:dyDescent="0.3">
      <c r="Q41">
        <f>(7+(8*1))</f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993D-8DF2-4028-8A03-B28B4C79F1AD}">
  <dimension ref="A1:P78"/>
  <sheetViews>
    <sheetView topLeftCell="A57" workbookViewId="0"/>
  </sheetViews>
  <sheetFormatPr defaultRowHeight="14.4" x14ac:dyDescent="0.3"/>
  <cols>
    <col min="5" max="5" width="14.21875" bestFit="1" customWidth="1"/>
  </cols>
  <sheetData>
    <row r="1" spans="1:16" x14ac:dyDescent="0.3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G1" t="s">
        <v>263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P1" t="s">
        <v>263</v>
      </c>
    </row>
    <row r="2" spans="1:16" x14ac:dyDescent="0.3">
      <c r="A2">
        <v>0</v>
      </c>
      <c r="B2">
        <v>0</v>
      </c>
      <c r="C2" t="s">
        <v>226</v>
      </c>
      <c r="D2" t="s">
        <v>227</v>
      </c>
      <c r="J2">
        <v>8</v>
      </c>
      <c r="K2">
        <v>0</v>
      </c>
      <c r="L2" t="s">
        <v>254</v>
      </c>
      <c r="M2" t="s">
        <v>309</v>
      </c>
    </row>
    <row r="3" spans="1:16" x14ac:dyDescent="0.3">
      <c r="A3">
        <v>1</v>
      </c>
      <c r="B3">
        <v>8</v>
      </c>
      <c r="C3" t="s">
        <v>228</v>
      </c>
      <c r="D3" t="s">
        <v>229</v>
      </c>
      <c r="J3">
        <f t="shared" ref="J3:J9" si="0" xml:space="preserve"> J2 + 1</f>
        <v>9</v>
      </c>
      <c r="K3">
        <v>8</v>
      </c>
      <c r="L3" t="s">
        <v>310</v>
      </c>
      <c r="M3" t="s">
        <v>229</v>
      </c>
      <c r="P3">
        <v>7</v>
      </c>
    </row>
    <row r="4" spans="1:16" x14ac:dyDescent="0.3">
      <c r="A4">
        <v>2</v>
      </c>
      <c r="B4">
        <v>16</v>
      </c>
      <c r="C4" t="s">
        <v>230</v>
      </c>
      <c r="D4" t="s">
        <v>231</v>
      </c>
      <c r="E4" t="s">
        <v>260</v>
      </c>
      <c r="J4">
        <f t="shared" si="0"/>
        <v>10</v>
      </c>
      <c r="K4">
        <v>16</v>
      </c>
      <c r="L4" t="s">
        <v>311</v>
      </c>
      <c r="M4" t="s">
        <v>231</v>
      </c>
    </row>
    <row r="5" spans="1:16" x14ac:dyDescent="0.3">
      <c r="A5">
        <v>3</v>
      </c>
      <c r="B5">
        <v>24</v>
      </c>
      <c r="C5" t="s">
        <v>232</v>
      </c>
      <c r="D5" t="s">
        <v>242</v>
      </c>
      <c r="E5" t="s">
        <v>261</v>
      </c>
      <c r="J5">
        <f t="shared" si="0"/>
        <v>11</v>
      </c>
      <c r="K5">
        <v>24</v>
      </c>
      <c r="L5" t="s">
        <v>312</v>
      </c>
      <c r="M5" t="s">
        <v>242</v>
      </c>
    </row>
    <row r="6" spans="1:16" x14ac:dyDescent="0.3">
      <c r="A6">
        <v>4</v>
      </c>
      <c r="B6">
        <v>32</v>
      </c>
      <c r="C6" t="s">
        <v>233</v>
      </c>
      <c r="D6" t="s">
        <v>247</v>
      </c>
      <c r="E6" t="s">
        <v>262</v>
      </c>
      <c r="J6">
        <f t="shared" si="0"/>
        <v>12</v>
      </c>
      <c r="K6">
        <v>32</v>
      </c>
      <c r="L6" t="s">
        <v>313</v>
      </c>
      <c r="M6" t="s">
        <v>247</v>
      </c>
    </row>
    <row r="7" spans="1:16" x14ac:dyDescent="0.3">
      <c r="A7">
        <v>5</v>
      </c>
      <c r="B7">
        <v>40</v>
      </c>
      <c r="C7" t="s">
        <v>234</v>
      </c>
      <c r="D7" t="s">
        <v>248</v>
      </c>
      <c r="J7">
        <f t="shared" si="0"/>
        <v>13</v>
      </c>
      <c r="K7">
        <v>40</v>
      </c>
      <c r="L7" t="s">
        <v>314</v>
      </c>
      <c r="M7" t="s">
        <v>248</v>
      </c>
    </row>
    <row r="8" spans="1:16" x14ac:dyDescent="0.3">
      <c r="A8">
        <v>6</v>
      </c>
      <c r="B8">
        <v>48</v>
      </c>
      <c r="C8" t="s">
        <v>235</v>
      </c>
      <c r="D8" t="s">
        <v>251</v>
      </c>
      <c r="J8">
        <f t="shared" si="0"/>
        <v>14</v>
      </c>
      <c r="K8">
        <v>48</v>
      </c>
      <c r="L8" t="s">
        <v>315</v>
      </c>
      <c r="M8" t="s">
        <v>251</v>
      </c>
    </row>
    <row r="9" spans="1:16" x14ac:dyDescent="0.3">
      <c r="A9">
        <v>7</v>
      </c>
      <c r="B9">
        <v>56</v>
      </c>
      <c r="C9" t="s">
        <v>236</v>
      </c>
      <c r="D9" t="s">
        <v>252</v>
      </c>
      <c r="J9">
        <f t="shared" si="0"/>
        <v>15</v>
      </c>
      <c r="K9">
        <v>56</v>
      </c>
      <c r="L9" t="s">
        <v>316</v>
      </c>
      <c r="M9" t="s">
        <v>252</v>
      </c>
    </row>
    <row r="11" spans="1:16" x14ac:dyDescent="0.3">
      <c r="A11">
        <v>0</v>
      </c>
      <c r="B11">
        <v>1</v>
      </c>
      <c r="C11" t="s">
        <v>254</v>
      </c>
      <c r="D11" t="s">
        <v>253</v>
      </c>
      <c r="J11">
        <v>8</v>
      </c>
      <c r="K11">
        <v>1</v>
      </c>
      <c r="L11" t="s">
        <v>317</v>
      </c>
      <c r="M11" t="s">
        <v>253</v>
      </c>
    </row>
    <row r="12" spans="1:16" x14ac:dyDescent="0.3">
      <c r="A12">
        <v>1</v>
      </c>
      <c r="B12">
        <v>9</v>
      </c>
      <c r="C12" t="s">
        <v>228</v>
      </c>
      <c r="D12" t="s">
        <v>255</v>
      </c>
      <c r="E12" t="s">
        <v>216</v>
      </c>
      <c r="G12">
        <v>0</v>
      </c>
      <c r="J12">
        <f t="shared" ref="J12:J18" si="1" xml:space="preserve"> J11 + 1</f>
        <v>9</v>
      </c>
      <c r="K12">
        <v>9</v>
      </c>
      <c r="L12" t="s">
        <v>310</v>
      </c>
      <c r="M12" t="s">
        <v>255</v>
      </c>
      <c r="N12" t="s">
        <v>318</v>
      </c>
      <c r="P12">
        <v>8</v>
      </c>
    </row>
    <row r="13" spans="1:16" x14ac:dyDescent="0.3">
      <c r="A13">
        <v>2</v>
      </c>
      <c r="B13">
        <f t="shared" ref="B13:B18" si="2" xml:space="preserve"> B12 + 8</f>
        <v>17</v>
      </c>
      <c r="C13" t="s">
        <v>230</v>
      </c>
      <c r="D13" t="s">
        <v>237</v>
      </c>
      <c r="J13">
        <f t="shared" si="1"/>
        <v>10</v>
      </c>
      <c r="K13">
        <f t="shared" ref="K13:K18" si="3" xml:space="preserve"> K12 + 8</f>
        <v>17</v>
      </c>
      <c r="L13" t="s">
        <v>311</v>
      </c>
      <c r="M13" t="s">
        <v>237</v>
      </c>
    </row>
    <row r="14" spans="1:16" x14ac:dyDescent="0.3">
      <c r="A14">
        <v>3</v>
      </c>
      <c r="B14">
        <f t="shared" si="2"/>
        <v>25</v>
      </c>
      <c r="C14" t="s">
        <v>232</v>
      </c>
      <c r="D14" t="s">
        <v>243</v>
      </c>
      <c r="J14">
        <f t="shared" si="1"/>
        <v>11</v>
      </c>
      <c r="K14">
        <f t="shared" si="3"/>
        <v>25</v>
      </c>
      <c r="L14" t="s">
        <v>312</v>
      </c>
      <c r="M14" t="s">
        <v>243</v>
      </c>
    </row>
    <row r="15" spans="1:16" x14ac:dyDescent="0.3">
      <c r="A15">
        <v>4</v>
      </c>
      <c r="B15">
        <f t="shared" si="2"/>
        <v>33</v>
      </c>
      <c r="C15" t="s">
        <v>233</v>
      </c>
      <c r="D15" t="s">
        <v>256</v>
      </c>
      <c r="J15">
        <f t="shared" si="1"/>
        <v>12</v>
      </c>
      <c r="K15">
        <f t="shared" si="3"/>
        <v>33</v>
      </c>
      <c r="L15" t="s">
        <v>313</v>
      </c>
      <c r="M15" t="s">
        <v>256</v>
      </c>
    </row>
    <row r="16" spans="1:16" x14ac:dyDescent="0.3">
      <c r="A16">
        <v>5</v>
      </c>
      <c r="B16">
        <f t="shared" si="2"/>
        <v>41</v>
      </c>
      <c r="C16" t="s">
        <v>234</v>
      </c>
      <c r="D16" t="s">
        <v>249</v>
      </c>
      <c r="J16">
        <f t="shared" si="1"/>
        <v>13</v>
      </c>
      <c r="K16">
        <f t="shared" si="3"/>
        <v>41</v>
      </c>
      <c r="L16" t="s">
        <v>314</v>
      </c>
      <c r="M16" t="s">
        <v>249</v>
      </c>
    </row>
    <row r="17" spans="1:16" x14ac:dyDescent="0.3">
      <c r="A17">
        <v>6</v>
      </c>
      <c r="B17">
        <f t="shared" si="2"/>
        <v>49</v>
      </c>
      <c r="C17" t="s">
        <v>235</v>
      </c>
      <c r="D17" t="s">
        <v>257</v>
      </c>
      <c r="J17">
        <f t="shared" si="1"/>
        <v>14</v>
      </c>
      <c r="K17">
        <f t="shared" si="3"/>
        <v>49</v>
      </c>
      <c r="L17" t="s">
        <v>315</v>
      </c>
      <c r="M17" t="s">
        <v>257</v>
      </c>
    </row>
    <row r="18" spans="1:16" x14ac:dyDescent="0.3">
      <c r="A18">
        <v>7</v>
      </c>
      <c r="B18">
        <f t="shared" si="2"/>
        <v>57</v>
      </c>
      <c r="C18" t="s">
        <v>236</v>
      </c>
      <c r="D18" t="s">
        <v>258</v>
      </c>
      <c r="J18">
        <f t="shared" si="1"/>
        <v>15</v>
      </c>
      <c r="K18">
        <f t="shared" si="3"/>
        <v>57</v>
      </c>
      <c r="L18" t="s">
        <v>316</v>
      </c>
      <c r="M18" t="s">
        <v>258</v>
      </c>
    </row>
    <row r="20" spans="1:16" x14ac:dyDescent="0.3">
      <c r="A20">
        <v>0</v>
      </c>
      <c r="B20">
        <v>2</v>
      </c>
      <c r="C20" t="s">
        <v>254</v>
      </c>
      <c r="D20" t="s">
        <v>265</v>
      </c>
      <c r="J20">
        <v>8</v>
      </c>
      <c r="K20">
        <v>2</v>
      </c>
      <c r="L20" t="s">
        <v>317</v>
      </c>
      <c r="M20" t="s">
        <v>265</v>
      </c>
    </row>
    <row r="21" spans="1:16" x14ac:dyDescent="0.3">
      <c r="A21">
        <v>1</v>
      </c>
      <c r="B21">
        <v>10</v>
      </c>
      <c r="C21" t="s">
        <v>228</v>
      </c>
      <c r="D21" t="s">
        <v>267</v>
      </c>
      <c r="E21" t="s">
        <v>266</v>
      </c>
      <c r="G21">
        <v>1</v>
      </c>
      <c r="J21">
        <f t="shared" ref="J21:J27" si="4" xml:space="preserve"> J20 + 1</f>
        <v>9</v>
      </c>
      <c r="K21">
        <v>10</v>
      </c>
      <c r="L21" t="s">
        <v>310</v>
      </c>
      <c r="M21" t="s">
        <v>267</v>
      </c>
      <c r="N21" t="s">
        <v>319</v>
      </c>
      <c r="P21">
        <v>9</v>
      </c>
    </row>
    <row r="22" spans="1:16" x14ac:dyDescent="0.3">
      <c r="A22">
        <v>2</v>
      </c>
      <c r="B22">
        <v>18</v>
      </c>
      <c r="C22" t="s">
        <v>230</v>
      </c>
      <c r="D22" t="s">
        <v>238</v>
      </c>
      <c r="J22">
        <f t="shared" si="4"/>
        <v>10</v>
      </c>
      <c r="K22">
        <v>18</v>
      </c>
      <c r="L22" t="s">
        <v>311</v>
      </c>
      <c r="M22" t="s">
        <v>238</v>
      </c>
    </row>
    <row r="23" spans="1:16" x14ac:dyDescent="0.3">
      <c r="A23">
        <v>3</v>
      </c>
      <c r="B23">
        <v>26</v>
      </c>
      <c r="C23" t="s">
        <v>232</v>
      </c>
      <c r="D23" t="s">
        <v>244</v>
      </c>
      <c r="J23">
        <f t="shared" si="4"/>
        <v>11</v>
      </c>
      <c r="K23">
        <v>26</v>
      </c>
      <c r="L23" t="s">
        <v>312</v>
      </c>
      <c r="M23" t="s">
        <v>244</v>
      </c>
    </row>
    <row r="24" spans="1:16" x14ac:dyDescent="0.3">
      <c r="A24">
        <v>4</v>
      </c>
      <c r="B24">
        <v>34</v>
      </c>
      <c r="C24" t="s">
        <v>233</v>
      </c>
      <c r="D24" t="s">
        <v>269</v>
      </c>
      <c r="J24">
        <f t="shared" si="4"/>
        <v>12</v>
      </c>
      <c r="K24">
        <v>34</v>
      </c>
      <c r="L24" t="s">
        <v>313</v>
      </c>
      <c r="M24" t="s">
        <v>269</v>
      </c>
    </row>
    <row r="25" spans="1:16" x14ac:dyDescent="0.3">
      <c r="A25">
        <v>5</v>
      </c>
      <c r="B25">
        <v>42</v>
      </c>
      <c r="C25" t="s">
        <v>234</v>
      </c>
      <c r="D25" t="s">
        <v>250</v>
      </c>
      <c r="J25">
        <f t="shared" si="4"/>
        <v>13</v>
      </c>
      <c r="K25">
        <v>42</v>
      </c>
      <c r="L25" t="s">
        <v>314</v>
      </c>
      <c r="M25" t="s">
        <v>250</v>
      </c>
    </row>
    <row r="26" spans="1:16" x14ac:dyDescent="0.3">
      <c r="A26">
        <v>6</v>
      </c>
      <c r="B26">
        <v>50</v>
      </c>
      <c r="C26" t="s">
        <v>235</v>
      </c>
      <c r="D26" t="s">
        <v>270</v>
      </c>
      <c r="J26">
        <f t="shared" si="4"/>
        <v>14</v>
      </c>
      <c r="K26">
        <v>50</v>
      </c>
      <c r="L26" t="s">
        <v>315</v>
      </c>
      <c r="M26" t="s">
        <v>270</v>
      </c>
    </row>
    <row r="27" spans="1:16" x14ac:dyDescent="0.3">
      <c r="A27">
        <v>7</v>
      </c>
      <c r="B27">
        <v>58</v>
      </c>
      <c r="C27" t="s">
        <v>236</v>
      </c>
      <c r="D27" t="s">
        <v>271</v>
      </c>
      <c r="J27">
        <f t="shared" si="4"/>
        <v>15</v>
      </c>
      <c r="K27">
        <v>58</v>
      </c>
      <c r="L27" t="s">
        <v>316</v>
      </c>
      <c r="M27" t="s">
        <v>271</v>
      </c>
    </row>
    <row r="29" spans="1:16" x14ac:dyDescent="0.3">
      <c r="A29">
        <v>0</v>
      </c>
      <c r="B29">
        <v>3</v>
      </c>
      <c r="C29" t="s">
        <v>254</v>
      </c>
      <c r="D29" t="s">
        <v>272</v>
      </c>
      <c r="J29">
        <v>8</v>
      </c>
      <c r="K29">
        <v>3</v>
      </c>
      <c r="L29" t="s">
        <v>317</v>
      </c>
      <c r="M29" t="s">
        <v>272</v>
      </c>
    </row>
    <row r="30" spans="1:16" x14ac:dyDescent="0.3">
      <c r="A30">
        <v>1</v>
      </c>
      <c r="B30">
        <v>11</v>
      </c>
      <c r="C30" t="s">
        <v>228</v>
      </c>
      <c r="D30" t="s">
        <v>273</v>
      </c>
      <c r="E30" t="s">
        <v>278</v>
      </c>
      <c r="G30">
        <v>2</v>
      </c>
      <c r="J30">
        <f t="shared" ref="J30:J36" si="5" xml:space="preserve"> J29 + 1</f>
        <v>9</v>
      </c>
      <c r="K30">
        <v>11</v>
      </c>
      <c r="L30" t="s">
        <v>310</v>
      </c>
      <c r="M30" t="s">
        <v>273</v>
      </c>
      <c r="N30" t="s">
        <v>320</v>
      </c>
      <c r="P30">
        <v>10</v>
      </c>
    </row>
    <row r="31" spans="1:16" x14ac:dyDescent="0.3">
      <c r="A31">
        <v>2</v>
      </c>
      <c r="B31">
        <v>19</v>
      </c>
      <c r="C31" t="s">
        <v>230</v>
      </c>
      <c r="D31" t="s">
        <v>239</v>
      </c>
      <c r="J31">
        <f t="shared" si="5"/>
        <v>10</v>
      </c>
      <c r="K31">
        <v>19</v>
      </c>
      <c r="L31" t="s">
        <v>311</v>
      </c>
      <c r="M31" t="s">
        <v>239</v>
      </c>
    </row>
    <row r="32" spans="1:16" x14ac:dyDescent="0.3">
      <c r="A32">
        <v>3</v>
      </c>
      <c r="B32">
        <v>27</v>
      </c>
      <c r="C32" t="s">
        <v>232</v>
      </c>
      <c r="D32" t="s">
        <v>245</v>
      </c>
      <c r="J32">
        <f t="shared" si="5"/>
        <v>11</v>
      </c>
      <c r="K32">
        <v>27</v>
      </c>
      <c r="L32" t="s">
        <v>312</v>
      </c>
      <c r="M32" t="s">
        <v>245</v>
      </c>
    </row>
    <row r="33" spans="1:16" x14ac:dyDescent="0.3">
      <c r="A33">
        <v>4</v>
      </c>
      <c r="B33">
        <v>35</v>
      </c>
      <c r="C33" t="s">
        <v>233</v>
      </c>
      <c r="D33" t="s">
        <v>274</v>
      </c>
      <c r="J33">
        <f t="shared" si="5"/>
        <v>12</v>
      </c>
      <c r="K33">
        <v>35</v>
      </c>
      <c r="L33" t="s">
        <v>313</v>
      </c>
      <c r="M33" t="s">
        <v>274</v>
      </c>
    </row>
    <row r="34" spans="1:16" x14ac:dyDescent="0.3">
      <c r="A34">
        <v>5</v>
      </c>
      <c r="B34">
        <v>43</v>
      </c>
      <c r="C34" t="s">
        <v>234</v>
      </c>
      <c r="D34" t="s">
        <v>275</v>
      </c>
      <c r="J34">
        <f t="shared" si="5"/>
        <v>13</v>
      </c>
      <c r="K34">
        <v>43</v>
      </c>
      <c r="L34" t="s">
        <v>314</v>
      </c>
      <c r="M34" t="s">
        <v>275</v>
      </c>
    </row>
    <row r="35" spans="1:16" x14ac:dyDescent="0.3">
      <c r="A35">
        <v>6</v>
      </c>
      <c r="B35">
        <v>51</v>
      </c>
      <c r="C35" t="s">
        <v>235</v>
      </c>
      <c r="D35" t="s">
        <v>276</v>
      </c>
      <c r="J35">
        <f t="shared" si="5"/>
        <v>14</v>
      </c>
      <c r="K35">
        <v>51</v>
      </c>
      <c r="L35" t="s">
        <v>315</v>
      </c>
      <c r="M35" t="s">
        <v>276</v>
      </c>
    </row>
    <row r="36" spans="1:16" x14ac:dyDescent="0.3">
      <c r="A36">
        <v>7</v>
      </c>
      <c r="B36">
        <v>59</v>
      </c>
      <c r="C36" t="s">
        <v>236</v>
      </c>
      <c r="D36" t="s">
        <v>277</v>
      </c>
      <c r="J36">
        <f t="shared" si="5"/>
        <v>15</v>
      </c>
      <c r="K36">
        <v>59</v>
      </c>
      <c r="L36" t="s">
        <v>316</v>
      </c>
      <c r="M36" t="s">
        <v>277</v>
      </c>
    </row>
    <row r="38" spans="1:16" x14ac:dyDescent="0.3">
      <c r="A38">
        <v>0</v>
      </c>
      <c r="B38">
        <v>4</v>
      </c>
      <c r="C38" t="s">
        <v>254</v>
      </c>
      <c r="D38" t="s">
        <v>279</v>
      </c>
      <c r="J38">
        <v>8</v>
      </c>
      <c r="K38">
        <v>4</v>
      </c>
      <c r="L38" t="s">
        <v>317</v>
      </c>
      <c r="M38" t="s">
        <v>279</v>
      </c>
    </row>
    <row r="39" spans="1:16" x14ac:dyDescent="0.3">
      <c r="A39">
        <v>1</v>
      </c>
      <c r="B39">
        <v>12</v>
      </c>
      <c r="C39" t="s">
        <v>228</v>
      </c>
      <c r="D39" t="s">
        <v>280</v>
      </c>
      <c r="E39" t="s">
        <v>298</v>
      </c>
      <c r="G39">
        <v>3</v>
      </c>
      <c r="J39">
        <f t="shared" ref="J39:J45" si="6" xml:space="preserve"> J38 + 1</f>
        <v>9</v>
      </c>
      <c r="K39">
        <v>12</v>
      </c>
      <c r="L39" t="s">
        <v>310</v>
      </c>
      <c r="M39" t="s">
        <v>280</v>
      </c>
      <c r="N39" t="s">
        <v>321</v>
      </c>
      <c r="P39">
        <v>11</v>
      </c>
    </row>
    <row r="40" spans="1:16" x14ac:dyDescent="0.3">
      <c r="A40">
        <v>2</v>
      </c>
      <c r="B40">
        <v>20</v>
      </c>
      <c r="C40" t="s">
        <v>230</v>
      </c>
      <c r="D40" t="s">
        <v>240</v>
      </c>
      <c r="J40">
        <f t="shared" si="6"/>
        <v>10</v>
      </c>
      <c r="K40">
        <v>20</v>
      </c>
      <c r="L40" t="s">
        <v>311</v>
      </c>
      <c r="M40" t="s">
        <v>240</v>
      </c>
    </row>
    <row r="41" spans="1:16" x14ac:dyDescent="0.3">
      <c r="A41">
        <v>3</v>
      </c>
      <c r="B41">
        <v>28</v>
      </c>
      <c r="C41" t="s">
        <v>232</v>
      </c>
      <c r="D41" t="s">
        <v>246</v>
      </c>
      <c r="J41">
        <f t="shared" si="6"/>
        <v>11</v>
      </c>
      <c r="K41">
        <v>28</v>
      </c>
      <c r="L41" t="s">
        <v>312</v>
      </c>
      <c r="M41" t="s">
        <v>246</v>
      </c>
    </row>
    <row r="42" spans="1:16" x14ac:dyDescent="0.3">
      <c r="A42">
        <v>4</v>
      </c>
      <c r="B42">
        <v>36</v>
      </c>
      <c r="C42" t="s">
        <v>233</v>
      </c>
      <c r="D42" t="s">
        <v>285</v>
      </c>
      <c r="J42">
        <f t="shared" si="6"/>
        <v>12</v>
      </c>
      <c r="K42">
        <v>36</v>
      </c>
      <c r="L42" t="s">
        <v>313</v>
      </c>
      <c r="M42" t="s">
        <v>285</v>
      </c>
    </row>
    <row r="43" spans="1:16" x14ac:dyDescent="0.3">
      <c r="A43">
        <v>5</v>
      </c>
      <c r="B43">
        <v>44</v>
      </c>
      <c r="C43" t="s">
        <v>234</v>
      </c>
      <c r="D43" t="s">
        <v>286</v>
      </c>
      <c r="J43">
        <f t="shared" si="6"/>
        <v>13</v>
      </c>
      <c r="K43">
        <v>44</v>
      </c>
      <c r="L43" t="s">
        <v>314</v>
      </c>
      <c r="M43" t="s">
        <v>286</v>
      </c>
    </row>
    <row r="44" spans="1:16" x14ac:dyDescent="0.3">
      <c r="A44">
        <v>6</v>
      </c>
      <c r="B44">
        <v>52</v>
      </c>
      <c r="C44" t="s">
        <v>235</v>
      </c>
      <c r="D44" t="s">
        <v>287</v>
      </c>
      <c r="J44">
        <f t="shared" si="6"/>
        <v>14</v>
      </c>
      <c r="K44">
        <v>52</v>
      </c>
      <c r="L44" t="s">
        <v>315</v>
      </c>
      <c r="M44" t="s">
        <v>287</v>
      </c>
    </row>
    <row r="45" spans="1:16" x14ac:dyDescent="0.3">
      <c r="A45">
        <v>7</v>
      </c>
      <c r="B45">
        <v>60</v>
      </c>
      <c r="C45" t="s">
        <v>236</v>
      </c>
      <c r="D45" t="s">
        <v>288</v>
      </c>
      <c r="J45">
        <f t="shared" si="6"/>
        <v>15</v>
      </c>
      <c r="K45">
        <v>60</v>
      </c>
      <c r="L45" t="s">
        <v>316</v>
      </c>
      <c r="M45" t="s">
        <v>288</v>
      </c>
    </row>
    <row r="47" spans="1:16" x14ac:dyDescent="0.3">
      <c r="A47">
        <v>0</v>
      </c>
      <c r="B47">
        <v>5</v>
      </c>
      <c r="C47" t="s">
        <v>254</v>
      </c>
      <c r="D47" t="s">
        <v>289</v>
      </c>
      <c r="J47">
        <v>8</v>
      </c>
      <c r="K47">
        <v>5</v>
      </c>
      <c r="L47" t="s">
        <v>317</v>
      </c>
      <c r="M47" t="s">
        <v>289</v>
      </c>
    </row>
    <row r="48" spans="1:16" x14ac:dyDescent="0.3">
      <c r="A48">
        <v>1</v>
      </c>
      <c r="B48">
        <v>13</v>
      </c>
      <c r="C48" t="s">
        <v>228</v>
      </c>
      <c r="D48" t="s">
        <v>290</v>
      </c>
      <c r="E48" t="s">
        <v>299</v>
      </c>
      <c r="G48">
        <v>4</v>
      </c>
      <c r="J48">
        <f t="shared" ref="J48:J54" si="7" xml:space="preserve"> J47 + 1</f>
        <v>9</v>
      </c>
      <c r="K48">
        <v>13</v>
      </c>
      <c r="L48" t="s">
        <v>310</v>
      </c>
      <c r="M48" t="s">
        <v>290</v>
      </c>
      <c r="N48" t="s">
        <v>322</v>
      </c>
      <c r="P48">
        <v>12</v>
      </c>
    </row>
    <row r="49" spans="1:16" x14ac:dyDescent="0.3">
      <c r="A49">
        <v>2</v>
      </c>
      <c r="B49">
        <v>21</v>
      </c>
      <c r="C49" t="s">
        <v>230</v>
      </c>
      <c r="D49" t="s">
        <v>241</v>
      </c>
      <c r="J49">
        <f t="shared" si="7"/>
        <v>10</v>
      </c>
      <c r="K49">
        <v>21</v>
      </c>
      <c r="L49" t="s">
        <v>311</v>
      </c>
      <c r="M49" t="s">
        <v>241</v>
      </c>
    </row>
    <row r="50" spans="1:16" x14ac:dyDescent="0.3">
      <c r="A50">
        <v>3</v>
      </c>
      <c r="B50">
        <v>29</v>
      </c>
      <c r="C50" t="s">
        <v>232</v>
      </c>
      <c r="D50" t="s">
        <v>259</v>
      </c>
      <c r="J50">
        <f t="shared" si="7"/>
        <v>11</v>
      </c>
      <c r="K50">
        <v>29</v>
      </c>
      <c r="L50" t="s">
        <v>312</v>
      </c>
      <c r="M50" t="s">
        <v>259</v>
      </c>
    </row>
    <row r="51" spans="1:16" x14ac:dyDescent="0.3">
      <c r="A51">
        <v>4</v>
      </c>
      <c r="B51">
        <v>37</v>
      </c>
      <c r="C51" t="s">
        <v>233</v>
      </c>
      <c r="D51" t="s">
        <v>281</v>
      </c>
      <c r="J51">
        <f t="shared" si="7"/>
        <v>12</v>
      </c>
      <c r="K51">
        <v>37</v>
      </c>
      <c r="L51" t="s">
        <v>313</v>
      </c>
      <c r="M51" t="s">
        <v>281</v>
      </c>
    </row>
    <row r="52" spans="1:16" x14ac:dyDescent="0.3">
      <c r="A52">
        <v>5</v>
      </c>
      <c r="B52">
        <v>45</v>
      </c>
      <c r="C52" t="s">
        <v>234</v>
      </c>
      <c r="D52" t="s">
        <v>282</v>
      </c>
      <c r="J52">
        <f t="shared" si="7"/>
        <v>13</v>
      </c>
      <c r="K52">
        <v>45</v>
      </c>
      <c r="L52" t="s">
        <v>314</v>
      </c>
      <c r="M52" t="s">
        <v>282</v>
      </c>
    </row>
    <row r="53" spans="1:16" x14ac:dyDescent="0.3">
      <c r="A53">
        <v>6</v>
      </c>
      <c r="B53">
        <v>53</v>
      </c>
      <c r="C53" t="s">
        <v>235</v>
      </c>
      <c r="D53" t="s">
        <v>283</v>
      </c>
      <c r="J53">
        <f t="shared" si="7"/>
        <v>14</v>
      </c>
      <c r="K53">
        <v>53</v>
      </c>
      <c r="L53" t="s">
        <v>315</v>
      </c>
      <c r="M53" t="s">
        <v>283</v>
      </c>
    </row>
    <row r="54" spans="1:16" x14ac:dyDescent="0.3">
      <c r="A54">
        <v>7</v>
      </c>
      <c r="B54">
        <v>61</v>
      </c>
      <c r="C54" t="s">
        <v>236</v>
      </c>
      <c r="D54" t="s">
        <v>284</v>
      </c>
      <c r="J54">
        <f t="shared" si="7"/>
        <v>15</v>
      </c>
      <c r="K54">
        <v>61</v>
      </c>
      <c r="L54" t="s">
        <v>316</v>
      </c>
      <c r="M54" t="s">
        <v>284</v>
      </c>
    </row>
    <row r="56" spans="1:16" x14ac:dyDescent="0.3">
      <c r="A56">
        <v>0</v>
      </c>
      <c r="B56">
        <v>6</v>
      </c>
      <c r="C56" t="s">
        <v>254</v>
      </c>
      <c r="D56" t="s">
        <v>291</v>
      </c>
      <c r="J56">
        <v>8</v>
      </c>
      <c r="K56">
        <v>6</v>
      </c>
      <c r="L56" t="s">
        <v>317</v>
      </c>
      <c r="M56" t="s">
        <v>291</v>
      </c>
    </row>
    <row r="57" spans="1:16" x14ac:dyDescent="0.3">
      <c r="A57">
        <v>1</v>
      </c>
      <c r="B57">
        <v>14</v>
      </c>
      <c r="C57" t="s">
        <v>228</v>
      </c>
      <c r="D57" t="s">
        <v>292</v>
      </c>
      <c r="E57" t="s">
        <v>300</v>
      </c>
      <c r="G57">
        <v>5</v>
      </c>
      <c r="J57">
        <f t="shared" ref="J57:J63" si="8" xml:space="preserve"> J56 + 1</f>
        <v>9</v>
      </c>
      <c r="K57">
        <v>14</v>
      </c>
      <c r="L57" t="s">
        <v>310</v>
      </c>
      <c r="M57" t="s">
        <v>292</v>
      </c>
      <c r="N57" t="s">
        <v>323</v>
      </c>
      <c r="P57">
        <v>13</v>
      </c>
    </row>
    <row r="58" spans="1:16" x14ac:dyDescent="0.3">
      <c r="A58">
        <v>2</v>
      </c>
      <c r="B58">
        <v>22</v>
      </c>
      <c r="C58" t="s">
        <v>230</v>
      </c>
      <c r="D58" t="s">
        <v>268</v>
      </c>
      <c r="J58">
        <f t="shared" si="8"/>
        <v>10</v>
      </c>
      <c r="K58">
        <v>22</v>
      </c>
      <c r="L58" t="s">
        <v>311</v>
      </c>
      <c r="M58" t="s">
        <v>268</v>
      </c>
    </row>
    <row r="59" spans="1:16" x14ac:dyDescent="0.3">
      <c r="A59">
        <v>3</v>
      </c>
      <c r="B59">
        <v>30</v>
      </c>
      <c r="C59" t="s">
        <v>232</v>
      </c>
      <c r="D59" t="s">
        <v>293</v>
      </c>
      <c r="J59">
        <f t="shared" si="8"/>
        <v>11</v>
      </c>
      <c r="K59">
        <v>30</v>
      </c>
      <c r="L59" t="s">
        <v>312</v>
      </c>
      <c r="M59" t="s">
        <v>293</v>
      </c>
    </row>
    <row r="60" spans="1:16" x14ac:dyDescent="0.3">
      <c r="A60">
        <v>4</v>
      </c>
      <c r="B60">
        <v>38</v>
      </c>
      <c r="C60" t="s">
        <v>233</v>
      </c>
      <c r="D60" t="s">
        <v>294</v>
      </c>
      <c r="J60">
        <f t="shared" si="8"/>
        <v>12</v>
      </c>
      <c r="K60">
        <v>38</v>
      </c>
      <c r="L60" t="s">
        <v>313</v>
      </c>
      <c r="M60" t="s">
        <v>294</v>
      </c>
    </row>
    <row r="61" spans="1:16" x14ac:dyDescent="0.3">
      <c r="A61">
        <v>5</v>
      </c>
      <c r="B61">
        <v>46</v>
      </c>
      <c r="C61" t="s">
        <v>234</v>
      </c>
      <c r="D61" t="s">
        <v>295</v>
      </c>
      <c r="J61">
        <f t="shared" si="8"/>
        <v>13</v>
      </c>
      <c r="K61">
        <v>46</v>
      </c>
      <c r="L61" t="s">
        <v>314</v>
      </c>
      <c r="M61" t="s">
        <v>295</v>
      </c>
    </row>
    <row r="62" spans="1:16" x14ac:dyDescent="0.3">
      <c r="A62">
        <v>6</v>
      </c>
      <c r="B62">
        <v>54</v>
      </c>
      <c r="C62" t="s">
        <v>235</v>
      </c>
      <c r="D62" t="s">
        <v>296</v>
      </c>
      <c r="J62">
        <f t="shared" si="8"/>
        <v>14</v>
      </c>
      <c r="K62">
        <v>54</v>
      </c>
      <c r="L62" t="s">
        <v>315</v>
      </c>
      <c r="M62" t="s">
        <v>296</v>
      </c>
    </row>
    <row r="63" spans="1:16" x14ac:dyDescent="0.3">
      <c r="A63">
        <v>7</v>
      </c>
      <c r="B63">
        <v>62</v>
      </c>
      <c r="C63" t="s">
        <v>236</v>
      </c>
      <c r="D63" t="s">
        <v>297</v>
      </c>
      <c r="J63">
        <f t="shared" si="8"/>
        <v>15</v>
      </c>
      <c r="K63">
        <v>62</v>
      </c>
      <c r="L63" t="s">
        <v>316</v>
      </c>
      <c r="M63" t="s">
        <v>297</v>
      </c>
    </row>
    <row r="65" spans="1:16" x14ac:dyDescent="0.3">
      <c r="A65">
        <v>0</v>
      </c>
      <c r="B65">
        <v>7</v>
      </c>
      <c r="C65" t="s">
        <v>254</v>
      </c>
      <c r="D65" t="s">
        <v>301</v>
      </c>
      <c r="J65">
        <v>8</v>
      </c>
      <c r="K65">
        <v>7</v>
      </c>
      <c r="L65" t="s">
        <v>317</v>
      </c>
      <c r="M65" t="s">
        <v>301</v>
      </c>
    </row>
    <row r="66" spans="1:16" x14ac:dyDescent="0.3">
      <c r="A66">
        <v>1</v>
      </c>
      <c r="B66">
        <v>15</v>
      </c>
      <c r="C66" t="s">
        <v>228</v>
      </c>
      <c r="D66" t="s">
        <v>302</v>
      </c>
      <c r="E66" t="s">
        <v>300</v>
      </c>
      <c r="G66">
        <v>6</v>
      </c>
      <c r="J66">
        <f t="shared" ref="J66:J72" si="9" xml:space="preserve"> J65 + 1</f>
        <v>9</v>
      </c>
      <c r="K66">
        <v>15</v>
      </c>
      <c r="L66" t="s">
        <v>310</v>
      </c>
      <c r="M66" t="s">
        <v>302</v>
      </c>
      <c r="N66" t="s">
        <v>323</v>
      </c>
      <c r="P66">
        <v>14</v>
      </c>
    </row>
    <row r="67" spans="1:16" x14ac:dyDescent="0.3">
      <c r="A67">
        <v>2</v>
      </c>
      <c r="B67">
        <v>23</v>
      </c>
      <c r="C67" t="s">
        <v>230</v>
      </c>
      <c r="D67" t="s">
        <v>264</v>
      </c>
      <c r="J67">
        <f t="shared" si="9"/>
        <v>10</v>
      </c>
      <c r="K67">
        <v>23</v>
      </c>
      <c r="L67" t="s">
        <v>311</v>
      </c>
      <c r="M67" t="s">
        <v>264</v>
      </c>
    </row>
    <row r="68" spans="1:16" x14ac:dyDescent="0.3">
      <c r="A68">
        <v>3</v>
      </c>
      <c r="B68">
        <v>31</v>
      </c>
      <c r="C68" t="s">
        <v>232</v>
      </c>
      <c r="D68" t="s">
        <v>303</v>
      </c>
      <c r="J68">
        <f t="shared" si="9"/>
        <v>11</v>
      </c>
      <c r="K68">
        <v>31</v>
      </c>
      <c r="L68" t="s">
        <v>312</v>
      </c>
      <c r="M68" t="s">
        <v>303</v>
      </c>
    </row>
    <row r="69" spans="1:16" x14ac:dyDescent="0.3">
      <c r="A69">
        <v>4</v>
      </c>
      <c r="B69">
        <v>39</v>
      </c>
      <c r="C69" t="s">
        <v>233</v>
      </c>
      <c r="D69" t="s">
        <v>304</v>
      </c>
      <c r="J69">
        <f t="shared" si="9"/>
        <v>12</v>
      </c>
      <c r="K69">
        <v>39</v>
      </c>
      <c r="L69" t="s">
        <v>313</v>
      </c>
      <c r="M69" t="s">
        <v>304</v>
      </c>
    </row>
    <row r="70" spans="1:16" x14ac:dyDescent="0.3">
      <c r="A70">
        <v>5</v>
      </c>
      <c r="B70">
        <v>47</v>
      </c>
      <c r="C70" t="s">
        <v>234</v>
      </c>
      <c r="D70" t="s">
        <v>305</v>
      </c>
      <c r="J70">
        <f t="shared" si="9"/>
        <v>13</v>
      </c>
      <c r="K70">
        <v>47</v>
      </c>
      <c r="L70" t="s">
        <v>314</v>
      </c>
      <c r="M70" t="s">
        <v>305</v>
      </c>
    </row>
    <row r="71" spans="1:16" x14ac:dyDescent="0.3">
      <c r="A71">
        <v>6</v>
      </c>
      <c r="B71">
        <v>55</v>
      </c>
      <c r="C71" t="s">
        <v>235</v>
      </c>
      <c r="D71" t="s">
        <v>306</v>
      </c>
      <c r="J71">
        <f t="shared" si="9"/>
        <v>14</v>
      </c>
      <c r="K71">
        <v>55</v>
      </c>
      <c r="L71" t="s">
        <v>315</v>
      </c>
      <c r="M71" t="s">
        <v>306</v>
      </c>
    </row>
    <row r="72" spans="1:16" x14ac:dyDescent="0.3">
      <c r="A72">
        <v>7</v>
      </c>
      <c r="B72">
        <v>63</v>
      </c>
      <c r="C72" t="s">
        <v>236</v>
      </c>
      <c r="D72" t="s">
        <v>307</v>
      </c>
      <c r="J72">
        <f t="shared" si="9"/>
        <v>15</v>
      </c>
      <c r="K72">
        <v>63</v>
      </c>
      <c r="L72" t="s">
        <v>316</v>
      </c>
      <c r="M72" t="s">
        <v>307</v>
      </c>
    </row>
    <row r="74" spans="1:16" x14ac:dyDescent="0.3">
      <c r="L74" t="s">
        <v>254</v>
      </c>
      <c r="M74" t="s">
        <v>308</v>
      </c>
    </row>
    <row r="78" spans="1:16" x14ac:dyDescent="0.3">
      <c r="M7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 1 ST</vt:lpstr>
      <vt:lpstr>M1 - Lead out</vt:lpstr>
      <vt:lpstr>Milestone 2 ST</vt:lpstr>
      <vt:lpstr>M2 Notes</vt:lpstr>
      <vt:lpstr>Addressing for 8x8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Rafidi</dc:creator>
  <cp:lastModifiedBy>Samer Rafidi</cp:lastModifiedBy>
  <dcterms:created xsi:type="dcterms:W3CDTF">2024-10-28T16:05:28Z</dcterms:created>
  <dcterms:modified xsi:type="dcterms:W3CDTF">2024-12-25T18:24:53Z</dcterms:modified>
</cp:coreProperties>
</file>