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ih\Dropbox\roman3d\CAD model\"/>
    </mc:Choice>
  </mc:AlternateContent>
  <xr:revisionPtr revIDLastSave="0" documentId="13_ncr:1_{1C9261CB-7AED-4D8B-A96A-F803E8936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R19" i="1"/>
  <c r="R18" i="1"/>
  <c r="R17" i="1"/>
  <c r="R16" i="1"/>
  <c r="E31" i="1"/>
  <c r="E30" i="1"/>
  <c r="E29" i="1"/>
  <c r="D31" i="1"/>
  <c r="D30" i="1"/>
  <c r="D29" i="1"/>
  <c r="C31" i="1"/>
  <c r="C30" i="1"/>
  <c r="C29" i="1"/>
  <c r="E13" i="1"/>
  <c r="E12" i="1"/>
  <c r="E11" i="1"/>
  <c r="D13" i="1"/>
  <c r="D12" i="1"/>
  <c r="D11" i="1"/>
  <c r="C13" i="1"/>
  <c r="C18" i="1" s="1"/>
  <c r="C12" i="1"/>
  <c r="C17" i="1" s="1"/>
  <c r="C11" i="1"/>
  <c r="C16" i="1" s="1"/>
  <c r="C20" i="1" l="1"/>
  <c r="C19" i="1"/>
  <c r="C21" i="1"/>
</calcChain>
</file>

<file path=xl/sharedStrings.xml><?xml version="1.0" encoding="utf-8"?>
<sst xmlns="http://schemas.openxmlformats.org/spreadsheetml/2006/main" count="56" uniqueCount="35">
  <si>
    <t xml:space="preserve">Measured </t>
  </si>
  <si>
    <t>Weight (g)</t>
  </si>
  <si>
    <t>Link 1</t>
  </si>
  <si>
    <t>Link 2</t>
  </si>
  <si>
    <t>Link 3</t>
  </si>
  <si>
    <t>Motor 2</t>
  </si>
  <si>
    <t>Motor 3</t>
  </si>
  <si>
    <t>Kg/m/s</t>
  </si>
  <si>
    <t>Link+Motor</t>
  </si>
  <si>
    <t>Weight (kg)</t>
  </si>
  <si>
    <t>Length (m)</t>
  </si>
  <si>
    <t>App. CMass (m)</t>
  </si>
  <si>
    <t>Beta1</t>
  </si>
  <si>
    <t>Kg.m^2</t>
  </si>
  <si>
    <t>Beta2</t>
  </si>
  <si>
    <t>Beta3</t>
  </si>
  <si>
    <t>p1</t>
  </si>
  <si>
    <t>p2</t>
  </si>
  <si>
    <t>p3</t>
  </si>
  <si>
    <t>fd1</t>
  </si>
  <si>
    <t>Nm.sec</t>
  </si>
  <si>
    <t>fd2</t>
  </si>
  <si>
    <t>fd3</t>
  </si>
  <si>
    <t>g/mm/s</t>
  </si>
  <si>
    <t>Length (mm)</t>
  </si>
  <si>
    <t>App. CMass (mm)</t>
  </si>
  <si>
    <t>(m1+m2)*l1*l1+m2*l2*l2</t>
  </si>
  <si>
    <t>m2*l1*l2</t>
  </si>
  <si>
    <t>m2*l2*l2</t>
  </si>
  <si>
    <t>m1</t>
  </si>
  <si>
    <t>m2</t>
  </si>
  <si>
    <t>l1</t>
  </si>
  <si>
    <t>l2</t>
  </si>
  <si>
    <t xml:space="preserve">2DOF </t>
  </si>
  <si>
    <t>3DOF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</si>
</sst>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1"/>
  <sheetViews>
    <sheetView tabSelected="1" workbookViewId="0">
      <selection activeCell="U19" sqref="U19"/>
    </sheetView>
  </sheetViews>
  <sheetFormatPr defaultRowHeight="15" x14ac:dyDescent="0.25"/>
  <cols>
    <col min="1" max="1" width="3" customWidth="1"/>
    <col min="2" max="2" width="11.28515625" bestFit="1" customWidth="1"/>
    <col min="3" max="3" width="14.85546875" bestFit="1" customWidth="1"/>
    <col min="4" max="4" width="10.7109375" bestFit="1" customWidth="1"/>
    <col min="5" max="5" width="15.28515625" bestFit="1" customWidth="1"/>
  </cols>
  <sheetData>
    <row r="2" spans="2:18" x14ac:dyDescent="0.25">
      <c r="B2" s="1" t="s">
        <v>0</v>
      </c>
      <c r="C2" s="1" t="s">
        <v>1</v>
      </c>
    </row>
    <row r="3" spans="2:18" x14ac:dyDescent="0.25">
      <c r="B3" s="1" t="s">
        <v>2</v>
      </c>
      <c r="C3" s="2">
        <v>433.8</v>
      </c>
    </row>
    <row r="4" spans="2:18" x14ac:dyDescent="0.25">
      <c r="B4" s="1" t="s">
        <v>3</v>
      </c>
      <c r="C4" s="2">
        <v>272.2</v>
      </c>
    </row>
    <row r="5" spans="2:18" x14ac:dyDescent="0.25">
      <c r="B5" s="1" t="s">
        <v>4</v>
      </c>
      <c r="C5" s="2">
        <v>132.5</v>
      </c>
    </row>
    <row r="6" spans="2:18" x14ac:dyDescent="0.25">
      <c r="B6" s="1" t="s">
        <v>5</v>
      </c>
      <c r="C6" s="2">
        <v>1219</v>
      </c>
    </row>
    <row r="7" spans="2:18" x14ac:dyDescent="0.25">
      <c r="B7" s="1" t="s">
        <v>6</v>
      </c>
      <c r="C7" s="2">
        <v>587</v>
      </c>
    </row>
    <row r="8" spans="2:18" x14ac:dyDescent="0.25">
      <c r="B8" s="7"/>
    </row>
    <row r="9" spans="2:18" x14ac:dyDescent="0.25">
      <c r="B9" s="7" t="s">
        <v>7</v>
      </c>
    </row>
    <row r="10" spans="2:18" x14ac:dyDescent="0.25">
      <c r="B10" s="3" t="s">
        <v>8</v>
      </c>
      <c r="C10" s="1" t="s">
        <v>9</v>
      </c>
      <c r="D10" s="3" t="s">
        <v>10</v>
      </c>
      <c r="E10" s="1" t="s">
        <v>11</v>
      </c>
    </row>
    <row r="11" spans="2:18" x14ac:dyDescent="0.25">
      <c r="B11" s="3" t="s">
        <v>2</v>
      </c>
      <c r="C11" s="2">
        <f>(C3+C6)/1000</f>
        <v>1.6528</v>
      </c>
      <c r="D11" s="4">
        <f>150/1000</f>
        <v>0.15</v>
      </c>
      <c r="E11" s="5">
        <f>112/1000</f>
        <v>0.112</v>
      </c>
    </row>
    <row r="12" spans="2:18" x14ac:dyDescent="0.25">
      <c r="B12" s="3" t="s">
        <v>3</v>
      </c>
      <c r="C12" s="2">
        <f>(C4+C7)/1000</f>
        <v>0.85920000000000007</v>
      </c>
      <c r="D12" s="4">
        <f>100/1000</f>
        <v>0.1</v>
      </c>
      <c r="E12" s="2">
        <f>80/1000</f>
        <v>0.08</v>
      </c>
    </row>
    <row r="13" spans="2:18" x14ac:dyDescent="0.25">
      <c r="B13" s="3" t="s">
        <v>4</v>
      </c>
      <c r="C13" s="2">
        <f>C5/1000</f>
        <v>0.13250000000000001</v>
      </c>
      <c r="D13" s="4">
        <f>65/1000</f>
        <v>6.5000000000000002E-2</v>
      </c>
      <c r="E13" s="2">
        <f>13/1000</f>
        <v>1.2999999999999999E-2</v>
      </c>
    </row>
    <row r="15" spans="2:18" x14ac:dyDescent="0.25">
      <c r="B15" s="9" t="s">
        <v>34</v>
      </c>
      <c r="K15" t="s">
        <v>33</v>
      </c>
    </row>
    <row r="16" spans="2:18" x14ac:dyDescent="0.25">
      <c r="B16" s="1" t="s">
        <v>12</v>
      </c>
      <c r="C16" s="6">
        <f xml:space="preserve"> C11*E11*E11+C12*(D12*D12+E12*E12)+C13*(D11*D11+D12*D12+E13*E13)</f>
        <v>3.9152245700000005E-2</v>
      </c>
      <c r="D16" s="2" t="s">
        <v>13</v>
      </c>
      <c r="K16" s="8" t="s">
        <v>16</v>
      </c>
      <c r="L16" s="8">
        <f>(R16+R17)*R18*R18+R17*R19*R19</f>
        <v>6.9418249999999987E-2</v>
      </c>
      <c r="M16" s="2" t="s">
        <v>13</v>
      </c>
      <c r="Q16" t="s">
        <v>29</v>
      </c>
      <c r="R16">
        <f>C11</f>
        <v>1.6528</v>
      </c>
    </row>
    <row r="17" spans="2:18" x14ac:dyDescent="0.25">
      <c r="B17" s="1" t="s">
        <v>14</v>
      </c>
      <c r="C17" s="6">
        <f>C12*(E12*E12) + C13*(D12*D12+E13*E13)</f>
        <v>6.8462725000000019E-3</v>
      </c>
      <c r="D17" s="2" t="s">
        <v>13</v>
      </c>
      <c r="K17" s="8" t="s">
        <v>17</v>
      </c>
      <c r="L17" s="8">
        <f>R17*R19*R19</f>
        <v>9.9170000000000022E-3</v>
      </c>
      <c r="M17" s="2" t="s">
        <v>13</v>
      </c>
      <c r="Q17" t="s">
        <v>30</v>
      </c>
      <c r="R17">
        <f>C12+C13</f>
        <v>0.99170000000000003</v>
      </c>
    </row>
    <row r="18" spans="2:18" x14ac:dyDescent="0.25">
      <c r="B18" s="1" t="s">
        <v>15</v>
      </c>
      <c r="C18" s="6">
        <f>C13*E13*E13</f>
        <v>2.2392499999999999E-5</v>
      </c>
      <c r="D18" s="2" t="s">
        <v>13</v>
      </c>
      <c r="K18" s="8" t="s">
        <v>18</v>
      </c>
      <c r="L18" s="8">
        <f>R17*R18*R19</f>
        <v>1.48755E-2</v>
      </c>
      <c r="M18" s="2" t="s">
        <v>13</v>
      </c>
      <c r="Q18" t="s">
        <v>31</v>
      </c>
      <c r="R18">
        <f>D11</f>
        <v>0.15</v>
      </c>
    </row>
    <row r="19" spans="2:18" x14ac:dyDescent="0.25">
      <c r="B19" s="1" t="s">
        <v>16</v>
      </c>
      <c r="C19" s="6">
        <f>D11*C12*E12+D11*D12*C13</f>
        <v>1.2297899999999999E-2</v>
      </c>
      <c r="D19" s="2" t="s">
        <v>13</v>
      </c>
      <c r="Q19" t="s">
        <v>32</v>
      </c>
      <c r="R19">
        <f>D12</f>
        <v>0.1</v>
      </c>
    </row>
    <row r="20" spans="2:18" x14ac:dyDescent="0.25">
      <c r="B20" s="1" t="s">
        <v>17</v>
      </c>
      <c r="C20" s="6">
        <f>D11*E13*C13</f>
        <v>2.5837499999999998E-4</v>
      </c>
      <c r="D20" s="2" t="s">
        <v>13</v>
      </c>
    </row>
    <row r="21" spans="2:18" x14ac:dyDescent="0.25">
      <c r="B21" s="1" t="s">
        <v>18</v>
      </c>
      <c r="C21" s="6">
        <f>D12*E13*C13</f>
        <v>1.7225000000000001E-4</v>
      </c>
      <c r="D21" s="2" t="s">
        <v>13</v>
      </c>
      <c r="L21" t="s">
        <v>26</v>
      </c>
    </row>
    <row r="22" spans="2:18" x14ac:dyDescent="0.25">
      <c r="B22" s="1" t="s">
        <v>19</v>
      </c>
      <c r="C22" s="6"/>
      <c r="D22" s="2" t="s">
        <v>20</v>
      </c>
      <c r="L22" t="s">
        <v>28</v>
      </c>
    </row>
    <row r="23" spans="2:18" x14ac:dyDescent="0.25">
      <c r="B23" s="1" t="s">
        <v>21</v>
      </c>
      <c r="C23" s="6"/>
      <c r="D23" s="2" t="s">
        <v>20</v>
      </c>
      <c r="L23" t="s">
        <v>27</v>
      </c>
    </row>
    <row r="24" spans="2:18" x14ac:dyDescent="0.25">
      <c r="B24" s="1" t="s">
        <v>22</v>
      </c>
      <c r="C24" s="6"/>
      <c r="D24" s="2" t="s">
        <v>20</v>
      </c>
    </row>
    <row r="27" spans="2:18" x14ac:dyDescent="0.25">
      <c r="B27" s="7" t="s">
        <v>23</v>
      </c>
    </row>
    <row r="28" spans="2:18" x14ac:dyDescent="0.25">
      <c r="B28" s="3" t="s">
        <v>8</v>
      </c>
      <c r="C28" s="1" t="s">
        <v>1</v>
      </c>
      <c r="D28" s="3" t="s">
        <v>24</v>
      </c>
      <c r="E28" s="1" t="s">
        <v>25</v>
      </c>
    </row>
    <row r="29" spans="2:18" x14ac:dyDescent="0.25">
      <c r="B29" s="3" t="s">
        <v>2</v>
      </c>
      <c r="C29" s="2">
        <f>(C3+C6)</f>
        <v>1652.8</v>
      </c>
      <c r="D29" s="4">
        <f>150</f>
        <v>150</v>
      </c>
      <c r="E29" s="5">
        <f>112</f>
        <v>112</v>
      </c>
    </row>
    <row r="30" spans="2:18" x14ac:dyDescent="0.25">
      <c r="B30" s="3" t="s">
        <v>3</v>
      </c>
      <c r="C30" s="2">
        <f>(C4+C7)</f>
        <v>859.2</v>
      </c>
      <c r="D30" s="4">
        <f>100</f>
        <v>100</v>
      </c>
      <c r="E30" s="2">
        <f>80</f>
        <v>80</v>
      </c>
    </row>
    <row r="31" spans="2:18" x14ac:dyDescent="0.25">
      <c r="B31" s="3" t="s">
        <v>4</v>
      </c>
      <c r="C31" s="2">
        <f>C5</f>
        <v>132.5</v>
      </c>
      <c r="D31" s="4">
        <f>65</f>
        <v>65</v>
      </c>
      <c r="E31" s="2">
        <f>13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Mesih Veysi</cp:lastModifiedBy>
  <cp:revision/>
  <dcterms:created xsi:type="dcterms:W3CDTF">2023-03-14T11:41:59Z</dcterms:created>
  <dcterms:modified xsi:type="dcterms:W3CDTF">2024-02-26T09:28:13Z</dcterms:modified>
  <cp:category/>
  <cp:contentStatus/>
</cp:coreProperties>
</file>