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ch (Nv PhD)\Projects\Covid-19\"/>
    </mc:Choice>
  </mc:AlternateContent>
  <xr:revisionPtr revIDLastSave="0" documentId="13_ncr:1_{E5052F1A-AF3C-40BC-82E5-1136651B3489}" xr6:coauthVersionLast="45" xr6:coauthVersionMax="45" xr10:uidLastSave="{00000000-0000-0000-0000-000000000000}"/>
  <bookViews>
    <workbookView xWindow="0" yWindow="0" windowWidth="20490" windowHeight="10920" activeTab="1" xr2:uid="{00000000-000D-0000-FFFF-FFFF00000000}"/>
  </bookViews>
  <sheets>
    <sheet name="KSA" sheetId="1" r:id="rId1"/>
    <sheet name="Riyadh" sheetId="2" r:id="rId2"/>
    <sheet name="Jeddah 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3" l="1"/>
  <c r="D16" i="3"/>
  <c r="C17" i="3"/>
  <c r="C18" i="3"/>
  <c r="C19" i="3"/>
  <c r="C20" i="3"/>
  <c r="C21" i="3"/>
  <c r="C22" i="3"/>
  <c r="C23" i="3"/>
  <c r="C24" i="3"/>
  <c r="C25" i="3"/>
  <c r="C26" i="3"/>
  <c r="C27" i="3"/>
  <c r="C16" i="3"/>
  <c r="B17" i="3"/>
  <c r="B18" i="3"/>
  <c r="B19" i="3"/>
  <c r="B20" i="3"/>
  <c r="B21" i="3"/>
  <c r="B22" i="3"/>
  <c r="B23" i="3"/>
  <c r="B24" i="3"/>
  <c r="B25" i="3"/>
  <c r="B26" i="3"/>
  <c r="B27" i="3"/>
  <c r="B16" i="3"/>
  <c r="D17" i="3"/>
  <c r="E16" i="1"/>
  <c r="E17" i="1" s="1"/>
  <c r="E16" i="2"/>
  <c r="D16" i="2"/>
  <c r="D16" i="1"/>
  <c r="B17" i="2"/>
  <c r="B18" i="2"/>
  <c r="B19" i="2"/>
  <c r="B20" i="2"/>
  <c r="B21" i="2"/>
  <c r="B22" i="2"/>
  <c r="B23" i="2"/>
  <c r="B24" i="2"/>
  <c r="B25" i="2"/>
  <c r="B26" i="2"/>
  <c r="B27" i="2"/>
  <c r="B16" i="2"/>
  <c r="C17" i="2"/>
  <c r="C18" i="2"/>
  <c r="C19" i="2"/>
  <c r="C20" i="2"/>
  <c r="C21" i="2"/>
  <c r="C22" i="2"/>
  <c r="C23" i="2"/>
  <c r="C24" i="2"/>
  <c r="C25" i="2"/>
  <c r="C26" i="2"/>
  <c r="C27" i="2"/>
  <c r="C16" i="2"/>
  <c r="C17" i="1"/>
  <c r="C18" i="1"/>
  <c r="C19" i="1"/>
  <c r="C20" i="1"/>
  <c r="C21" i="1"/>
  <c r="C22" i="1"/>
  <c r="C23" i="1"/>
  <c r="C24" i="1"/>
  <c r="C25" i="1"/>
  <c r="C26" i="1"/>
  <c r="C27" i="1"/>
  <c r="C16" i="1"/>
  <c r="B17" i="1"/>
  <c r="B18" i="1"/>
  <c r="B19" i="1"/>
  <c r="B20" i="1"/>
  <c r="B21" i="1"/>
  <c r="B22" i="1"/>
  <c r="B23" i="1"/>
  <c r="B24" i="1"/>
  <c r="B25" i="1"/>
  <c r="B26" i="1"/>
  <c r="B27" i="1"/>
  <c r="B16" i="1"/>
  <c r="E18" i="1" l="1"/>
  <c r="D18" i="2"/>
  <c r="E18" i="2"/>
  <c r="D17" i="2"/>
  <c r="E17" i="2"/>
  <c r="E17" i="3"/>
  <c r="E18" i="3" s="1"/>
  <c r="E19" i="3" s="1"/>
  <c r="E20" i="3" s="1"/>
  <c r="D18" i="3"/>
  <c r="D17" i="1"/>
  <c r="D18" i="1" s="1"/>
  <c r="E19" i="2" l="1"/>
  <c r="D19" i="2"/>
  <c r="E19" i="1"/>
  <c r="E20" i="1" s="1"/>
  <c r="E21" i="3"/>
  <c r="E22" i="3" s="1"/>
  <c r="D19" i="3"/>
  <c r="D20" i="3" s="1"/>
  <c r="D19" i="1"/>
  <c r="D20" i="1" s="1"/>
  <c r="E21" i="1" l="1"/>
  <c r="E21" i="2"/>
  <c r="E22" i="2" s="1"/>
  <c r="D20" i="2"/>
  <c r="E20" i="2"/>
  <c r="E23" i="2" s="1"/>
  <c r="E23" i="3"/>
  <c r="D21" i="3"/>
  <c r="D22" i="3"/>
  <c r="E24" i="3"/>
  <c r="D21" i="1"/>
  <c r="D22" i="1" s="1"/>
  <c r="D22" i="2" l="1"/>
  <c r="E22" i="1"/>
  <c r="E23" i="1" s="1"/>
  <c r="E24" i="1" s="1"/>
  <c r="D21" i="2"/>
  <c r="E25" i="3"/>
  <c r="E26" i="3" s="1"/>
  <c r="D23" i="3"/>
  <c r="D24" i="3" s="1"/>
  <c r="E24" i="2"/>
  <c r="D23" i="1"/>
  <c r="D24" i="1" s="1"/>
  <c r="E25" i="1" l="1"/>
  <c r="D23" i="2"/>
  <c r="E27" i="3"/>
  <c r="D25" i="3"/>
  <c r="D26" i="3" s="1"/>
  <c r="E26" i="1"/>
  <c r="E27" i="1" s="1"/>
  <c r="E27" i="2"/>
  <c r="E25" i="2"/>
  <c r="E26" i="2" s="1"/>
  <c r="D25" i="1"/>
  <c r="D26" i="1" s="1"/>
  <c r="D24" i="2" l="1"/>
  <c r="D27" i="3"/>
  <c r="D27" i="1"/>
  <c r="D25" i="2" l="1"/>
  <c r="D26" i="2" l="1"/>
  <c r="D27" i="2" s="1"/>
</calcChain>
</file>

<file path=xl/sharedStrings.xml><?xml version="1.0" encoding="utf-8"?>
<sst xmlns="http://schemas.openxmlformats.org/spreadsheetml/2006/main" count="60" uniqueCount="22">
  <si>
    <t>day</t>
  </si>
  <si>
    <t>Day 1 (29/03/2020)</t>
  </si>
  <si>
    <t>Day 2 (30/03/2020)</t>
  </si>
  <si>
    <t>Day 3 (31/03/2020)</t>
  </si>
  <si>
    <t>Day 4 (01/04/2020)</t>
  </si>
  <si>
    <t>Day 5 (02/04/2020)</t>
  </si>
  <si>
    <t>Day 6 (03/04/2020)</t>
  </si>
  <si>
    <t>Day 7 (04/04/2020)</t>
  </si>
  <si>
    <t>Day 8 (05/04/2020)</t>
  </si>
  <si>
    <t>Day 9 (06/04/2020)</t>
  </si>
  <si>
    <t>Day 10 (07/04/2020)</t>
  </si>
  <si>
    <t>Day 11 (08/04/2020)</t>
  </si>
  <si>
    <t>Day 12 (09/04/2020)</t>
  </si>
  <si>
    <t>Day 13 (10/04/2020)</t>
  </si>
  <si>
    <t>KSA infected</t>
  </si>
  <si>
    <t>Prediction</t>
  </si>
  <si>
    <t>linear</t>
  </si>
  <si>
    <t>exponantial</t>
  </si>
  <si>
    <t>Riyadh infected</t>
  </si>
  <si>
    <t>Moving avrg 2d</t>
  </si>
  <si>
    <t>Moving avrg 3d</t>
  </si>
  <si>
    <t>Jeddah  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</si>
</sst>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3" fillId="0" borderId="0" xfId="0" applyFon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1" fontId="3" fillId="0" borderId="0" xfId="0" applyNumberFormat="1" applyFont="1"/>
    <xf numFmtId="1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6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KSA!$B$1</c:f>
              <c:strCache>
                <c:ptCount val="1"/>
                <c:pt idx="0">
                  <c:v>KSA infected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0449828386836258"/>
                  <c:y val="-2.384680788140919E-2"/>
                </c:manualLayout>
              </c:layout>
              <c:tx>
                <c:rich>
                  <a:bodyPr/>
                  <a:lstStyle/>
                  <a:p>
                    <a:pPr>
                      <a:defRPr sz="1600"/>
                    </a:pPr>
                    <a:r>
                      <a:rPr lang="en-US" sz="1600" baseline="0"/>
                      <a:t>Linear:y  = 23.951x + 50.038
R² = 0.8486</a:t>
                    </a:r>
                    <a:endParaRPr lang="en-US" sz="1600"/>
                  </a:p>
                </c:rich>
              </c:tx>
              <c:numFmt formatCode="General" sourceLinked="0"/>
            </c:trendlineLbl>
          </c:trendline>
          <c:trendline>
            <c:trendlineType val="exp"/>
            <c:dispRSqr val="1"/>
            <c:dispEq val="1"/>
            <c:trendlineLbl>
              <c:layout>
                <c:manualLayout>
                  <c:x val="0.27746117205434789"/>
                  <c:y val="-9.284684484861927E-2"/>
                </c:manualLayout>
              </c:layout>
              <c:tx>
                <c:rich>
                  <a:bodyPr/>
                  <a:lstStyle/>
                  <a:p>
                    <a:pPr>
                      <a:defRPr sz="1600"/>
                    </a:pPr>
                    <a:r>
                      <a:rPr lang="en-US" sz="1600" baseline="0"/>
                      <a:t>EXp: y = 91.382e</a:t>
                    </a:r>
                    <a:r>
                      <a:rPr lang="en-US" sz="1600" baseline="30000"/>
                      <a:t>0.1102x</a:t>
                    </a:r>
                    <a:r>
                      <a:rPr lang="en-US" sz="1600" baseline="0"/>
                      <a:t>
R² = 0.8858</a:t>
                    </a:r>
                    <a:endParaRPr lang="en-US" sz="1600"/>
                  </a:p>
                </c:rich>
              </c:tx>
              <c:numFmt formatCode="General" sourceLinked="0"/>
            </c:trendlineLbl>
          </c:trendline>
          <c:trendline>
            <c:trendlineType val="movingAvg"/>
            <c:period val="2"/>
            <c:dispRSqr val="0"/>
            <c:dispEq val="0"/>
          </c:trendline>
          <c:xVal>
            <c:strRef>
              <c:f>KSA!$A$2:$A$14</c:f>
              <c:strCache>
                <c:ptCount val="13"/>
                <c:pt idx="0">
                  <c:v>Day 1 (29/03/2020)</c:v>
                </c:pt>
                <c:pt idx="1">
                  <c:v>Day 2 (30/03/2020)</c:v>
                </c:pt>
                <c:pt idx="2">
                  <c:v>Day 3 (31/03/2020)</c:v>
                </c:pt>
                <c:pt idx="3">
                  <c:v>Day 4 (01/04/2020)</c:v>
                </c:pt>
                <c:pt idx="4">
                  <c:v>Day 5 (02/04/2020)</c:v>
                </c:pt>
                <c:pt idx="5">
                  <c:v>Day 6 (03/04/2020)</c:v>
                </c:pt>
                <c:pt idx="6">
                  <c:v>Day 7 (04/04/2020)</c:v>
                </c:pt>
                <c:pt idx="7">
                  <c:v>Day 8 (05/04/2020)</c:v>
                </c:pt>
                <c:pt idx="8">
                  <c:v>Day 9 (06/04/2020)</c:v>
                </c:pt>
                <c:pt idx="9">
                  <c:v>Day 10 (07/04/2020)</c:v>
                </c:pt>
                <c:pt idx="10">
                  <c:v>Day 11 (08/04/2020)</c:v>
                </c:pt>
                <c:pt idx="11">
                  <c:v>Day 12 (09/04/2020)</c:v>
                </c:pt>
                <c:pt idx="12">
                  <c:v>Day 13 (10/04/2020)</c:v>
                </c:pt>
              </c:strCache>
            </c:strRef>
          </c:xVal>
          <c:yVal>
            <c:numRef>
              <c:f>KSA!$B$2:$B$14</c:f>
              <c:numCache>
                <c:formatCode>General</c:formatCode>
                <c:ptCount val="13"/>
                <c:pt idx="0">
                  <c:v>96</c:v>
                </c:pt>
                <c:pt idx="1">
                  <c:v>154</c:v>
                </c:pt>
                <c:pt idx="2">
                  <c:v>110</c:v>
                </c:pt>
                <c:pt idx="3">
                  <c:v>157</c:v>
                </c:pt>
                <c:pt idx="4">
                  <c:v>165</c:v>
                </c:pt>
                <c:pt idx="5">
                  <c:v>154</c:v>
                </c:pt>
                <c:pt idx="6">
                  <c:v>182</c:v>
                </c:pt>
                <c:pt idx="7">
                  <c:v>181</c:v>
                </c:pt>
                <c:pt idx="8">
                  <c:v>203</c:v>
                </c:pt>
                <c:pt idx="9">
                  <c:v>327</c:v>
                </c:pt>
                <c:pt idx="10">
                  <c:v>355</c:v>
                </c:pt>
                <c:pt idx="11">
                  <c:v>364</c:v>
                </c:pt>
                <c:pt idx="12">
                  <c:v>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23-475D-AFC7-C7394FC8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50560"/>
        <c:axId val="147249024"/>
      </c:scatterChart>
      <c:valAx>
        <c:axId val="14725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249024"/>
        <c:crosses val="autoZero"/>
        <c:crossBetween val="midCat"/>
      </c:valAx>
      <c:valAx>
        <c:axId val="14724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25056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36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Riyadh!$B$1</c:f>
              <c:strCache>
                <c:ptCount val="1"/>
                <c:pt idx="0">
                  <c:v>Riyadh infected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25756496249934568"/>
                  <c:y val="1.3930592009332167E-2"/>
                </c:manualLayout>
              </c:layout>
              <c:tx>
                <c:rich>
                  <a:bodyPr/>
                  <a:lstStyle/>
                  <a:p>
                    <a:pPr>
                      <a:defRPr sz="1800"/>
                    </a:pPr>
                    <a:r>
                      <a:rPr lang="en-US" sz="1800" baseline="0"/>
                      <a:t>Linear: y = 9x - 23.2
R² = 0.6296</a:t>
                    </a:r>
                    <a:endParaRPr lang="en-US" sz="1800"/>
                  </a:p>
                </c:rich>
              </c:tx>
              <c:numFmt formatCode="General" sourceLinked="0"/>
            </c:trendlineLbl>
          </c:trendline>
          <c:trendline>
            <c:trendlineType val="exp"/>
            <c:dispRSqr val="1"/>
            <c:dispEq val="1"/>
            <c:trendlineLbl>
              <c:layout>
                <c:manualLayout>
                  <c:x val="0.26125909474990838"/>
                  <c:y val="4.3424613589967923E-2"/>
                </c:manualLayout>
              </c:layout>
              <c:tx>
                <c:rich>
                  <a:bodyPr/>
                  <a:lstStyle/>
                  <a:p>
                    <a:pPr>
                      <a:defRPr sz="1800"/>
                    </a:pPr>
                    <a:r>
                      <a:rPr lang="en-US" sz="1800" baseline="0"/>
                      <a:t>Exp: y = 3.1486e</a:t>
                    </a:r>
                    <a:r>
                      <a:rPr lang="en-US" sz="1800" baseline="30000"/>
                      <a:t>0.2904x</a:t>
                    </a:r>
                    <a:r>
                      <a:rPr lang="en-US" sz="1800" baseline="0"/>
                      <a:t>
R² = 0.6931</a:t>
                    </a:r>
                    <a:endParaRPr lang="en-US" sz="1800"/>
                  </a:p>
                </c:rich>
              </c:tx>
              <c:numFmt formatCode="General" sourceLinked="0"/>
            </c:trendlineLbl>
          </c:trendline>
          <c:trendline>
            <c:trendlineType val="movingAvg"/>
            <c:period val="2"/>
            <c:dispRSqr val="0"/>
            <c:dispEq val="0"/>
          </c:trendline>
          <c:xVal>
            <c:strRef>
              <c:f>Riyadh!$A$2:$A$14</c:f>
              <c:strCache>
                <c:ptCount val="13"/>
                <c:pt idx="0">
                  <c:v>Day 1 (29/03/2020)</c:v>
                </c:pt>
                <c:pt idx="1">
                  <c:v>Day 2 (30/03/2020)</c:v>
                </c:pt>
                <c:pt idx="2">
                  <c:v>Day 3 (31/03/2020)</c:v>
                </c:pt>
                <c:pt idx="3">
                  <c:v>Day 4 (01/04/2020)</c:v>
                </c:pt>
                <c:pt idx="4">
                  <c:v>Day 5 (02/04/2020)</c:v>
                </c:pt>
                <c:pt idx="5">
                  <c:v>Day 6 (03/04/2020)</c:v>
                </c:pt>
                <c:pt idx="6">
                  <c:v>Day 7 (04/04/2020)</c:v>
                </c:pt>
                <c:pt idx="7">
                  <c:v>Day 8 (05/04/2020)</c:v>
                </c:pt>
                <c:pt idx="8">
                  <c:v>Day 9 (06/04/2020)</c:v>
                </c:pt>
                <c:pt idx="9">
                  <c:v>Day 10 (07/04/2020)</c:v>
                </c:pt>
                <c:pt idx="10">
                  <c:v>Day 11 (08/04/2020)</c:v>
                </c:pt>
                <c:pt idx="11">
                  <c:v>Day 12 (09/04/2020)</c:v>
                </c:pt>
                <c:pt idx="12">
                  <c:v>Day 13 (10/04/2020)</c:v>
                </c:pt>
              </c:strCache>
            </c:strRef>
          </c:xVal>
          <c:yVal>
            <c:numRef>
              <c:f>Riyadh!$B$2:$B$14</c:f>
              <c:numCache>
                <c:formatCode>General</c:formatCode>
                <c:ptCount val="13"/>
                <c:pt idx="3">
                  <c:v>7</c:v>
                </c:pt>
                <c:pt idx="4">
                  <c:v>7</c:v>
                </c:pt>
                <c:pt idx="5">
                  <c:v>13</c:v>
                </c:pt>
                <c:pt idx="6">
                  <c:v>80</c:v>
                </c:pt>
                <c:pt idx="7">
                  <c:v>36</c:v>
                </c:pt>
                <c:pt idx="8">
                  <c:v>65</c:v>
                </c:pt>
                <c:pt idx="9">
                  <c:v>97</c:v>
                </c:pt>
                <c:pt idx="10">
                  <c:v>83</c:v>
                </c:pt>
                <c:pt idx="11">
                  <c:v>69</c:v>
                </c:pt>
                <c:pt idx="12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98-412F-85A3-58C889811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67776"/>
        <c:axId val="157315840"/>
      </c:scatterChart>
      <c:valAx>
        <c:axId val="15586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315840"/>
        <c:crosses val="autoZero"/>
        <c:crossBetween val="midCat"/>
      </c:valAx>
      <c:valAx>
        <c:axId val="1573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6777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'Jeddah '!$B$1</c:f>
              <c:strCache>
                <c:ptCount val="1"/>
                <c:pt idx="0">
                  <c:v>Jeddah  infected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1088485226475404"/>
                  <c:y val="-4.457576136316293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</c:trendlineLbl>
          </c:trendline>
          <c:trendline>
            <c:trendlineType val="exp"/>
            <c:dispRSqr val="1"/>
            <c:dispEq val="1"/>
            <c:trendlineLbl>
              <c:layout>
                <c:manualLayout>
                  <c:x val="0.29253501728125569"/>
                  <c:y val="-7.651876848727241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</c:trendlineLbl>
          </c:trendline>
          <c:trendline>
            <c:trendlineType val="movingAvg"/>
            <c:period val="2"/>
            <c:dispRSqr val="0"/>
            <c:dispEq val="0"/>
          </c:trendline>
          <c:xVal>
            <c:strRef>
              <c:f>'Jeddah '!$A$2:$A$14</c:f>
              <c:strCache>
                <c:ptCount val="13"/>
                <c:pt idx="0">
                  <c:v>Day 1 (29/03/2020)</c:v>
                </c:pt>
                <c:pt idx="1">
                  <c:v>Day 2 (30/03/2020)</c:v>
                </c:pt>
                <c:pt idx="2">
                  <c:v>Day 3 (31/03/2020)</c:v>
                </c:pt>
                <c:pt idx="3">
                  <c:v>Day 4 (01/04/2020)</c:v>
                </c:pt>
                <c:pt idx="4">
                  <c:v>Day 5 (02/04/2020)</c:v>
                </c:pt>
                <c:pt idx="5">
                  <c:v>Day 6 (03/04/2020)</c:v>
                </c:pt>
                <c:pt idx="6">
                  <c:v>Day 7 (04/04/2020)</c:v>
                </c:pt>
                <c:pt idx="7">
                  <c:v>Day 8 (05/04/2020)</c:v>
                </c:pt>
                <c:pt idx="8">
                  <c:v>Day 9 (06/04/2020)</c:v>
                </c:pt>
                <c:pt idx="9">
                  <c:v>Day 10 (07/04/2020)</c:v>
                </c:pt>
                <c:pt idx="10">
                  <c:v>Day 11 (08/04/2020)</c:v>
                </c:pt>
                <c:pt idx="11">
                  <c:v>Day 12 (09/04/2020)</c:v>
                </c:pt>
                <c:pt idx="12">
                  <c:v>Day 13 (10/04/2020)</c:v>
                </c:pt>
              </c:strCache>
            </c:strRef>
          </c:xVal>
          <c:yVal>
            <c:numRef>
              <c:f>'Jeddah '!$B$2:$B$14</c:f>
              <c:numCache>
                <c:formatCode>General</c:formatCode>
                <c:ptCount val="13"/>
                <c:pt idx="3">
                  <c:v>3</c:v>
                </c:pt>
                <c:pt idx="4">
                  <c:v>30</c:v>
                </c:pt>
                <c:pt idx="5">
                  <c:v>30</c:v>
                </c:pt>
                <c:pt idx="6">
                  <c:v>28</c:v>
                </c:pt>
                <c:pt idx="7">
                  <c:v>36</c:v>
                </c:pt>
                <c:pt idx="8">
                  <c:v>38</c:v>
                </c:pt>
                <c:pt idx="9">
                  <c:v>44</c:v>
                </c:pt>
                <c:pt idx="10">
                  <c:v>45</c:v>
                </c:pt>
                <c:pt idx="11">
                  <c:v>54</c:v>
                </c:pt>
                <c:pt idx="12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19-40DB-9324-5428F736C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3184"/>
        <c:axId val="57531392"/>
      </c:scatterChart>
      <c:valAx>
        <c:axId val="575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57531392"/>
        <c:crosses val="autoZero"/>
        <c:crossBetween val="midCat"/>
      </c:valAx>
      <c:valAx>
        <c:axId val="575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533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13641364136403"/>
          <c:y val="0.44563329583802025"/>
          <c:w val="0.29146314631463144"/>
          <c:h val="0.510744156980377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1085849</xdr:colOff>
      <xdr:row>0</xdr:row>
      <xdr:rowOff>1</xdr:rowOff>
    </xdr:from>
    <xdr:to>
      <xdr:col>12</xdr:col>
      <xdr:colOff>149678</xdr:colOff>
      <xdr:row>12</xdr:row>
      <xdr:rowOff>136073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0</xdr:row>
      <xdr:rowOff>47625</xdr:rowOff>
    </xdr:from>
    <xdr:to>
      <xdr:col>14</xdr:col>
      <xdr:colOff>301625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</xdr:row>
      <xdr:rowOff>133349</xdr:rowOff>
    </xdr:from>
    <xdr:to>
      <xdr:col>17</xdr:col>
      <xdr:colOff>514350</xdr:colOff>
      <xdr:row>17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zoomScale="70" zoomScaleNormal="70" workbookViewId="0">
      <selection activeCell="D11" sqref="D11"/>
    </sheetView>
  </sheetViews>
  <sheetFormatPr defaultColWidth="23.140625" defaultRowHeight="15.75" x14ac:dyDescent="0.25"/>
  <cols>
    <col min="1" max="1" width="15.28515625" style="5" bestFit="1" customWidth="1"/>
    <col min="2" max="2" width="12.28515625" style="5" bestFit="1" customWidth="1"/>
    <col min="3" max="3" width="11.85546875" style="5" bestFit="1" customWidth="1"/>
    <col min="4" max="5" width="15.42578125" style="5" bestFit="1" customWidth="1"/>
    <col min="6" max="16384" width="23.140625" style="5"/>
  </cols>
  <sheetData>
    <row r="1" spans="1:5" ht="16.5" thickBot="1" x14ac:dyDescent="0.3">
      <c r="A1" s="5" t="s">
        <v>0</v>
      </c>
      <c r="B1" s="5" t="s">
        <v>14</v>
      </c>
    </row>
    <row r="2" spans="1:5" ht="32.25" thickBot="1" x14ac:dyDescent="0.3">
      <c r="A2" s="6" t="s">
        <v>1</v>
      </c>
      <c r="B2" s="7">
        <v>96</v>
      </c>
    </row>
    <row r="3" spans="1:5" ht="32.25" thickBot="1" x14ac:dyDescent="0.3">
      <c r="A3" s="8" t="s">
        <v>2</v>
      </c>
      <c r="B3" s="9">
        <v>154</v>
      </c>
    </row>
    <row r="4" spans="1:5" ht="32.25" thickBot="1" x14ac:dyDescent="0.3">
      <c r="A4" s="8" t="s">
        <v>3</v>
      </c>
      <c r="B4" s="9">
        <v>110</v>
      </c>
    </row>
    <row r="5" spans="1:5" ht="32.25" thickBot="1" x14ac:dyDescent="0.3">
      <c r="A5" s="8" t="s">
        <v>4</v>
      </c>
      <c r="B5" s="9">
        <v>157</v>
      </c>
    </row>
    <row r="6" spans="1:5" ht="32.25" thickBot="1" x14ac:dyDescent="0.3">
      <c r="A6" s="8" t="s">
        <v>5</v>
      </c>
      <c r="B6" s="9">
        <v>165</v>
      </c>
    </row>
    <row r="7" spans="1:5" ht="32.25" thickBot="1" x14ac:dyDescent="0.3">
      <c r="A7" s="8" t="s">
        <v>6</v>
      </c>
      <c r="B7" s="9">
        <v>154</v>
      </c>
    </row>
    <row r="8" spans="1:5" ht="32.25" thickBot="1" x14ac:dyDescent="0.3">
      <c r="A8" s="8" t="s">
        <v>7</v>
      </c>
      <c r="B8" s="9">
        <v>182</v>
      </c>
    </row>
    <row r="9" spans="1:5" ht="32.25" thickBot="1" x14ac:dyDescent="0.3">
      <c r="A9" s="8" t="s">
        <v>8</v>
      </c>
      <c r="B9" s="9">
        <v>181</v>
      </c>
    </row>
    <row r="10" spans="1:5" ht="32.25" thickBot="1" x14ac:dyDescent="0.3">
      <c r="A10" s="8" t="s">
        <v>9</v>
      </c>
      <c r="B10" s="9">
        <v>203</v>
      </c>
    </row>
    <row r="11" spans="1:5" ht="32.25" thickBot="1" x14ac:dyDescent="0.3">
      <c r="A11" s="8" t="s">
        <v>10</v>
      </c>
      <c r="B11" s="9">
        <v>327</v>
      </c>
    </row>
    <row r="12" spans="1:5" ht="32.25" thickBot="1" x14ac:dyDescent="0.3">
      <c r="A12" s="8" t="s">
        <v>11</v>
      </c>
      <c r="B12" s="9">
        <v>355</v>
      </c>
    </row>
    <row r="13" spans="1:5" ht="32.25" thickBot="1" x14ac:dyDescent="0.3">
      <c r="A13" s="8" t="s">
        <v>12</v>
      </c>
      <c r="B13" s="9">
        <v>364</v>
      </c>
    </row>
    <row r="14" spans="1:5" ht="32.25" thickBot="1" x14ac:dyDescent="0.3">
      <c r="A14" s="8" t="s">
        <v>13</v>
      </c>
      <c r="B14" s="9">
        <v>382</v>
      </c>
    </row>
    <row r="15" spans="1:5" x14ac:dyDescent="0.25">
      <c r="A15" s="10" t="s">
        <v>15</v>
      </c>
      <c r="B15" s="11" t="s">
        <v>16</v>
      </c>
      <c r="C15" s="5" t="s">
        <v>17</v>
      </c>
      <c r="D15" s="5" t="s">
        <v>19</v>
      </c>
      <c r="E15" s="5" t="s">
        <v>20</v>
      </c>
    </row>
    <row r="16" spans="1:5" x14ac:dyDescent="0.25">
      <c r="A16" s="12">
        <v>14</v>
      </c>
      <c r="B16" s="14">
        <f>23.951*A16 + 50.038</f>
        <v>385.35200000000003</v>
      </c>
      <c r="C16" s="14">
        <f>91.382*EXP(0.1102*A16)</f>
        <v>427.45478748845818</v>
      </c>
      <c r="D16" s="5">
        <f>AVERAGE(B13:B14)</f>
        <v>373</v>
      </c>
      <c r="E16" s="13">
        <f>AVERAGE(B12:B14)</f>
        <v>367</v>
      </c>
    </row>
    <row r="17" spans="1:5" x14ac:dyDescent="0.25">
      <c r="A17" s="12">
        <v>15</v>
      </c>
      <c r="B17" s="14">
        <f t="shared" ref="B17:B27" si="0">23.951*A17 + 50.038</f>
        <v>409.303</v>
      </c>
      <c r="C17" s="14">
        <f t="shared" ref="C17:C27" si="1">91.382*EXP(0.1102*A17)</f>
        <v>477.25384661090447</v>
      </c>
      <c r="D17" s="13">
        <f>AVERAGE(B14,D16)</f>
        <v>377.5</v>
      </c>
      <c r="E17" s="13">
        <f>AVERAGE(B13:B14,E16)</f>
        <v>371</v>
      </c>
    </row>
    <row r="18" spans="1:5" x14ac:dyDescent="0.25">
      <c r="A18" s="12">
        <v>16</v>
      </c>
      <c r="B18" s="14">
        <f t="shared" si="0"/>
        <v>433.25400000000002</v>
      </c>
      <c r="C18" s="14">
        <f t="shared" si="1"/>
        <v>532.85456327016777</v>
      </c>
      <c r="D18" s="13">
        <f>AVERAGE(D16:D17)</f>
        <v>375.25</v>
      </c>
      <c r="E18" s="13">
        <f>AVERAGE(B14,E16:E17)</f>
        <v>373.33333333333331</v>
      </c>
    </row>
    <row r="19" spans="1:5" x14ac:dyDescent="0.25">
      <c r="A19" s="12">
        <v>17</v>
      </c>
      <c r="B19" s="14">
        <f t="shared" si="0"/>
        <v>457.20500000000004</v>
      </c>
      <c r="C19" s="14">
        <f t="shared" si="1"/>
        <v>594.93283839224239</v>
      </c>
      <c r="D19" s="13">
        <f t="shared" ref="D19:D27" si="2">AVERAGE(D17:D18)</f>
        <v>376.375</v>
      </c>
      <c r="E19" s="13">
        <f>AVERAGE(E16:E18)</f>
        <v>370.4444444444444</v>
      </c>
    </row>
    <row r="20" spans="1:5" x14ac:dyDescent="0.25">
      <c r="A20" s="12">
        <v>18</v>
      </c>
      <c r="B20" s="14">
        <f t="shared" si="0"/>
        <v>481.15600000000001</v>
      </c>
      <c r="C20" s="14">
        <f t="shared" si="1"/>
        <v>664.24331627238553</v>
      </c>
      <c r="D20" s="13">
        <f t="shared" si="2"/>
        <v>375.8125</v>
      </c>
      <c r="E20" s="13">
        <f t="shared" ref="E20:E27" si="3">AVERAGE(E17:E19)</f>
        <v>371.59259259259255</v>
      </c>
    </row>
    <row r="21" spans="1:5" x14ac:dyDescent="0.25">
      <c r="A21" s="12">
        <v>19</v>
      </c>
      <c r="B21" s="14">
        <f t="shared" si="0"/>
        <v>505.10700000000003</v>
      </c>
      <c r="C21" s="14">
        <f t="shared" si="1"/>
        <v>741.62855828381498</v>
      </c>
      <c r="D21" s="13">
        <f t="shared" si="2"/>
        <v>376.09375</v>
      </c>
      <c r="E21" s="13">
        <f>AVERAGE(E18:E20)</f>
        <v>371.79012345679007</v>
      </c>
    </row>
    <row r="22" spans="1:5" x14ac:dyDescent="0.25">
      <c r="A22" s="12">
        <v>20</v>
      </c>
      <c r="B22" s="14">
        <f t="shared" si="0"/>
        <v>529.05799999999999</v>
      </c>
      <c r="C22" s="14">
        <f t="shared" si="1"/>
        <v>828.02928533583679</v>
      </c>
      <c r="D22" s="13">
        <f t="shared" si="2"/>
        <v>375.953125</v>
      </c>
      <c r="E22" s="13">
        <f t="shared" si="3"/>
        <v>371.27572016460903</v>
      </c>
    </row>
    <row r="23" spans="1:5" x14ac:dyDescent="0.25">
      <c r="A23" s="12">
        <v>21</v>
      </c>
      <c r="B23" s="14">
        <f t="shared" si="0"/>
        <v>553.00900000000001</v>
      </c>
      <c r="C23" s="14">
        <f t="shared" si="1"/>
        <v>924.49581359216074</v>
      </c>
      <c r="D23" s="13">
        <f t="shared" si="2"/>
        <v>376.0234375</v>
      </c>
      <c r="E23" s="13">
        <f t="shared" si="3"/>
        <v>371.55281207133061</v>
      </c>
    </row>
    <row r="24" spans="1:5" x14ac:dyDescent="0.25">
      <c r="A24" s="12">
        <v>22</v>
      </c>
      <c r="B24" s="14">
        <f t="shared" si="0"/>
        <v>576.96</v>
      </c>
      <c r="C24" s="14">
        <f t="shared" si="1"/>
        <v>1032.2008224658148</v>
      </c>
      <c r="D24" s="13">
        <f t="shared" si="2"/>
        <v>375.98828125</v>
      </c>
      <c r="E24" s="13">
        <f t="shared" si="3"/>
        <v>371.53955189757659</v>
      </c>
    </row>
    <row r="25" spans="1:5" x14ac:dyDescent="0.25">
      <c r="A25" s="12">
        <v>23</v>
      </c>
      <c r="B25" s="14">
        <f t="shared" si="0"/>
        <v>600.91100000000006</v>
      </c>
      <c r="C25" s="14">
        <f t="shared" si="1"/>
        <v>1152.4536101026843</v>
      </c>
      <c r="D25" s="13">
        <f t="shared" si="2"/>
        <v>376.005859375</v>
      </c>
      <c r="E25" s="13">
        <f t="shared" si="3"/>
        <v>371.45602804450544</v>
      </c>
    </row>
    <row r="26" spans="1:5" x14ac:dyDescent="0.25">
      <c r="A26" s="12">
        <v>24</v>
      </c>
      <c r="B26" s="14">
        <f t="shared" si="0"/>
        <v>624.86200000000008</v>
      </c>
      <c r="C26" s="14">
        <f t="shared" si="1"/>
        <v>1286.7160096481095</v>
      </c>
      <c r="D26" s="13">
        <f t="shared" si="2"/>
        <v>375.9970703125</v>
      </c>
      <c r="E26" s="13">
        <f t="shared" si="3"/>
        <v>371.51613067113755</v>
      </c>
    </row>
    <row r="27" spans="1:5" x14ac:dyDescent="0.25">
      <c r="A27" s="12">
        <v>25</v>
      </c>
      <c r="B27" s="14">
        <f t="shared" si="0"/>
        <v>648.81299999999999</v>
      </c>
      <c r="C27" s="14">
        <f t="shared" si="1"/>
        <v>1436.6201597799989</v>
      </c>
      <c r="D27" s="13">
        <f t="shared" si="2"/>
        <v>376.00146484375</v>
      </c>
      <c r="E27" s="13">
        <f t="shared" si="3"/>
        <v>371.50390353773986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zoomScale="60" zoomScaleNormal="60" workbookViewId="0">
      <selection activeCell="D4" sqref="D4"/>
    </sheetView>
  </sheetViews>
  <sheetFormatPr defaultColWidth="23.140625" defaultRowHeight="15.75" x14ac:dyDescent="0.25"/>
  <cols>
    <col min="1" max="1" width="15.28515625" style="5" bestFit="1" customWidth="1"/>
    <col min="2" max="2" width="12.28515625" style="5" bestFit="1" customWidth="1"/>
    <col min="3" max="3" width="11.85546875" style="5" bestFit="1" customWidth="1"/>
    <col min="4" max="4" width="15.42578125" style="5" bestFit="1" customWidth="1"/>
    <col min="5" max="16384" width="23.140625" style="5"/>
  </cols>
  <sheetData>
    <row r="1" spans="1:5" ht="16.5" thickBot="1" x14ac:dyDescent="0.3">
      <c r="A1" s="5" t="s">
        <v>0</v>
      </c>
      <c r="B1" s="5" t="s">
        <v>18</v>
      </c>
    </row>
    <row r="2" spans="1:5" ht="32.25" thickBot="1" x14ac:dyDescent="0.3">
      <c r="A2" s="6" t="s">
        <v>1</v>
      </c>
      <c r="B2" s="6"/>
    </row>
    <row r="3" spans="1:5" ht="32.25" thickBot="1" x14ac:dyDescent="0.3">
      <c r="A3" s="8" t="s">
        <v>2</v>
      </c>
      <c r="B3" s="8"/>
    </row>
    <row r="4" spans="1:5" ht="32.25" thickBot="1" x14ac:dyDescent="0.3">
      <c r="A4" s="8" t="s">
        <v>3</v>
      </c>
      <c r="B4" s="8"/>
    </row>
    <row r="5" spans="1:5" ht="32.25" thickBot="1" x14ac:dyDescent="0.3">
      <c r="A5" s="8" t="s">
        <v>4</v>
      </c>
      <c r="B5" s="8">
        <v>7</v>
      </c>
    </row>
    <row r="6" spans="1:5" ht="32.25" thickBot="1" x14ac:dyDescent="0.3">
      <c r="A6" s="8" t="s">
        <v>5</v>
      </c>
      <c r="B6" s="8">
        <v>7</v>
      </c>
    </row>
    <row r="7" spans="1:5" ht="32.25" thickBot="1" x14ac:dyDescent="0.3">
      <c r="A7" s="8" t="s">
        <v>6</v>
      </c>
      <c r="B7" s="8">
        <v>13</v>
      </c>
    </row>
    <row r="8" spans="1:5" ht="32.25" thickBot="1" x14ac:dyDescent="0.3">
      <c r="A8" s="8" t="s">
        <v>7</v>
      </c>
      <c r="B8" s="8">
        <v>80</v>
      </c>
    </row>
    <row r="9" spans="1:5" ht="32.25" thickBot="1" x14ac:dyDescent="0.3">
      <c r="A9" s="8" t="s">
        <v>8</v>
      </c>
      <c r="B9" s="8">
        <v>36</v>
      </c>
    </row>
    <row r="10" spans="1:5" ht="32.25" thickBot="1" x14ac:dyDescent="0.3">
      <c r="A10" s="8" t="s">
        <v>9</v>
      </c>
      <c r="B10" s="8">
        <v>65</v>
      </c>
    </row>
    <row r="11" spans="1:5" ht="32.25" thickBot="1" x14ac:dyDescent="0.3">
      <c r="A11" s="8" t="s">
        <v>10</v>
      </c>
      <c r="B11" s="8">
        <v>97</v>
      </c>
    </row>
    <row r="12" spans="1:5" ht="32.25" thickBot="1" x14ac:dyDescent="0.3">
      <c r="A12" s="8" t="s">
        <v>11</v>
      </c>
      <c r="B12" s="8">
        <v>83</v>
      </c>
    </row>
    <row r="13" spans="1:5" ht="32.25" thickBot="1" x14ac:dyDescent="0.3">
      <c r="A13" s="8" t="s">
        <v>12</v>
      </c>
      <c r="B13" s="8">
        <v>69</v>
      </c>
    </row>
    <row r="14" spans="1:5" ht="32.25" thickBot="1" x14ac:dyDescent="0.3">
      <c r="A14" s="8" t="s">
        <v>13</v>
      </c>
      <c r="B14" s="8">
        <v>76</v>
      </c>
    </row>
    <row r="15" spans="1:5" x14ac:dyDescent="0.25">
      <c r="A15" s="10" t="s">
        <v>15</v>
      </c>
      <c r="B15" s="11" t="s">
        <v>16</v>
      </c>
      <c r="C15" s="5" t="s">
        <v>17</v>
      </c>
      <c r="D15" s="5" t="s">
        <v>19</v>
      </c>
      <c r="E15" s="5" t="s">
        <v>20</v>
      </c>
    </row>
    <row r="16" spans="1:5" x14ac:dyDescent="0.25">
      <c r="A16" s="12">
        <v>14</v>
      </c>
      <c r="B16" s="14">
        <f>9*A16 -23.2</f>
        <v>102.8</v>
      </c>
      <c r="C16" s="14">
        <f>3.1486*EXP(0.2904*A16)</f>
        <v>183.56299573681727</v>
      </c>
      <c r="D16" s="13">
        <f>AVERAGE(B13:B14)</f>
        <v>72.5</v>
      </c>
      <c r="E16" s="13">
        <f>AVERAGE(B12:B14)</f>
        <v>76</v>
      </c>
    </row>
    <row r="17" spans="1:5" x14ac:dyDescent="0.25">
      <c r="A17" s="12">
        <v>15</v>
      </c>
      <c r="B17" s="14">
        <f t="shared" ref="B17:B27" si="0">9*A17 -23.2</f>
        <v>111.8</v>
      </c>
      <c r="C17" s="14">
        <f t="shared" ref="C17:C27" si="1">3.1486*EXP(0.2904*A17)</f>
        <v>245.41678036840761</v>
      </c>
      <c r="D17" s="13">
        <f>AVERAGE(B14,D16)</f>
        <v>74.25</v>
      </c>
      <c r="E17" s="13">
        <f>AVERAGE(B13:B14,E16)</f>
        <v>73.666666666666671</v>
      </c>
    </row>
    <row r="18" spans="1:5" x14ac:dyDescent="0.25">
      <c r="A18" s="12">
        <v>16</v>
      </c>
      <c r="B18" s="14">
        <f t="shared" si="0"/>
        <v>120.8</v>
      </c>
      <c r="C18" s="14">
        <f t="shared" si="1"/>
        <v>328.11295024161012</v>
      </c>
      <c r="D18" s="13">
        <f>AVERAGE(D16:D17)</f>
        <v>73.375</v>
      </c>
      <c r="E18" s="13">
        <f>AVERAGE(B14,E16:E17)</f>
        <v>75.222222222222229</v>
      </c>
    </row>
    <row r="19" spans="1:5" x14ac:dyDescent="0.25">
      <c r="A19" s="12">
        <v>17</v>
      </c>
      <c r="B19" s="14">
        <f t="shared" si="0"/>
        <v>129.80000000000001</v>
      </c>
      <c r="C19" s="14">
        <f t="shared" si="1"/>
        <v>438.67460063098486</v>
      </c>
      <c r="D19" s="13">
        <f t="shared" ref="D19:D27" si="2">AVERAGE(D17:D18)</f>
        <v>73.8125</v>
      </c>
      <c r="E19" s="13">
        <f>AVERAGE(E16:E18)</f>
        <v>74.962962962962976</v>
      </c>
    </row>
    <row r="20" spans="1:5" x14ac:dyDescent="0.25">
      <c r="A20" s="12">
        <v>18</v>
      </c>
      <c r="B20" s="14">
        <f t="shared" si="0"/>
        <v>138.80000000000001</v>
      </c>
      <c r="C20" s="14">
        <f t="shared" si="1"/>
        <v>586.49134420647454</v>
      </c>
      <c r="D20" s="13">
        <f t="shared" si="2"/>
        <v>73.59375</v>
      </c>
      <c r="E20" s="13">
        <f t="shared" ref="E20:E27" si="3">AVERAGE(E17:E19)</f>
        <v>74.617283950617306</v>
      </c>
    </row>
    <row r="21" spans="1:5" x14ac:dyDescent="0.25">
      <c r="A21" s="12">
        <v>19</v>
      </c>
      <c r="B21" s="14">
        <f t="shared" si="0"/>
        <v>147.80000000000001</v>
      </c>
      <c r="C21" s="14">
        <f t="shared" si="1"/>
        <v>784.11673786070969</v>
      </c>
      <c r="D21" s="13">
        <f t="shared" si="2"/>
        <v>73.703125</v>
      </c>
      <c r="E21" s="13">
        <f t="shared" si="3"/>
        <v>74.934156378600846</v>
      </c>
    </row>
    <row r="22" spans="1:5" x14ac:dyDescent="0.25">
      <c r="A22" s="12">
        <v>20</v>
      </c>
      <c r="B22" s="14">
        <f t="shared" si="0"/>
        <v>156.80000000000001</v>
      </c>
      <c r="C22" s="14">
        <f t="shared" si="1"/>
        <v>1048.3344122072267</v>
      </c>
      <c r="D22" s="13">
        <f t="shared" si="2"/>
        <v>73.6484375</v>
      </c>
      <c r="E22" s="13">
        <f t="shared" si="3"/>
        <v>74.838134430727038</v>
      </c>
    </row>
    <row r="23" spans="1:5" x14ac:dyDescent="0.25">
      <c r="A23" s="12">
        <v>21</v>
      </c>
      <c r="B23" s="14">
        <f t="shared" si="0"/>
        <v>165.8</v>
      </c>
      <c r="C23" s="14">
        <f t="shared" si="1"/>
        <v>1401.5834463835904</v>
      </c>
      <c r="D23" s="13">
        <f t="shared" si="2"/>
        <v>73.67578125</v>
      </c>
      <c r="E23" s="13">
        <f t="shared" si="3"/>
        <v>74.796524919981735</v>
      </c>
    </row>
    <row r="24" spans="1:5" x14ac:dyDescent="0.25">
      <c r="A24" s="12">
        <v>22</v>
      </c>
      <c r="B24" s="14">
        <f t="shared" si="0"/>
        <v>174.8</v>
      </c>
      <c r="C24" s="14">
        <f t="shared" si="1"/>
        <v>1873.8640402354627</v>
      </c>
      <c r="D24" s="13">
        <f t="shared" si="2"/>
        <v>73.662109375</v>
      </c>
      <c r="E24" s="13">
        <f t="shared" si="3"/>
        <v>74.856271909769873</v>
      </c>
    </row>
    <row r="25" spans="1:5" x14ac:dyDescent="0.25">
      <c r="A25" s="12">
        <v>23</v>
      </c>
      <c r="B25" s="14">
        <f t="shared" si="0"/>
        <v>183.8</v>
      </c>
      <c r="C25" s="14">
        <f t="shared" si="1"/>
        <v>2505.2853259274066</v>
      </c>
      <c r="D25" s="13">
        <f t="shared" si="2"/>
        <v>73.6689453125</v>
      </c>
      <c r="E25" s="13">
        <f t="shared" si="3"/>
        <v>74.830310420159549</v>
      </c>
    </row>
    <row r="26" spans="1:5" x14ac:dyDescent="0.25">
      <c r="A26" s="12">
        <v>24</v>
      </c>
      <c r="B26" s="14">
        <f t="shared" si="0"/>
        <v>192.8</v>
      </c>
      <c r="C26" s="14">
        <f t="shared" si="1"/>
        <v>3349.4716956724974</v>
      </c>
      <c r="D26" s="13">
        <f t="shared" si="2"/>
        <v>73.66552734375</v>
      </c>
      <c r="E26" s="13">
        <f t="shared" si="3"/>
        <v>74.827702416637052</v>
      </c>
    </row>
    <row r="27" spans="1:5" x14ac:dyDescent="0.25">
      <c r="A27" s="12">
        <v>25</v>
      </c>
      <c r="B27" s="14">
        <f t="shared" si="0"/>
        <v>201.8</v>
      </c>
      <c r="C27" s="14">
        <f t="shared" si="1"/>
        <v>4478.1169330316343</v>
      </c>
      <c r="D27" s="13">
        <f t="shared" si="2"/>
        <v>73.667236328125</v>
      </c>
      <c r="E27" s="13">
        <f t="shared" si="3"/>
        <v>74.838094915522163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"/>
  <sheetViews>
    <sheetView workbookViewId="0">
      <selection activeCell="G20" sqref="G20"/>
    </sheetView>
  </sheetViews>
  <sheetFormatPr defaultRowHeight="15" x14ac:dyDescent="0.25"/>
  <cols>
    <col min="1" max="1" width="15.28515625" bestFit="1" customWidth="1"/>
    <col min="4" max="5" width="15.42578125" bestFit="1" customWidth="1"/>
  </cols>
  <sheetData>
    <row r="1" spans="1:5" ht="16.5" thickBot="1" x14ac:dyDescent="0.3">
      <c r="A1" s="5" t="s">
        <v>0</v>
      </c>
      <c r="B1" s="5" t="s">
        <v>21</v>
      </c>
    </row>
    <row r="2" spans="1:5" ht="15.75" thickBot="1" x14ac:dyDescent="0.3">
      <c r="A2" s="1" t="s">
        <v>1</v>
      </c>
      <c r="B2" s="2"/>
    </row>
    <row r="3" spans="1:5" ht="15.75" thickBot="1" x14ac:dyDescent="0.3">
      <c r="A3" s="3" t="s">
        <v>2</v>
      </c>
      <c r="B3" s="4"/>
    </row>
    <row r="4" spans="1:5" ht="15.75" thickBot="1" x14ac:dyDescent="0.3">
      <c r="A4" s="3" t="s">
        <v>3</v>
      </c>
      <c r="B4" s="4"/>
    </row>
    <row r="5" spans="1:5" ht="15.75" thickBot="1" x14ac:dyDescent="0.3">
      <c r="A5" s="3" t="s">
        <v>4</v>
      </c>
      <c r="B5" s="4">
        <v>3</v>
      </c>
    </row>
    <row r="6" spans="1:5" ht="15.75" thickBot="1" x14ac:dyDescent="0.3">
      <c r="A6" s="3" t="s">
        <v>5</v>
      </c>
      <c r="B6" s="4">
        <v>30</v>
      </c>
    </row>
    <row r="7" spans="1:5" ht="15.75" thickBot="1" x14ac:dyDescent="0.3">
      <c r="A7" s="3" t="s">
        <v>6</v>
      </c>
      <c r="B7" s="4">
        <v>30</v>
      </c>
    </row>
    <row r="8" spans="1:5" ht="15.75" thickBot="1" x14ac:dyDescent="0.3">
      <c r="A8" s="3" t="s">
        <v>7</v>
      </c>
      <c r="B8" s="4">
        <v>28</v>
      </c>
    </row>
    <row r="9" spans="1:5" ht="15.75" thickBot="1" x14ac:dyDescent="0.3">
      <c r="A9" s="3" t="s">
        <v>8</v>
      </c>
      <c r="B9" s="4">
        <v>36</v>
      </c>
    </row>
    <row r="10" spans="1:5" ht="15.75" thickBot="1" x14ac:dyDescent="0.3">
      <c r="A10" s="3" t="s">
        <v>9</v>
      </c>
      <c r="B10" s="4">
        <v>38</v>
      </c>
    </row>
    <row r="11" spans="1:5" ht="15.75" thickBot="1" x14ac:dyDescent="0.3">
      <c r="A11" s="3" t="s">
        <v>10</v>
      </c>
      <c r="B11" s="4">
        <v>44</v>
      </c>
    </row>
    <row r="12" spans="1:5" ht="15.75" thickBot="1" x14ac:dyDescent="0.3">
      <c r="A12" s="3" t="s">
        <v>11</v>
      </c>
      <c r="B12" s="4">
        <v>45</v>
      </c>
    </row>
    <row r="13" spans="1:5" ht="15.75" thickBot="1" x14ac:dyDescent="0.3">
      <c r="A13" s="3" t="s">
        <v>12</v>
      </c>
      <c r="B13" s="4">
        <v>54</v>
      </c>
    </row>
    <row r="14" spans="1:5" ht="15.75" thickBot="1" x14ac:dyDescent="0.3">
      <c r="A14" s="3" t="s">
        <v>13</v>
      </c>
      <c r="B14" s="4">
        <v>50</v>
      </c>
    </row>
    <row r="15" spans="1:5" ht="15.75" x14ac:dyDescent="0.25">
      <c r="A15" s="10" t="s">
        <v>15</v>
      </c>
      <c r="B15" s="11" t="s">
        <v>16</v>
      </c>
      <c r="C15" s="5" t="s">
        <v>17</v>
      </c>
      <c r="D15" s="5" t="s">
        <v>19</v>
      </c>
      <c r="E15" s="5" t="s">
        <v>20</v>
      </c>
    </row>
    <row r="16" spans="1:5" ht="15.75" x14ac:dyDescent="0.25">
      <c r="A16" s="12">
        <v>14</v>
      </c>
      <c r="B16" s="14">
        <f>4.3394*A16 -1.0848</f>
        <v>59.666800000000002</v>
      </c>
      <c r="C16" s="14">
        <f xml:space="preserve"> 5.4804*EXP(0.1992*A16)</f>
        <v>89.11949333800635</v>
      </c>
      <c r="D16" s="5">
        <f>AVERAGE(B13:B14)</f>
        <v>52</v>
      </c>
      <c r="E16" s="13">
        <f>AVERAGE(B12:B14)</f>
        <v>49.666666666666664</v>
      </c>
    </row>
    <row r="17" spans="1:5" ht="15.75" x14ac:dyDescent="0.25">
      <c r="A17" s="12">
        <v>15</v>
      </c>
      <c r="B17" s="14">
        <f t="shared" ref="B17:B27" si="0">4.3394*A17 -1.0848</f>
        <v>64.006200000000007</v>
      </c>
      <c r="C17" s="14">
        <f t="shared" ref="C17:C27" si="1" xml:space="preserve"> 5.4804*EXP(0.1992*A17)</f>
        <v>108.76374915587041</v>
      </c>
      <c r="D17" s="13">
        <f>AVERAGE(B14,D16)</f>
        <v>51</v>
      </c>
      <c r="E17" s="13">
        <f>AVERAGE(B13:B14,E16)</f>
        <v>51.222222222222221</v>
      </c>
    </row>
    <row r="18" spans="1:5" ht="15.75" x14ac:dyDescent="0.25">
      <c r="A18" s="12">
        <v>16</v>
      </c>
      <c r="B18" s="14">
        <f t="shared" si="0"/>
        <v>68.345600000000005</v>
      </c>
      <c r="C18" s="14">
        <f t="shared" si="1"/>
        <v>132.73811023111153</v>
      </c>
      <c r="D18" s="13">
        <f>AVERAGE(D16:D17)</f>
        <v>51.5</v>
      </c>
      <c r="E18" s="13">
        <f>AVERAGE(B14,E16:E17)</f>
        <v>50.296296296296298</v>
      </c>
    </row>
    <row r="19" spans="1:5" ht="15.75" x14ac:dyDescent="0.25">
      <c r="A19" s="12">
        <v>17</v>
      </c>
      <c r="B19" s="14">
        <f t="shared" si="0"/>
        <v>72.685000000000002</v>
      </c>
      <c r="C19" s="14">
        <f t="shared" si="1"/>
        <v>161.99704446079886</v>
      </c>
      <c r="D19" s="13">
        <f t="shared" ref="D19:D27" si="2">AVERAGE(D17:D18)</f>
        <v>51.25</v>
      </c>
      <c r="E19" s="13">
        <f>AVERAGE(E16:E18)</f>
        <v>50.395061728395063</v>
      </c>
    </row>
    <row r="20" spans="1:5" ht="15.75" x14ac:dyDescent="0.25">
      <c r="A20" s="12">
        <v>18</v>
      </c>
      <c r="B20" s="14">
        <f t="shared" si="0"/>
        <v>77.0244</v>
      </c>
      <c r="C20" s="14">
        <f t="shared" si="1"/>
        <v>197.70540930816369</v>
      </c>
      <c r="D20" s="13">
        <f t="shared" si="2"/>
        <v>51.375</v>
      </c>
      <c r="E20" s="13">
        <f t="shared" ref="E20:E27" si="3">AVERAGE(E17:E19)</f>
        <v>50.63786008230452</v>
      </c>
    </row>
    <row r="21" spans="1:5" ht="15.75" x14ac:dyDescent="0.25">
      <c r="A21" s="12">
        <v>19</v>
      </c>
      <c r="B21" s="14">
        <f t="shared" si="0"/>
        <v>81.363800000000012</v>
      </c>
      <c r="C21" s="14">
        <f t="shared" si="1"/>
        <v>241.28482713872702</v>
      </c>
      <c r="D21" s="13">
        <f t="shared" si="2"/>
        <v>51.3125</v>
      </c>
      <c r="E21" s="13">
        <f>AVERAGE(E18:E20)</f>
        <v>50.44307270233196</v>
      </c>
    </row>
    <row r="22" spans="1:5" ht="15.75" x14ac:dyDescent="0.25">
      <c r="A22" s="12">
        <v>20</v>
      </c>
      <c r="B22" s="14">
        <f t="shared" si="0"/>
        <v>85.70320000000001</v>
      </c>
      <c r="C22" s="14">
        <f t="shared" si="1"/>
        <v>294.47028288750738</v>
      </c>
      <c r="D22" s="13">
        <f t="shared" si="2"/>
        <v>51.34375</v>
      </c>
      <c r="E22" s="13">
        <f t="shared" si="3"/>
        <v>50.491998171010515</v>
      </c>
    </row>
    <row r="23" spans="1:5" ht="15.75" x14ac:dyDescent="0.25">
      <c r="A23" s="12">
        <v>21</v>
      </c>
      <c r="B23" s="14">
        <f t="shared" si="0"/>
        <v>90.042600000000007</v>
      </c>
      <c r="C23" s="14">
        <f t="shared" si="1"/>
        <v>359.37919732513029</v>
      </c>
      <c r="D23" s="13">
        <f t="shared" si="2"/>
        <v>51.328125</v>
      </c>
      <c r="E23" s="13">
        <f t="shared" si="3"/>
        <v>50.524310318548999</v>
      </c>
    </row>
    <row r="24" spans="1:5" ht="15.75" x14ac:dyDescent="0.25">
      <c r="A24" s="12">
        <v>22</v>
      </c>
      <c r="B24" s="14">
        <f t="shared" si="0"/>
        <v>94.382000000000005</v>
      </c>
      <c r="C24" s="14">
        <f t="shared" si="1"/>
        <v>438.59572586953999</v>
      </c>
      <c r="D24" s="13">
        <f t="shared" si="2"/>
        <v>51.3359375</v>
      </c>
      <c r="E24" s="13">
        <f t="shared" si="3"/>
        <v>50.486460397297158</v>
      </c>
    </row>
    <row r="25" spans="1:5" ht="15.75" x14ac:dyDescent="0.25">
      <c r="A25" s="12">
        <v>23</v>
      </c>
      <c r="B25" s="14">
        <f t="shared" si="0"/>
        <v>98.721400000000003</v>
      </c>
      <c r="C25" s="14">
        <f t="shared" si="1"/>
        <v>535.27363904982781</v>
      </c>
      <c r="D25" s="13">
        <f t="shared" si="2"/>
        <v>51.33203125</v>
      </c>
      <c r="E25" s="13">
        <f t="shared" si="3"/>
        <v>50.500922962285557</v>
      </c>
    </row>
    <row r="26" spans="1:5" ht="15.75" x14ac:dyDescent="0.25">
      <c r="A26" s="12">
        <v>24</v>
      </c>
      <c r="B26" s="14">
        <f t="shared" si="0"/>
        <v>103.0608</v>
      </c>
      <c r="C26" s="14">
        <f t="shared" si="1"/>
        <v>653.26188050193105</v>
      </c>
      <c r="D26" s="13">
        <f t="shared" si="2"/>
        <v>51.333984375</v>
      </c>
      <c r="E26" s="13">
        <f t="shared" si="3"/>
        <v>50.503897892710569</v>
      </c>
    </row>
    <row r="27" spans="1:5" ht="15.75" x14ac:dyDescent="0.25">
      <c r="A27" s="12">
        <v>25</v>
      </c>
      <c r="B27" s="14">
        <f t="shared" si="0"/>
        <v>107.40020000000001</v>
      </c>
      <c r="C27" s="14">
        <f t="shared" si="1"/>
        <v>797.25780121444393</v>
      </c>
      <c r="D27" s="13">
        <f t="shared" si="2"/>
        <v>51.3330078125</v>
      </c>
      <c r="E27" s="13">
        <f t="shared" si="3"/>
        <v>50.497093750764428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KSA</vt:lpstr>
      <vt:lpstr>Riyadh</vt:lpstr>
      <vt:lpstr>Jeddah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</dc:creator>
  <cp:lastModifiedBy>Sami</cp:lastModifiedBy>
  <dcterms:created xsi:type="dcterms:W3CDTF">2020-04-11T15:28:51Z</dcterms:created>
  <dcterms:modified xsi:type="dcterms:W3CDTF">2020-04-12T17:19:19Z</dcterms:modified>
</cp:coreProperties>
</file>