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elyani\Desktop\Données Open Data- MEF\"/>
    </mc:Choice>
  </mc:AlternateContent>
  <xr:revisionPtr revIDLastSave="0" documentId="13_ncr:1_{3ABDB80A-3E69-4C53-9F8D-B9459D3807B7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Agriculture &amp; pêche" sheetId="1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BQ4.1" hidden="1">#REF!</definedName>
    <definedName name="_ct1">#N/A</definedName>
    <definedName name="_Toc205882729" localSheetId="0">[1]Graph!#REF!</definedName>
    <definedName name="_Toc205882729">[1]Graph!#REF!</definedName>
    <definedName name="_Toc240454453" localSheetId="0">[1]Graph!#REF!</definedName>
    <definedName name="_Toc240454453">[1]Graph!#REF!</definedName>
    <definedName name="_Toc240454459" localSheetId="0">#REF!</definedName>
    <definedName name="_Toc240454459">#REF!</definedName>
    <definedName name="_Toc240454476" localSheetId="0">[1]Graph!#REF!</definedName>
    <definedName name="_Toc240454476">[1]Graph!#REF!</definedName>
    <definedName name="_Toc274738822">[2]Feuil1!$A$874</definedName>
    <definedName name="_Toc293412904">[2]Feuil1!$A$689</definedName>
    <definedName name="_Toc301910645">[2]Feuil1!$A$822</definedName>
    <definedName name="_Toc301910646" localSheetId="0">[1]Graph!#REF!</definedName>
    <definedName name="_Toc301910646">[1]Graph!#REF!</definedName>
    <definedName name="_Toc301910647">[2]Feuil1!$A$840</definedName>
    <definedName name="_Toc301910648">[2]Feuil1!$A$858</definedName>
    <definedName name="_Toc301910650">[2]Feuil1!$A$894</definedName>
    <definedName name="_Toc301910652">[2]Feuil1!$A$910</definedName>
    <definedName name="_Toc301910653">[2]Feuil1!$A$659</definedName>
    <definedName name="_Toc301910657">[2]Feuil1!$A$927</definedName>
    <definedName name="_Toc301910658">[2]Feuil1!$A$939</definedName>
    <definedName name="_Toc301910659">[2]Feuil1!$A$732</definedName>
    <definedName name="_Toc301910660">[2]Feuil1!$A$959</definedName>
    <definedName name="_Toc301910661">[2]Feuil1!$A$976</definedName>
    <definedName name="_Toc301910662">[2]Feuil1!$A$991</definedName>
    <definedName name="_Toc301910663">[2]Feuil1!$A$1006</definedName>
    <definedName name="_Toc334550841">[2]Feuil1!$A$6</definedName>
    <definedName name="_Toc367377263">[2]Feuil1!$A$40</definedName>
    <definedName name="_Toc367377266">[2]Feuil1!$A$114</definedName>
    <definedName name="_Toc367377267">[2]Feuil1!$A$137</definedName>
    <definedName name="_Toc367377268">[2]Feuil1!$A$166</definedName>
    <definedName name="_Toc367377269">[2]Feuil1!$A$98</definedName>
    <definedName name="_Toc367377270">[2]Feuil1!$A$197</definedName>
    <definedName name="_Toc367377274">[2]Feuil1!$A$214</definedName>
    <definedName name="_Toc367377275">[1]Graph!#REF!</definedName>
    <definedName name="_Toc367377276">[1]Graph!#REF!</definedName>
    <definedName name="_Toc367377278">[1]Graph!#REF!</definedName>
    <definedName name="_Toc367377279">[2]Feuil1!$A$271</definedName>
    <definedName name="_Toc367377280">[2]Feuil1!$A$287</definedName>
    <definedName name="_Toc367377281">[2]Feuil1!$A$304</definedName>
    <definedName name="_Toc367377282">[2]Feuil1!$A$316</definedName>
    <definedName name="_Toc367377283">[2]Feuil1!$A$329</definedName>
    <definedName name="_Toc367377285">[2]Feuil1!$A$342</definedName>
    <definedName name="_Toc367377287">[2]Feuil1!$A$371</definedName>
    <definedName name="_Toc367377288">[2]Feuil1!$A$391</definedName>
    <definedName name="_Toc367377289">[2]Feuil1!$A$404</definedName>
    <definedName name="_Toc367377290">[2]Feuil1!$A$417</definedName>
    <definedName name="_Toc367377291">[2]Feuil1!$A$433</definedName>
    <definedName name="_Toc430076685">[1]Graph!#REF!</definedName>
    <definedName name="_Toc430076686">[1]Graph!#REF!</definedName>
    <definedName name="_Toc66015669" localSheetId="0">#REF!</definedName>
    <definedName name="_Toc66015669">#REF!</definedName>
    <definedName name="AAA">#N/A</definedName>
    <definedName name="aaaa" localSheetId="0">OFFSET(Full_Print,0,0,'Agriculture &amp; pêche'!Last_Row)</definedName>
    <definedName name="aaaa">OFFSET(Full_Print,0,0,Last_Row)</definedName>
    <definedName name="Beg_Bal">'[3]Amortissement de prêt'!$C$18:$C$377</definedName>
    <definedName name="cdmt" localSheetId="0">MATCH(0.01,End_Bal,-1)+1</definedName>
    <definedName name="cdmt">MATCH(0.01,End_Bal,-1)+1</definedName>
    <definedName name="Data">'[3]Amortissement de prêt'!$A$18:$I$377</definedName>
    <definedName name="End_Bal">'[3]Amortissement de prêt'!$I$18:$I$377</definedName>
    <definedName name="Extra_Pay">'[3]Amortissement de prêt'!$E$18:$E$377</definedName>
    <definedName name="Full_Print">'[3]Amortissement de prêt'!$A$1:$I$377</definedName>
    <definedName name="gk" localSheetId="0">DATE(YEAR([0]!Loan_Start),MONTH([0]!Loan_Start)+Payment_Number,DAY([0]!Loan_Start))</definedName>
    <definedName name="gk">DATE(YEAR([0]!Loan_Start),MONTH([0]!Loan_Start)+Payment_Number,DAY([0]!Loan_Start))</definedName>
    <definedName name="graph" localSheetId="0">#REF!</definedName>
    <definedName name="graph">#REF!</definedName>
    <definedName name="Header_Row">ROW('[3]Amortissement de prêt'!$A$17:$IV$17)</definedName>
    <definedName name="_xlnm.Print_Titles" localSheetId="0">#REF!</definedName>
    <definedName name="_xlnm.Print_Titles">#REF!</definedName>
    <definedName name="Int">'[3]Amortissement de prêt'!$H$18:$H$377</definedName>
    <definedName name="Interest_Rate">'[3]Amortissement de prêt'!$D$7</definedName>
    <definedName name="international" localSheetId="0">#REF!</definedName>
    <definedName name="international">#REF!</definedName>
    <definedName name="Last_Row" localSheetId="0">IF('Agriculture &amp; pêche'!Values_Entered,Header_Row+'Agriculture &amp; pêche'!Number_of_Payments,Header_Row)</definedName>
    <definedName name="Last_Row">IF([0]!Values_Entered,Header_Row+[0]!Number_of_Payments,Header_Row)</definedName>
    <definedName name="Loan_Amount">'[3]Amortissement de prêt'!$D$6</definedName>
    <definedName name="Loan_Start">'[3]Amortissement de prêt'!$D$10</definedName>
    <definedName name="Loan_Years">'[3]Amortissement de prêt'!$D$8</definedName>
    <definedName name="Num_Pmt_Per_Year">'[3]Amortissement de prêt'!$D$9</definedName>
    <definedName name="Number_of_Payments" localSheetId="0">MATCH(0.01,End_Bal,-1)+1</definedName>
    <definedName name="Number_of_Payments">MATCH(0.01,End_Bal,-1)+1</definedName>
    <definedName name="paiement" localSheetId="0">DATE(YEAR([0]!Loan_Start),MONTH([0]!Loan_Start)+Payment_Number,DAY([0]!Loan_Start))</definedName>
    <definedName name="paiement">DATE(YEAR([0]!Loan_Start),MONTH([0]!Loan_Start)+Payment_Number,DAY([0]!Loan_Start))</definedName>
    <definedName name="Pay_Date">'[3]Amortissement de prêt'!$B$18:$B$377</definedName>
    <definedName name="Pay_Num">'[3]Amortissement de prêt'!$A$18:$A$377</definedName>
    <definedName name="Payment_Date" localSheetId="0">DATE(YEAR([0]!Loan_Start),MONTH([0]!Loan_Start)+Payment_Number,DAY([0]!Loan_Start))</definedName>
    <definedName name="Payment_Date">DATE(YEAR(Loan_Start),MONTH(Loan_Start)+Payment_Number,DAY(Loan_Start))</definedName>
    <definedName name="Princ">'[3]Amortissement de prêt'!$G$18:$G$377</definedName>
    <definedName name="Print_Area_Reset" localSheetId="0">OFFSET(Full_Print,0,0,'Agriculture &amp; pêche'!Last_Row)</definedName>
    <definedName name="Print_Area_Reset">OFFSET(Full_Print,0,0,Last_Row)</definedName>
    <definedName name="Sched_Pay">'[3]Amortissement de prêt'!$D$18:$D$377</definedName>
    <definedName name="Scheduled_Extra_Payments">'[3]Amortissement de prêt'!$D$11</definedName>
    <definedName name="Scheduled_Interest_Rate">'[3]Amortissement de prêt'!$D$7</definedName>
    <definedName name="Scheduled_Monthly_Payment">'[3]Amortissement de prêt'!$H$6</definedName>
    <definedName name="social2" localSheetId="0">DATE(YEAR([0]!Loan_Start),MONTH([0]!Loan_Start)+Payment_Number,DAY([0]!Loan_Start))</definedName>
    <definedName name="social2">DATE(YEAR(Loan_Start),MONTH(Loan_Start)+Payment_Number,DAY(Loan_Start))</definedName>
    <definedName name="Total_Interest">'[3]Amortissement de prêt'!$H$10</definedName>
    <definedName name="Total_Pay">'[3]Amortissement de prêt'!$F$18:$F$377</definedName>
    <definedName name="Total_Payment" localSheetId="0">Scheduled_Payment+Extra_Payment</definedName>
    <definedName name="Total_Payment">Scheduled_Payment+Extra_Payment</definedName>
    <definedName name="Values_Entered" localSheetId="0">IF(Loan_Amount*Interest_Rate*Loan_Years*Loan_Start&gt;0,1,0)</definedName>
    <definedName name="Values_Entered">IF(Loan_Amount*Interest_Rate*Loan_Years*Loan_Start&gt;0,1,0)</definedName>
    <definedName name="x" localSheetId="0">#REF!</definedName>
    <definedName name="x">#REF!</definedName>
    <definedName name="zone">#REF!</definedName>
    <definedName name="_xlnm.Print_Area" localSheetId="0">'Agriculture &amp; pêche'!$A$1:$H$126</definedName>
    <definedName name="_xlnm.Print_Area">#REF!</definedName>
    <definedName name="لا578" localSheetId="0">#REF!</definedName>
    <definedName name="لا578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2" i="15" l="1"/>
  <c r="H45" i="15"/>
  <c r="G48" i="15"/>
  <c r="G52" i="15"/>
  <c r="G46" i="15"/>
  <c r="G47" i="15"/>
  <c r="G49" i="15"/>
  <c r="G50" i="15"/>
  <c r="G51" i="15"/>
  <c r="G53" i="15"/>
  <c r="H14" i="15"/>
  <c r="C89" i="15" l="1"/>
  <c r="E89" i="15"/>
  <c r="F89" i="15"/>
  <c r="G89" i="15"/>
  <c r="D89" i="15"/>
  <c r="C88" i="15"/>
  <c r="E88" i="15"/>
  <c r="F88" i="15"/>
  <c r="G88" i="15"/>
  <c r="D88" i="15"/>
  <c r="C87" i="15"/>
  <c r="E87" i="15"/>
  <c r="F87" i="15"/>
  <c r="G87" i="15"/>
  <c r="D87" i="15"/>
  <c r="C86" i="15"/>
  <c r="E86" i="15"/>
  <c r="F86" i="15"/>
  <c r="G86" i="15"/>
  <c r="D86" i="15"/>
  <c r="C85" i="15"/>
  <c r="E85" i="15"/>
  <c r="F85" i="15"/>
  <c r="G85" i="15"/>
  <c r="D85" i="15"/>
  <c r="C84" i="15"/>
  <c r="E84" i="15"/>
  <c r="F84" i="15"/>
  <c r="G84" i="15"/>
  <c r="H84" i="15"/>
  <c r="D84" i="15"/>
  <c r="C83" i="15"/>
  <c r="E83" i="15"/>
  <c r="F83" i="15"/>
  <c r="G83" i="15"/>
  <c r="H83" i="15"/>
  <c r="D83" i="15"/>
  <c r="C81" i="15" l="1"/>
  <c r="E81" i="15"/>
  <c r="F81" i="15"/>
  <c r="G81" i="15"/>
  <c r="D81" i="15"/>
  <c r="C80" i="15"/>
  <c r="E80" i="15"/>
  <c r="F80" i="15"/>
  <c r="G80" i="15"/>
  <c r="D80" i="15"/>
  <c r="C79" i="15"/>
  <c r="E79" i="15"/>
  <c r="F79" i="15"/>
  <c r="G79" i="15"/>
  <c r="D79" i="15"/>
  <c r="C78" i="15"/>
  <c r="E78" i="15"/>
  <c r="F78" i="15"/>
  <c r="G78" i="15"/>
  <c r="D78" i="15"/>
  <c r="G73" i="15"/>
  <c r="F72" i="15"/>
  <c r="C75" i="15"/>
  <c r="C74" i="15"/>
  <c r="C73" i="15"/>
  <c r="C72" i="15"/>
  <c r="G75" i="15"/>
  <c r="F75" i="15"/>
  <c r="E75" i="15"/>
  <c r="D75" i="15"/>
  <c r="G74" i="15"/>
  <c r="F74" i="15"/>
  <c r="E74" i="15"/>
  <c r="D74" i="15"/>
  <c r="E73" i="15"/>
  <c r="D73" i="15"/>
  <c r="E72" i="15"/>
  <c r="D72" i="15"/>
  <c r="C71" i="15"/>
  <c r="C70" i="15"/>
  <c r="C69" i="15"/>
  <c r="E69" i="15"/>
  <c r="F69" i="15"/>
  <c r="G69" i="15"/>
  <c r="H69" i="15"/>
  <c r="E70" i="15"/>
  <c r="F70" i="15"/>
  <c r="G70" i="15"/>
  <c r="H70" i="15"/>
  <c r="E71" i="15"/>
  <c r="F71" i="15"/>
  <c r="G71" i="15"/>
  <c r="H71" i="15"/>
  <c r="D70" i="15"/>
  <c r="D71" i="15"/>
  <c r="D69" i="15"/>
  <c r="C56" i="15"/>
  <c r="E56" i="15"/>
  <c r="F56" i="15"/>
  <c r="G56" i="15"/>
  <c r="D56" i="15"/>
  <c r="C55" i="15"/>
  <c r="E55" i="15"/>
  <c r="F55" i="15"/>
  <c r="G55" i="15"/>
  <c r="D55" i="15"/>
  <c r="C53" i="15"/>
  <c r="E53" i="15"/>
  <c r="F53" i="15"/>
  <c r="H53" i="15"/>
  <c r="D53" i="15"/>
  <c r="F68" i="15" l="1"/>
  <c r="E68" i="15"/>
  <c r="H68" i="15"/>
  <c r="C68" i="15"/>
  <c r="D68" i="15"/>
  <c r="G68" i="15"/>
  <c r="G72" i="15"/>
  <c r="F73" i="15"/>
  <c r="F52" i="15" l="1"/>
  <c r="E52" i="15"/>
  <c r="D52" i="15"/>
  <c r="C52" i="15"/>
  <c r="F51" i="15"/>
  <c r="E51" i="15"/>
  <c r="D51" i="15"/>
  <c r="C51" i="15"/>
  <c r="C49" i="15"/>
  <c r="C48" i="15"/>
  <c r="C47" i="15"/>
  <c r="C50" i="15"/>
  <c r="E50" i="15"/>
  <c r="F50" i="15"/>
  <c r="D50" i="15"/>
  <c r="F49" i="15"/>
  <c r="E49" i="15"/>
  <c r="D49" i="15"/>
  <c r="F48" i="15"/>
  <c r="E48" i="15"/>
  <c r="D48" i="15"/>
  <c r="E47" i="15"/>
  <c r="F47" i="15"/>
  <c r="D47" i="15"/>
  <c r="C46" i="15"/>
  <c r="E46" i="15"/>
  <c r="F46" i="15"/>
  <c r="D46" i="15"/>
  <c r="G45" i="15"/>
  <c r="F45" i="15"/>
  <c r="E45" i="15"/>
  <c r="D45" i="15"/>
  <c r="C45" i="15"/>
  <c r="H44" i="15"/>
  <c r="G44" i="15"/>
  <c r="F44" i="15"/>
  <c r="E44" i="15"/>
  <c r="D44" i="15"/>
  <c r="C44" i="15"/>
  <c r="H43" i="15"/>
  <c r="G43" i="15"/>
  <c r="F43" i="15"/>
  <c r="E43" i="15"/>
  <c r="D43" i="15"/>
  <c r="C43" i="15"/>
  <c r="G42" i="15"/>
  <c r="F42" i="15"/>
  <c r="E42" i="15"/>
  <c r="D42" i="15"/>
  <c r="C42" i="15"/>
  <c r="C41" i="15"/>
  <c r="H41" i="15"/>
  <c r="E41" i="15"/>
  <c r="F41" i="15"/>
  <c r="G41" i="15"/>
  <c r="D41" i="15"/>
  <c r="C38" i="15" l="1"/>
  <c r="C37" i="15"/>
  <c r="C36" i="15"/>
  <c r="C35" i="15"/>
  <c r="C34" i="15"/>
  <c r="C33" i="15"/>
  <c r="C32" i="15"/>
  <c r="C31" i="15"/>
  <c r="C30" i="15"/>
  <c r="C29" i="15"/>
  <c r="C28" i="15"/>
  <c r="C27" i="15"/>
  <c r="E36" i="15"/>
  <c r="F36" i="15"/>
  <c r="G36" i="15"/>
  <c r="H36" i="15"/>
  <c r="E37" i="15"/>
  <c r="F37" i="15"/>
  <c r="G37" i="15"/>
  <c r="E38" i="15"/>
  <c r="F38" i="15"/>
  <c r="G38" i="15"/>
  <c r="D38" i="15"/>
  <c r="D37" i="15"/>
  <c r="D36" i="15"/>
  <c r="E32" i="15"/>
  <c r="F32" i="15"/>
  <c r="G32" i="15"/>
  <c r="H32" i="15"/>
  <c r="E33" i="15"/>
  <c r="F33" i="15"/>
  <c r="G33" i="15"/>
  <c r="H33" i="15"/>
  <c r="E34" i="15"/>
  <c r="F34" i="15"/>
  <c r="G34" i="15"/>
  <c r="E35" i="15"/>
  <c r="F35" i="15"/>
  <c r="G35" i="15"/>
  <c r="D35" i="15"/>
  <c r="D34" i="15"/>
  <c r="D33" i="15"/>
  <c r="D32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E31" i="15"/>
  <c r="F31" i="15"/>
  <c r="G31" i="15"/>
  <c r="H31" i="15"/>
  <c r="D31" i="15"/>
  <c r="D30" i="15"/>
  <c r="D29" i="15"/>
  <c r="D28" i="15"/>
  <c r="D27" i="15"/>
  <c r="C20" i="15" l="1"/>
  <c r="C21" i="15"/>
  <c r="C19" i="15"/>
  <c r="C17" i="15"/>
  <c r="C18" i="15"/>
  <c r="C16" i="15"/>
  <c r="C15" i="15"/>
  <c r="C12" i="15"/>
  <c r="C13" i="15"/>
  <c r="C14" i="15"/>
  <c r="C11" i="15"/>
  <c r="C10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D21" i="15"/>
  <c r="D20" i="15"/>
  <c r="D19" i="15"/>
  <c r="D18" i="15"/>
  <c r="D17" i="15"/>
  <c r="D16" i="15"/>
  <c r="D15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D14" i="15"/>
  <c r="D13" i="15"/>
  <c r="D12" i="15"/>
  <c r="D11" i="15"/>
  <c r="D10" i="15"/>
  <c r="C8" i="15" l="1"/>
  <c r="E8" i="15"/>
  <c r="F8" i="15"/>
  <c r="G8" i="15"/>
  <c r="H8" i="15"/>
  <c r="D8" i="15"/>
  <c r="H24" i="15" l="1"/>
  <c r="G24" i="15"/>
  <c r="F24" i="15"/>
  <c r="E24" i="15"/>
  <c r="D24" i="15"/>
  <c r="H23" i="15"/>
  <c r="G23" i="15"/>
  <c r="F23" i="15"/>
  <c r="E23" i="15"/>
  <c r="D23" i="15"/>
  <c r="G22" i="15" l="1"/>
  <c r="H22" i="15"/>
  <c r="F22" i="15" l="1"/>
  <c r="E22" i="15" l="1"/>
  <c r="D22" i="15" l="1"/>
  <c r="C22" i="15" l="1"/>
  <c r="C23" i="15"/>
  <c r="C24" i="15" l="1"/>
</calcChain>
</file>

<file path=xl/sharedStrings.xml><?xml version="1.0" encoding="utf-8"?>
<sst xmlns="http://schemas.openxmlformats.org/spreadsheetml/2006/main" count="86" uniqueCount="56">
  <si>
    <t>Moyenne</t>
  </si>
  <si>
    <t>2015/16</t>
  </si>
  <si>
    <t>1 - Agriculture et pêche</t>
  </si>
  <si>
    <t>Agriculture</t>
  </si>
  <si>
    <t>Moyenne des précipitations nationales (En mm)</t>
  </si>
  <si>
    <t>Superficie cultivée selon les principales cultures agricoles (En milliers ha)</t>
  </si>
  <si>
    <t xml:space="preserve">Céréales </t>
  </si>
  <si>
    <t xml:space="preserve">Blé dur </t>
  </si>
  <si>
    <t>Blé tendre</t>
  </si>
  <si>
    <t>Orge</t>
  </si>
  <si>
    <t xml:space="preserve">Maïs </t>
  </si>
  <si>
    <t>Légumineuses</t>
  </si>
  <si>
    <t xml:space="preserve">Oléagineuses </t>
  </si>
  <si>
    <t xml:space="preserve">Tournesol </t>
  </si>
  <si>
    <t>Arachides</t>
  </si>
  <si>
    <t>Betterave</t>
  </si>
  <si>
    <t>Canne à sucre</t>
  </si>
  <si>
    <t>Superficie Cultivée totale</t>
  </si>
  <si>
    <t>Superficie Cultivable</t>
  </si>
  <si>
    <t>Superficie Cultivée / Cultivable</t>
  </si>
  <si>
    <t>Production des principales cultures (En milliers de qx)</t>
  </si>
  <si>
    <t>Rendement des principales cultures (En qx/ha)</t>
  </si>
  <si>
    <t>Production des cultures maraîchères 
(En milliers de tonnes)</t>
  </si>
  <si>
    <t>dont (En %) :</t>
  </si>
  <si>
    <t>Tomates</t>
  </si>
  <si>
    <t>Pomme de terre</t>
  </si>
  <si>
    <r>
      <t>Source</t>
    </r>
    <r>
      <rPr>
        <sz val="16"/>
        <rFont val="Times New Roman"/>
        <family val="1"/>
      </rPr>
      <t xml:space="preserve"> :  Calcul de la DEPF sur la base des données de : </t>
    </r>
  </si>
  <si>
    <t>- Haut commissariat au Plan</t>
  </si>
  <si>
    <t>Indicateurs sectoriels (Suite 1)</t>
  </si>
  <si>
    <t>Elevage</t>
  </si>
  <si>
    <t>Effectif du cheptel (passage mars-avril) (En milliers de têtes)</t>
  </si>
  <si>
    <t xml:space="preserve">Bovins </t>
  </si>
  <si>
    <t xml:space="preserve">Ovins </t>
  </si>
  <si>
    <t xml:space="preserve">Caprins </t>
  </si>
  <si>
    <t>Pêche maritime</t>
  </si>
  <si>
    <t xml:space="preserve">Etat de la flotte de la pêche nationale </t>
  </si>
  <si>
    <t>Nombre de bateaux (En nombre)</t>
  </si>
  <si>
    <t xml:space="preserve">    dont Pêche côtière (En %)</t>
  </si>
  <si>
    <t>Tonnage (mille tonnes de jauge brute)</t>
  </si>
  <si>
    <t xml:space="preserve">Production halieutique nationale </t>
  </si>
  <si>
    <t>Quantité (En milliers de tonnes)</t>
  </si>
  <si>
    <t>Part de la pêche côtière (En %)</t>
  </si>
  <si>
    <t>Valeur  (En millions dh)</t>
  </si>
  <si>
    <t>Part de la pêche hauturière (En %)</t>
  </si>
  <si>
    <t>Prix moyen à la tonne (dh/Kg)</t>
  </si>
  <si>
    <t xml:space="preserve">       Pêche côtière</t>
  </si>
  <si>
    <t xml:space="preserve">       Pêche hauturière</t>
  </si>
  <si>
    <t>2016/17</t>
  </si>
  <si>
    <t>2017/18</t>
  </si>
  <si>
    <t>- Ministère de l’Agriculture, de la pêche maritime, du développement rural et des eaux et forêts</t>
  </si>
  <si>
    <r>
      <t xml:space="preserve">Poids de la viande des abattages contrôlés </t>
    </r>
    <r>
      <rPr>
        <b/>
        <sz val="18"/>
        <rFont val="Times New Roman"/>
        <family val="1"/>
      </rPr>
      <t>(En milliers de tonnes)</t>
    </r>
  </si>
  <si>
    <t>2018/19</t>
  </si>
  <si>
    <t>2010-15</t>
  </si>
  <si>
    <t>2019/20</t>
  </si>
  <si>
    <t>Cultures sucrières</t>
  </si>
  <si>
    <t>Indicateurs sectoriels- Agriculture et pêche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</si>
</sst>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DH&quot;_-;\-* #,##0.00\ &quot;DH&quot;_-;_-* &quot;-&quot;??\ &quot;DH&quot;_-;_-@_-"/>
    <numFmt numFmtId="164" formatCode="_-* #,##0.00\ _€_-;\-* #,##0.00\ _€_-;_-* &quot;-&quot;??\ _€_-;_-@_-"/>
    <numFmt numFmtId="165" formatCode="[$-40C]d\-mmm\-yy;@"/>
    <numFmt numFmtId="166" formatCode="#,##0.0"/>
    <numFmt numFmtId="167" formatCode="0.0"/>
    <numFmt numFmtId="168" formatCode="General_)"/>
    <numFmt numFmtId="169" formatCode="[$-409]mmm/yy;@"/>
    <numFmt numFmtId="170" formatCode="_(* #,##0_);_(* \(#,##0\);_(* &quot;-&quot;_);_(@_)"/>
    <numFmt numFmtId="171" formatCode="_(&quot;$&quot;* #,##0_);_(&quot;$&quot;* \(#,##0\);_(&quot;$&quot;* &quot;-&quot;_);_(@_)"/>
    <numFmt numFmtId="172" formatCode="_-* #,##0.00\ [$€-1]_-;\-* #,##0.00\ [$€-1]_-;_-* &quot;-&quot;??\ [$€-1]_-"/>
    <numFmt numFmtId="173" formatCode="_-* #,##0.00\ [$€]_-;\-* #,##0.00\ [$€]_-;_-* &quot;-&quot;??\ [$€]_-;_-@_-"/>
    <numFmt numFmtId="174" formatCode="_(* #,##0.00_);_(* \(#,##0.00\);_(* &quot;-&quot;??_);_(@_)"/>
    <numFmt numFmtId="175" formatCode="_ * #,##0.00_ \ [$$-C0C]_ ;_ * \-#,##0.00\ \ [$$-C0C]_ ;_ * &quot;-&quot;??_ \ [$$-C0C]_ ;_ @_ "/>
    <numFmt numFmtId="176" formatCode="[$-40C]d\-mmm;@"/>
    <numFmt numFmtId="177" formatCode="_(&quot;$&quot;* #,##0.00_);_(&quot;$&quot;* \(#,##0.00\);_(&quot;$&quot;* &quot;-&quot;??_);_(@_)"/>
  </numFmts>
  <fonts count="37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2"/>
      <name val="Times New Roman"/>
      <family val="1"/>
    </font>
    <font>
      <sz val="20"/>
      <name val="Times New Roman"/>
      <family val="1"/>
    </font>
    <font>
      <b/>
      <i/>
      <sz val="24"/>
      <color indexed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i/>
      <sz val="10"/>
      <color indexed="18"/>
      <name val="Times New Roman"/>
      <family val="1"/>
    </font>
    <font>
      <b/>
      <i/>
      <sz val="12"/>
      <color indexed="18"/>
      <name val="Times New Roman"/>
      <family val="1"/>
    </font>
    <font>
      <i/>
      <sz val="20"/>
      <color indexed="18"/>
      <name val="Times New Roman"/>
      <family val="1"/>
    </font>
    <font>
      <i/>
      <sz val="12"/>
      <color indexed="18"/>
      <name val="Times New Roman"/>
      <family val="1"/>
    </font>
    <font>
      <b/>
      <i/>
      <sz val="16"/>
      <name val="Times New Roman"/>
      <family val="1"/>
    </font>
    <font>
      <b/>
      <sz val="20"/>
      <color indexed="18"/>
      <name val="Times New Roman"/>
      <family val="1"/>
    </font>
    <font>
      <b/>
      <sz val="20"/>
      <name val="Times New Roman"/>
      <family val="1"/>
    </font>
    <font>
      <sz val="17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name val="MS Sans Serif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9D1D3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1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43">
    <xf numFmtId="165" fontId="0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4" fillId="0" borderId="0"/>
    <xf numFmtId="165" fontId="23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23" fillId="0" borderId="0" applyNumberFormat="0" applyFill="0" applyBorder="0" applyAlignment="0" applyProtection="0"/>
    <xf numFmtId="169" fontId="23" fillId="0" borderId="0"/>
    <xf numFmtId="165" fontId="23" fillId="0" borderId="0" applyNumberFormat="0" applyFill="0" applyBorder="0" applyAlignment="0" applyProtection="0"/>
    <xf numFmtId="165" fontId="23" fillId="0" borderId="0" applyNumberFormat="0" applyFill="0" applyBorder="0" applyAlignment="0" applyProtection="0"/>
    <xf numFmtId="167" fontId="25" fillId="5" borderId="5">
      <alignment horizontal="right" vertical="center"/>
    </xf>
    <xf numFmtId="167" fontId="26" fillId="5" borderId="5">
      <alignment horizontal="right" vertical="center" indent="1"/>
    </xf>
    <xf numFmtId="0" fontId="27" fillId="6" borderId="6">
      <alignment horizontal="center" vertical="center"/>
    </xf>
    <xf numFmtId="170" fontId="23" fillId="0" borderId="0" applyFont="0" applyFill="0" applyBorder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171" fontId="23" fillId="0" borderId="0" applyFont="0" applyFill="0" applyBorder="0" applyAlignment="0" applyProtection="0"/>
    <xf numFmtId="165" fontId="23" fillId="0" borderId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3" fontId="5" fillId="0" borderId="0" applyNumberFormat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65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175" fontId="30" fillId="5" borderId="7" applyFill="0" applyBorder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/>
    <xf numFmtId="0" fontId="23" fillId="0" borderId="0"/>
    <xf numFmtId="0" fontId="23" fillId="0" borderId="0"/>
    <xf numFmtId="165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3" fillId="0" borderId="0"/>
    <xf numFmtId="165" fontId="23" fillId="0" borderId="0"/>
    <xf numFmtId="0" fontId="23" fillId="0" borderId="0"/>
    <xf numFmtId="165" fontId="30" fillId="0" borderId="0"/>
    <xf numFmtId="176" fontId="23" fillId="0" borderId="0"/>
    <xf numFmtId="0" fontId="23" fillId="0" borderId="0"/>
    <xf numFmtId="0" fontId="23" fillId="0" borderId="0"/>
    <xf numFmtId="176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/>
    <xf numFmtId="0" fontId="23" fillId="0" borderId="0"/>
    <xf numFmtId="169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/>
    <xf numFmtId="0" fontId="3" fillId="0" borderId="0"/>
    <xf numFmtId="0" fontId="23" fillId="0" borderId="0"/>
    <xf numFmtId="0" fontId="3" fillId="0" borderId="0"/>
    <xf numFmtId="165" fontId="2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35" fillId="0" borderId="6" applyNumberFormat="0" applyAlignment="0">
      <alignment horizontal="center"/>
    </xf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65" fontId="2" fillId="0" borderId="0"/>
    <xf numFmtId="165" fontId="1" fillId="0" borderId="0"/>
  </cellStyleXfs>
  <cellXfs count="80">
    <xf numFmtId="0" fontId="0" fillId="0" borderId="0" xfId="0" applyNumberFormat="1"/>
    <xf numFmtId="166" fontId="7" fillId="0" borderId="0" xfId="1" applyNumberFormat="1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left"/>
    </xf>
    <xf numFmtId="165" fontId="9" fillId="0" borderId="2" xfId="1" applyNumberFormat="1" applyFont="1" applyFill="1" applyBorder="1" applyAlignment="1">
      <alignment horizontal="center"/>
    </xf>
    <xf numFmtId="165" fontId="6" fillId="0" borderId="2" xfId="1" applyNumberFormat="1" applyFont="1" applyFill="1" applyBorder="1"/>
    <xf numFmtId="165" fontId="10" fillId="0" borderId="2" xfId="1" applyNumberFormat="1" applyFont="1" applyFill="1" applyBorder="1"/>
    <xf numFmtId="166" fontId="7" fillId="0" borderId="2" xfId="1" applyNumberFormat="1" applyFont="1" applyFill="1" applyBorder="1" applyAlignment="1">
      <alignment horizontal="center" vertical="center"/>
    </xf>
    <xf numFmtId="165" fontId="6" fillId="0" borderId="0" xfId="1" applyFont="1" applyFill="1"/>
    <xf numFmtId="165" fontId="11" fillId="3" borderId="0" xfId="1" applyNumberFormat="1" applyFont="1" applyFill="1"/>
    <xf numFmtId="165" fontId="12" fillId="3" borderId="0" xfId="1" applyNumberFormat="1" applyFont="1" applyFill="1" applyBorder="1" applyAlignment="1">
      <alignment horizontal="center"/>
    </xf>
    <xf numFmtId="165" fontId="13" fillId="3" borderId="2" xfId="1" applyNumberFormat="1" applyFont="1" applyFill="1" applyBorder="1" applyAlignment="1">
      <alignment horizontal="center"/>
    </xf>
    <xf numFmtId="165" fontId="14" fillId="0" borderId="0" xfId="1" applyFont="1" applyFill="1"/>
    <xf numFmtId="165" fontId="15" fillId="3" borderId="2" xfId="1" applyNumberFormat="1" applyFont="1" applyFill="1" applyBorder="1" applyAlignment="1">
      <alignment horizontal="left"/>
    </xf>
    <xf numFmtId="165" fontId="9" fillId="3" borderId="2" xfId="1" applyNumberFormat="1" applyFont="1" applyFill="1" applyBorder="1" applyAlignment="1">
      <alignment horizontal="center"/>
    </xf>
    <xf numFmtId="165" fontId="19" fillId="0" borderId="0" xfId="1" applyNumberFormat="1" applyFont="1" applyFill="1" applyBorder="1" applyAlignment="1">
      <alignment horizontal="left" indent="2"/>
    </xf>
    <xf numFmtId="165" fontId="6" fillId="0" borderId="0" xfId="1" applyNumberFormat="1" applyFont="1" applyFill="1"/>
    <xf numFmtId="165" fontId="13" fillId="3" borderId="2" xfId="1" applyNumberFormat="1" applyFont="1" applyFill="1" applyBorder="1" applyAlignment="1">
      <alignment horizontal="center" vertical="center"/>
    </xf>
    <xf numFmtId="166" fontId="13" fillId="3" borderId="4" xfId="1" applyNumberFormat="1" applyFont="1" applyFill="1" applyBorder="1" applyAlignment="1">
      <alignment vertical="center"/>
    </xf>
    <xf numFmtId="165" fontId="16" fillId="3" borderId="2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left" indent="9"/>
    </xf>
    <xf numFmtId="165" fontId="7" fillId="0" borderId="3" xfId="1" applyNumberFormat="1" applyFont="1" applyFill="1" applyBorder="1" applyAlignment="1">
      <alignment horizontal="left" indent="9"/>
    </xf>
    <xf numFmtId="165" fontId="7" fillId="0" borderId="0" xfId="1" applyNumberFormat="1" applyFont="1" applyFill="1" applyBorder="1" applyAlignment="1">
      <alignment horizontal="left" indent="9"/>
    </xf>
    <xf numFmtId="165" fontId="20" fillId="0" borderId="0" xfId="1" applyNumberFormat="1" applyFont="1" applyFill="1" applyAlignment="1">
      <alignment horizontal="center"/>
    </xf>
    <xf numFmtId="165" fontId="7" fillId="0" borderId="0" xfId="1" applyNumberFormat="1" applyFont="1" applyFill="1"/>
    <xf numFmtId="167" fontId="20" fillId="0" borderId="0" xfId="1" applyNumberFormat="1" applyFont="1" applyFill="1" applyAlignment="1">
      <alignment horizontal="center"/>
    </xf>
    <xf numFmtId="165" fontId="10" fillId="0" borderId="0" xfId="1" applyNumberFormat="1" applyFont="1" applyFill="1"/>
    <xf numFmtId="165" fontId="6" fillId="0" borderId="0" xfId="1" applyNumberFormat="1" applyFont="1" applyFill="1" applyAlignment="1"/>
    <xf numFmtId="165" fontId="20" fillId="0" borderId="0" xfId="1" quotePrefix="1" applyNumberFormat="1" applyFont="1" applyFill="1" applyBorder="1" applyAlignment="1">
      <alignment horizontal="left" indent="2"/>
    </xf>
    <xf numFmtId="165" fontId="22" fillId="0" borderId="0" xfId="1" applyNumberFormat="1" applyFont="1" applyFill="1" applyAlignment="1"/>
    <xf numFmtId="168" fontId="7" fillId="0" borderId="0" xfId="1" applyNumberFormat="1" applyFont="1" applyFill="1" applyBorder="1" applyAlignment="1" applyProtection="1">
      <alignment horizontal="left" indent="4"/>
    </xf>
    <xf numFmtId="168" fontId="17" fillId="0" borderId="0" xfId="1" applyNumberFormat="1" applyFont="1" applyFill="1" applyBorder="1" applyAlignment="1" applyProtection="1">
      <alignment horizontal="left" indent="1"/>
    </xf>
    <xf numFmtId="165" fontId="7" fillId="0" borderId="0" xfId="1" applyFont="1" applyFill="1"/>
    <xf numFmtId="165" fontId="7" fillId="0" borderId="0" xfId="1" applyNumberFormat="1" applyFont="1" applyFill="1" applyBorder="1"/>
    <xf numFmtId="168" fontId="17" fillId="0" borderId="0" xfId="1" applyNumberFormat="1" applyFont="1" applyFill="1" applyBorder="1" applyAlignment="1" applyProtection="1">
      <alignment horizontal="left"/>
    </xf>
    <xf numFmtId="165" fontId="17" fillId="0" borderId="0" xfId="1" applyNumberFormat="1" applyFont="1" applyFill="1" applyAlignment="1">
      <alignment horizontal="left" indent="3"/>
    </xf>
    <xf numFmtId="165" fontId="17" fillId="0" borderId="0" xfId="1" applyNumberFormat="1" applyFont="1" applyFill="1" applyAlignment="1">
      <alignment horizontal="left" indent="2"/>
    </xf>
    <xf numFmtId="165" fontId="17" fillId="0" borderId="0" xfId="1" applyNumberFormat="1" applyFont="1" applyFill="1" applyAlignment="1">
      <alignment horizontal="left" indent="4"/>
    </xf>
    <xf numFmtId="1" fontId="17" fillId="0" borderId="0" xfId="4" applyNumberFormat="1" applyFont="1" applyFill="1" applyAlignment="1">
      <alignment horizontal="center"/>
    </xf>
    <xf numFmtId="167" fontId="17" fillId="0" borderId="0" xfId="4" applyNumberFormat="1" applyFont="1" applyFill="1" applyAlignment="1">
      <alignment horizontal="center"/>
    </xf>
    <xf numFmtId="165" fontId="17" fillId="0" borderId="0" xfId="1" applyNumberFormat="1" applyFont="1" applyFill="1" applyAlignment="1">
      <alignment horizontal="left" indent="5"/>
    </xf>
    <xf numFmtId="165" fontId="7" fillId="0" borderId="0" xfId="1" applyNumberFormat="1" applyFont="1" applyFill="1" applyAlignment="1">
      <alignment horizontal="left" indent="7"/>
    </xf>
    <xf numFmtId="1" fontId="7" fillId="0" borderId="0" xfId="4" applyNumberFormat="1" applyFont="1" applyFill="1" applyAlignment="1">
      <alignment horizontal="center"/>
    </xf>
    <xf numFmtId="165" fontId="17" fillId="0" borderId="0" xfId="1" applyFont="1" applyFill="1"/>
    <xf numFmtId="165" fontId="17" fillId="4" borderId="0" xfId="1" applyNumberFormat="1" applyFont="1" applyFill="1" applyAlignment="1">
      <alignment horizontal="left" indent="5"/>
    </xf>
    <xf numFmtId="165" fontId="17" fillId="4" borderId="0" xfId="1" applyNumberFormat="1" applyFont="1" applyFill="1" applyAlignment="1">
      <alignment horizontal="left" indent="4"/>
    </xf>
    <xf numFmtId="165" fontId="17" fillId="4" borderId="0" xfId="1" applyFont="1" applyFill="1"/>
    <xf numFmtId="1" fontId="7" fillId="0" borderId="0" xfId="4" applyNumberFormat="1" applyFont="1" applyFill="1"/>
    <xf numFmtId="1" fontId="7" fillId="0" borderId="0" xfId="1" applyNumberFormat="1" applyFont="1" applyFill="1" applyAlignment="1">
      <alignment horizontal="center"/>
    </xf>
    <xf numFmtId="1" fontId="17" fillId="0" borderId="0" xfId="1" applyNumberFormat="1" applyFont="1" applyFill="1" applyBorder="1" applyAlignment="1"/>
    <xf numFmtId="167" fontId="17" fillId="0" borderId="0" xfId="1" applyNumberFormat="1" applyFont="1" applyFill="1" applyAlignment="1">
      <alignment horizontal="center"/>
    </xf>
    <xf numFmtId="165" fontId="17" fillId="0" borderId="0" xfId="1" applyNumberFormat="1" applyFont="1" applyFill="1" applyAlignment="1">
      <alignment horizontal="left" wrapText="1" indent="4"/>
    </xf>
    <xf numFmtId="1" fontId="17" fillId="0" borderId="0" xfId="1" applyNumberFormat="1" applyFont="1" applyFill="1" applyAlignment="1">
      <alignment horizontal="center" vertical="center"/>
    </xf>
    <xf numFmtId="167" fontId="7" fillId="0" borderId="0" xfId="1" applyNumberFormat="1" applyFont="1" applyFill="1" applyAlignment="1">
      <alignment horizontal="center" vertical="center"/>
    </xf>
    <xf numFmtId="165" fontId="22" fillId="0" borderId="0" xfId="1" applyNumberFormat="1" applyFont="1" applyFill="1" applyAlignment="1">
      <alignment horizontal="left" indent="6"/>
    </xf>
    <xf numFmtId="1" fontId="20" fillId="0" borderId="0" xfId="1" applyNumberFormat="1" applyFont="1" applyFill="1" applyAlignment="1">
      <alignment horizontal="center"/>
    </xf>
    <xf numFmtId="165" fontId="21" fillId="0" borderId="0" xfId="1" applyNumberFormat="1" applyFont="1" applyFill="1" applyBorder="1" applyAlignment="1"/>
    <xf numFmtId="165" fontId="20" fillId="0" borderId="0" xfId="1" applyNumberFormat="1" applyFont="1" applyFill="1" applyBorder="1" applyAlignment="1">
      <alignment horizontal="center"/>
    </xf>
    <xf numFmtId="165" fontId="20" fillId="0" borderId="0" xfId="1" quotePrefix="1" applyNumberFormat="1" applyFont="1" applyFill="1" applyAlignment="1">
      <alignment horizontal="left" indent="8"/>
    </xf>
    <xf numFmtId="166" fontId="13" fillId="3" borderId="4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/>
    </xf>
    <xf numFmtId="1" fontId="16" fillId="3" borderId="2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Alignment="1">
      <alignment horizontal="left" indent="8"/>
    </xf>
    <xf numFmtId="165" fontId="17" fillId="0" borderId="0" xfId="4" applyNumberFormat="1" applyFont="1" applyFill="1" applyAlignment="1">
      <alignment horizontal="left" indent="4"/>
    </xf>
    <xf numFmtId="1" fontId="1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left" indent="6"/>
    </xf>
    <xf numFmtId="165" fontId="17" fillId="0" borderId="0" xfId="1" applyNumberFormat="1" applyFont="1" applyFill="1" applyAlignment="1">
      <alignment horizontal="left" indent="6"/>
    </xf>
    <xf numFmtId="1" fontId="7" fillId="0" borderId="0" xfId="1" applyNumberFormat="1" applyFont="1" applyFill="1"/>
    <xf numFmtId="165" fontId="18" fillId="0" borderId="0" xfId="1" applyNumberFormat="1" applyFont="1" applyFill="1" applyAlignment="1">
      <alignment horizontal="left" indent="6"/>
    </xf>
    <xf numFmtId="165" fontId="24" fillId="0" borderId="0" xfId="1" applyNumberFormat="1" applyFont="1" applyFill="1" applyAlignment="1">
      <alignment horizontal="left" indent="1"/>
    </xf>
    <xf numFmtId="165" fontId="22" fillId="0" borderId="0" xfId="1" applyNumberFormat="1" applyFont="1" applyFill="1" applyAlignment="1">
      <alignment horizontal="left" indent="7"/>
    </xf>
    <xf numFmtId="165" fontId="9" fillId="0" borderId="0" xfId="1" applyNumberFormat="1" applyFont="1" applyFill="1" applyBorder="1" applyAlignment="1"/>
    <xf numFmtId="165" fontId="7" fillId="0" borderId="0" xfId="1" applyNumberFormat="1" applyFont="1" applyFill="1" applyAlignment="1">
      <alignment horizontal="left" indent="15"/>
    </xf>
    <xf numFmtId="165" fontId="20" fillId="0" borderId="3" xfId="1" applyNumberFormat="1" applyFont="1" applyFill="1" applyBorder="1"/>
    <xf numFmtId="1" fontId="21" fillId="0" borderId="0" xfId="1" applyNumberFormat="1" applyFont="1" applyFill="1" applyAlignment="1">
      <alignment horizontal="center"/>
    </xf>
    <xf numFmtId="165" fontId="7" fillId="7" borderId="0" xfId="1" applyFont="1" applyFill="1"/>
    <xf numFmtId="165" fontId="16" fillId="0" borderId="0" xfId="1" applyNumberFormat="1" applyFont="1" applyFill="1" applyBorder="1" applyAlignment="1">
      <alignment horizontal="center" vertical="center"/>
    </xf>
    <xf numFmtId="1" fontId="16" fillId="0" borderId="0" xfId="1" applyNumberFormat="1" applyFont="1" applyFill="1" applyBorder="1" applyAlignment="1">
      <alignment horizontal="center" vertical="center"/>
    </xf>
    <xf numFmtId="2" fontId="7" fillId="0" borderId="0" xfId="1" applyNumberFormat="1" applyFont="1" applyFill="1" applyAlignment="1">
      <alignment horizontal="center"/>
    </xf>
    <xf numFmtId="165" fontId="20" fillId="0" borderId="0" xfId="1" quotePrefix="1" applyNumberFormat="1" applyFont="1" applyFill="1" applyAlignment="1">
      <alignment horizontal="left" wrapText="1" indent="8"/>
    </xf>
  </cellXfs>
  <cellStyles count="1543">
    <cellStyle name="?_x001d_?½_x000c_'ÿ-_x000d_ ÿU_x0001_?_x0005_ˆ_x0008__x0007__x0001__x0001_" xfId="1" xr:uid="{00000000-0005-0000-0000-000000000000}"/>
    <cellStyle name="?_x001d_?½_x000c_'ÿ-_x000d_ ÿU_x0001_?_x0005_ˆ_x0008__x0007__x0001__x0001_ 2" xfId="5" xr:uid="{00000000-0005-0000-0000-000001000000}"/>
    <cellStyle name="?_x001d_?½_x000c_'ÿ-_x000d_ ÿU_x0001_?_x0005_ˆ_x0008__x0007__x0001__x0001_ 3" xfId="6" xr:uid="{00000000-0005-0000-0000-000002000000}"/>
    <cellStyle name="?_x001d_?½_x000c_'ÿ-_x000d_ ÿU_x0001_?_x0005_ˆ_x0008__x0007__x0001__x0001__Xl0000000" xfId="7" xr:uid="{00000000-0005-0000-0000-000003000000}"/>
    <cellStyle name="=D:\WINNT\SYSTEM32\COMMAND.COM" xfId="8" xr:uid="{00000000-0005-0000-0000-000004000000}"/>
    <cellStyle name="‏_x001d_ً½_x000c_'ے-_x000d_ ےU_x0001_ٌ_x0005_ˆ_x0008__x0007__x0001__x0001_" xfId="3" xr:uid="{00000000-0005-0000-0000-000005000000}"/>
    <cellStyle name="‏_x001d_ً½_x000c_'ے-_x000d_ ےU_x0001_ٌ_x0005_ˆ_x0008__x0007__x0001__x0001_ 2" xfId="9" xr:uid="{00000000-0005-0000-0000-000006000000}"/>
    <cellStyle name="‏_x001d_ً½_x000c_'ے-_x000d_ ےU_x0001_ٌ_x0005_ˆ_x0008__x0007__x0001__x0001_ 3" xfId="10" xr:uid="{00000000-0005-0000-0000-000007000000}"/>
    <cellStyle name="clsAltData" xfId="11" xr:uid="{00000000-0005-0000-0000-000008000000}"/>
    <cellStyle name="clsData" xfId="12" xr:uid="{00000000-0005-0000-0000-000009000000}"/>
    <cellStyle name="Col1_DCN" xfId="13" xr:uid="{00000000-0005-0000-0000-00000A000000}"/>
    <cellStyle name="Comma [0]" xfId="14" xr:uid="{00000000-0005-0000-0000-00000B000000}"/>
    <cellStyle name="Commentaire 2" xfId="15" xr:uid="{00000000-0005-0000-0000-00000C000000}"/>
    <cellStyle name="Commentaire 2 2" xfId="16" xr:uid="{00000000-0005-0000-0000-00000D000000}"/>
    <cellStyle name="Commentaire 2 2 2" xfId="17" xr:uid="{00000000-0005-0000-0000-00000E000000}"/>
    <cellStyle name="Commentaire 2 3" xfId="18" xr:uid="{00000000-0005-0000-0000-00000F000000}"/>
    <cellStyle name="Currency [0]" xfId="19" xr:uid="{00000000-0005-0000-0000-000010000000}"/>
    <cellStyle name="Euro" xfId="20" xr:uid="{00000000-0005-0000-0000-000011000000}"/>
    <cellStyle name="Euro 10" xfId="21" xr:uid="{00000000-0005-0000-0000-000012000000}"/>
    <cellStyle name="Euro 11" xfId="22" xr:uid="{00000000-0005-0000-0000-000013000000}"/>
    <cellStyle name="Euro 12" xfId="23" xr:uid="{00000000-0005-0000-0000-000014000000}"/>
    <cellStyle name="Euro 13" xfId="24" xr:uid="{00000000-0005-0000-0000-000015000000}"/>
    <cellStyle name="Euro 14" xfId="25" xr:uid="{00000000-0005-0000-0000-000016000000}"/>
    <cellStyle name="Euro 15" xfId="26" xr:uid="{00000000-0005-0000-0000-000017000000}"/>
    <cellStyle name="Euro 16" xfId="27" xr:uid="{00000000-0005-0000-0000-000018000000}"/>
    <cellStyle name="Euro 17" xfId="28" xr:uid="{00000000-0005-0000-0000-000019000000}"/>
    <cellStyle name="Euro 18" xfId="29" xr:uid="{00000000-0005-0000-0000-00001A000000}"/>
    <cellStyle name="Euro 19" xfId="30" xr:uid="{00000000-0005-0000-0000-00001B000000}"/>
    <cellStyle name="Euro 2" xfId="31" xr:uid="{00000000-0005-0000-0000-00001C000000}"/>
    <cellStyle name="Euro 20" xfId="32" xr:uid="{00000000-0005-0000-0000-00001D000000}"/>
    <cellStyle name="Euro 21" xfId="33" xr:uid="{00000000-0005-0000-0000-00001E000000}"/>
    <cellStyle name="Euro 22" xfId="34" xr:uid="{00000000-0005-0000-0000-00001F000000}"/>
    <cellStyle name="Euro 23" xfId="35" xr:uid="{00000000-0005-0000-0000-000020000000}"/>
    <cellStyle name="Euro 24" xfId="36" xr:uid="{00000000-0005-0000-0000-000021000000}"/>
    <cellStyle name="Euro 25" xfId="37" xr:uid="{00000000-0005-0000-0000-000022000000}"/>
    <cellStyle name="Euro 26" xfId="38" xr:uid="{00000000-0005-0000-0000-000023000000}"/>
    <cellStyle name="Euro 27" xfId="39" xr:uid="{00000000-0005-0000-0000-000024000000}"/>
    <cellStyle name="Euro 28" xfId="40" xr:uid="{00000000-0005-0000-0000-000025000000}"/>
    <cellStyle name="Euro 29" xfId="41" xr:uid="{00000000-0005-0000-0000-000026000000}"/>
    <cellStyle name="Euro 3" xfId="42" xr:uid="{00000000-0005-0000-0000-000027000000}"/>
    <cellStyle name="Euro 30" xfId="43" xr:uid="{00000000-0005-0000-0000-000028000000}"/>
    <cellStyle name="Euro 31" xfId="44" xr:uid="{00000000-0005-0000-0000-000029000000}"/>
    <cellStyle name="Euro 32" xfId="45" xr:uid="{00000000-0005-0000-0000-00002A000000}"/>
    <cellStyle name="Euro 33" xfId="46" xr:uid="{00000000-0005-0000-0000-00002B000000}"/>
    <cellStyle name="Euro 4" xfId="47" xr:uid="{00000000-0005-0000-0000-00002C000000}"/>
    <cellStyle name="Euro 5" xfId="48" xr:uid="{00000000-0005-0000-0000-00002D000000}"/>
    <cellStyle name="Euro 6" xfId="49" xr:uid="{00000000-0005-0000-0000-00002E000000}"/>
    <cellStyle name="Euro 7" xfId="50" xr:uid="{00000000-0005-0000-0000-00002F000000}"/>
    <cellStyle name="Euro 8" xfId="51" xr:uid="{00000000-0005-0000-0000-000030000000}"/>
    <cellStyle name="Euro 9" xfId="52" xr:uid="{00000000-0005-0000-0000-000031000000}"/>
    <cellStyle name="Lien hypertexte 2" xfId="53" xr:uid="{00000000-0005-0000-0000-000032000000}"/>
    <cellStyle name="Lien hypertexte 3" xfId="54" xr:uid="{00000000-0005-0000-0000-000033000000}"/>
    <cellStyle name="Milliers 2" xfId="55" xr:uid="{00000000-0005-0000-0000-000034000000}"/>
    <cellStyle name="Milliers 2 2" xfId="56" xr:uid="{00000000-0005-0000-0000-000035000000}"/>
    <cellStyle name="Milliers 2 2 2" xfId="57" xr:uid="{00000000-0005-0000-0000-000036000000}"/>
    <cellStyle name="Milliers 2 2 3" xfId="58" xr:uid="{00000000-0005-0000-0000-000037000000}"/>
    <cellStyle name="Milliers 2 2 3 2" xfId="59" xr:uid="{00000000-0005-0000-0000-000038000000}"/>
    <cellStyle name="Milliers 2 3" xfId="60" xr:uid="{00000000-0005-0000-0000-000039000000}"/>
    <cellStyle name="Milliers 2 3 2" xfId="61" xr:uid="{00000000-0005-0000-0000-00003A000000}"/>
    <cellStyle name="Milliers 3" xfId="62" xr:uid="{00000000-0005-0000-0000-00003B000000}"/>
    <cellStyle name="Milliers 3 2" xfId="63" xr:uid="{00000000-0005-0000-0000-00003C000000}"/>
    <cellStyle name="Milliers 3 2 2" xfId="64" xr:uid="{00000000-0005-0000-0000-00003D000000}"/>
    <cellStyle name="Milliers 4" xfId="65" xr:uid="{00000000-0005-0000-0000-00003E000000}"/>
    <cellStyle name="Milliers 5" xfId="66" xr:uid="{00000000-0005-0000-0000-00003F000000}"/>
    <cellStyle name="Milliers 6" xfId="67" xr:uid="{00000000-0005-0000-0000-000040000000}"/>
    <cellStyle name="Milliers 6 2" xfId="68" xr:uid="{00000000-0005-0000-0000-000041000000}"/>
    <cellStyle name="Milliers 7" xfId="69" xr:uid="{00000000-0005-0000-0000-000042000000}"/>
    <cellStyle name="monétaire en $" xfId="70" xr:uid="{00000000-0005-0000-0000-000043000000}"/>
    <cellStyle name="monétaire en $ 10" xfId="71" xr:uid="{00000000-0005-0000-0000-000044000000}"/>
    <cellStyle name="monétaire en $ 11" xfId="72" xr:uid="{00000000-0005-0000-0000-000045000000}"/>
    <cellStyle name="monétaire en $ 12" xfId="73" xr:uid="{00000000-0005-0000-0000-000046000000}"/>
    <cellStyle name="monétaire en $ 13" xfId="74" xr:uid="{00000000-0005-0000-0000-000047000000}"/>
    <cellStyle name="monétaire en $ 14" xfId="75" xr:uid="{00000000-0005-0000-0000-000048000000}"/>
    <cellStyle name="monétaire en $ 15" xfId="76" xr:uid="{00000000-0005-0000-0000-000049000000}"/>
    <cellStyle name="monétaire en $ 16" xfId="77" xr:uid="{00000000-0005-0000-0000-00004A000000}"/>
    <cellStyle name="monétaire en $ 17" xfId="78" xr:uid="{00000000-0005-0000-0000-00004B000000}"/>
    <cellStyle name="monétaire en $ 18" xfId="79" xr:uid="{00000000-0005-0000-0000-00004C000000}"/>
    <cellStyle name="monétaire en $ 19" xfId="80" xr:uid="{00000000-0005-0000-0000-00004D000000}"/>
    <cellStyle name="monétaire en $ 2" xfId="81" xr:uid="{00000000-0005-0000-0000-00004E000000}"/>
    <cellStyle name="monétaire en $ 20" xfId="82" xr:uid="{00000000-0005-0000-0000-00004F000000}"/>
    <cellStyle name="monétaire en $ 21" xfId="83" xr:uid="{00000000-0005-0000-0000-000050000000}"/>
    <cellStyle name="monétaire en $ 22" xfId="84" xr:uid="{00000000-0005-0000-0000-000051000000}"/>
    <cellStyle name="monétaire en $ 23" xfId="85" xr:uid="{00000000-0005-0000-0000-000052000000}"/>
    <cellStyle name="monétaire en $ 24" xfId="86" xr:uid="{00000000-0005-0000-0000-000053000000}"/>
    <cellStyle name="monétaire en $ 25" xfId="87" xr:uid="{00000000-0005-0000-0000-000054000000}"/>
    <cellStyle name="monétaire en $ 26" xfId="88" xr:uid="{00000000-0005-0000-0000-000055000000}"/>
    <cellStyle name="monétaire en $ 27" xfId="89" xr:uid="{00000000-0005-0000-0000-000056000000}"/>
    <cellStyle name="monétaire en $ 28" xfId="90" xr:uid="{00000000-0005-0000-0000-000057000000}"/>
    <cellStyle name="monétaire en $ 29" xfId="91" xr:uid="{00000000-0005-0000-0000-000058000000}"/>
    <cellStyle name="monétaire en $ 3" xfId="92" xr:uid="{00000000-0005-0000-0000-000059000000}"/>
    <cellStyle name="monétaire en $ 30" xfId="93" xr:uid="{00000000-0005-0000-0000-00005A000000}"/>
    <cellStyle name="monétaire en $ 31" xfId="94" xr:uid="{00000000-0005-0000-0000-00005B000000}"/>
    <cellStyle name="monétaire en $ 32" xfId="95" xr:uid="{00000000-0005-0000-0000-00005C000000}"/>
    <cellStyle name="monétaire en $ 4" xfId="96" xr:uid="{00000000-0005-0000-0000-00005D000000}"/>
    <cellStyle name="monétaire en $ 5" xfId="97" xr:uid="{00000000-0005-0000-0000-00005E000000}"/>
    <cellStyle name="monétaire en $ 6" xfId="98" xr:uid="{00000000-0005-0000-0000-00005F000000}"/>
    <cellStyle name="monétaire en $ 7" xfId="99" xr:uid="{00000000-0005-0000-0000-000060000000}"/>
    <cellStyle name="monétaire en $ 8" xfId="100" xr:uid="{00000000-0005-0000-0000-000061000000}"/>
    <cellStyle name="monétaire en $ 9" xfId="101" xr:uid="{00000000-0005-0000-0000-000062000000}"/>
    <cellStyle name="Monétaire]STAANN" xfId="102" xr:uid="{00000000-0005-0000-0000-000063000000}"/>
    <cellStyle name="Monétaire]STAANN 10" xfId="103" xr:uid="{00000000-0005-0000-0000-000064000000}"/>
    <cellStyle name="Monétaire]STAANN 10 10" xfId="104" xr:uid="{00000000-0005-0000-0000-000065000000}"/>
    <cellStyle name="Monétaire]STAANN 10 11" xfId="105" xr:uid="{00000000-0005-0000-0000-000066000000}"/>
    <cellStyle name="Monétaire]STAANN 10 2" xfId="106" xr:uid="{00000000-0005-0000-0000-000067000000}"/>
    <cellStyle name="Monétaire]STAANN 10 3" xfId="107" xr:uid="{00000000-0005-0000-0000-000068000000}"/>
    <cellStyle name="Monétaire]STAANN 10 4" xfId="108" xr:uid="{00000000-0005-0000-0000-000069000000}"/>
    <cellStyle name="Monétaire]STAANN 10 5" xfId="109" xr:uid="{00000000-0005-0000-0000-00006A000000}"/>
    <cellStyle name="Monétaire]STAANN 10 6" xfId="110" xr:uid="{00000000-0005-0000-0000-00006B000000}"/>
    <cellStyle name="Monétaire]STAANN 10 7" xfId="111" xr:uid="{00000000-0005-0000-0000-00006C000000}"/>
    <cellStyle name="Monétaire]STAANN 10 8" xfId="112" xr:uid="{00000000-0005-0000-0000-00006D000000}"/>
    <cellStyle name="Monétaire]STAANN 10 9" xfId="113" xr:uid="{00000000-0005-0000-0000-00006E000000}"/>
    <cellStyle name="Monétaire]STAANN 11" xfId="114" xr:uid="{00000000-0005-0000-0000-00006F000000}"/>
    <cellStyle name="Monétaire]STAANN 11 10" xfId="115" xr:uid="{00000000-0005-0000-0000-000070000000}"/>
    <cellStyle name="Monétaire]STAANN 11 11" xfId="116" xr:uid="{00000000-0005-0000-0000-000071000000}"/>
    <cellStyle name="Monétaire]STAANN 11 2" xfId="117" xr:uid="{00000000-0005-0000-0000-000072000000}"/>
    <cellStyle name="Monétaire]STAANN 11 3" xfId="118" xr:uid="{00000000-0005-0000-0000-000073000000}"/>
    <cellStyle name="Monétaire]STAANN 11 4" xfId="119" xr:uid="{00000000-0005-0000-0000-000074000000}"/>
    <cellStyle name="Monétaire]STAANN 11 5" xfId="120" xr:uid="{00000000-0005-0000-0000-000075000000}"/>
    <cellStyle name="Monétaire]STAANN 11 6" xfId="121" xr:uid="{00000000-0005-0000-0000-000076000000}"/>
    <cellStyle name="Monétaire]STAANN 11 7" xfId="122" xr:uid="{00000000-0005-0000-0000-000077000000}"/>
    <cellStyle name="Monétaire]STAANN 11 8" xfId="123" xr:uid="{00000000-0005-0000-0000-000078000000}"/>
    <cellStyle name="Monétaire]STAANN 11 9" xfId="124" xr:uid="{00000000-0005-0000-0000-000079000000}"/>
    <cellStyle name="Monétaire]STAANN 12" xfId="125" xr:uid="{00000000-0005-0000-0000-00007A000000}"/>
    <cellStyle name="Monétaire]STAANN 12 10" xfId="126" xr:uid="{00000000-0005-0000-0000-00007B000000}"/>
    <cellStyle name="Monétaire]STAANN 12 11" xfId="127" xr:uid="{00000000-0005-0000-0000-00007C000000}"/>
    <cellStyle name="Monétaire]STAANN 12 2" xfId="128" xr:uid="{00000000-0005-0000-0000-00007D000000}"/>
    <cellStyle name="Monétaire]STAANN 12 3" xfId="129" xr:uid="{00000000-0005-0000-0000-00007E000000}"/>
    <cellStyle name="Monétaire]STAANN 12 4" xfId="130" xr:uid="{00000000-0005-0000-0000-00007F000000}"/>
    <cellStyle name="Monétaire]STAANN 12 5" xfId="131" xr:uid="{00000000-0005-0000-0000-000080000000}"/>
    <cellStyle name="Monétaire]STAANN 12 6" xfId="132" xr:uid="{00000000-0005-0000-0000-000081000000}"/>
    <cellStyle name="Monétaire]STAANN 12 7" xfId="133" xr:uid="{00000000-0005-0000-0000-000082000000}"/>
    <cellStyle name="Monétaire]STAANN 12 8" xfId="134" xr:uid="{00000000-0005-0000-0000-000083000000}"/>
    <cellStyle name="Monétaire]STAANN 12 9" xfId="135" xr:uid="{00000000-0005-0000-0000-000084000000}"/>
    <cellStyle name="Monétaire]STAANN 13" xfId="136" xr:uid="{00000000-0005-0000-0000-000085000000}"/>
    <cellStyle name="Monétaire]STAANN 13 10" xfId="137" xr:uid="{00000000-0005-0000-0000-000086000000}"/>
    <cellStyle name="Monétaire]STAANN 13 11" xfId="138" xr:uid="{00000000-0005-0000-0000-000087000000}"/>
    <cellStyle name="Monétaire]STAANN 13 2" xfId="139" xr:uid="{00000000-0005-0000-0000-000088000000}"/>
    <cellStyle name="Monétaire]STAANN 13 3" xfId="140" xr:uid="{00000000-0005-0000-0000-000089000000}"/>
    <cellStyle name="Monétaire]STAANN 13 4" xfId="141" xr:uid="{00000000-0005-0000-0000-00008A000000}"/>
    <cellStyle name="Monétaire]STAANN 13 5" xfId="142" xr:uid="{00000000-0005-0000-0000-00008B000000}"/>
    <cellStyle name="Monétaire]STAANN 13 6" xfId="143" xr:uid="{00000000-0005-0000-0000-00008C000000}"/>
    <cellStyle name="Monétaire]STAANN 13 7" xfId="144" xr:uid="{00000000-0005-0000-0000-00008D000000}"/>
    <cellStyle name="Monétaire]STAANN 13 8" xfId="145" xr:uid="{00000000-0005-0000-0000-00008E000000}"/>
    <cellStyle name="Monétaire]STAANN 13 9" xfId="146" xr:uid="{00000000-0005-0000-0000-00008F000000}"/>
    <cellStyle name="Monétaire]STAANN 14" xfId="147" xr:uid="{00000000-0005-0000-0000-000090000000}"/>
    <cellStyle name="Monétaire]STAANN 14 10" xfId="148" xr:uid="{00000000-0005-0000-0000-000091000000}"/>
    <cellStyle name="Monétaire]STAANN 14 11" xfId="149" xr:uid="{00000000-0005-0000-0000-000092000000}"/>
    <cellStyle name="Monétaire]STAANN 14 2" xfId="150" xr:uid="{00000000-0005-0000-0000-000093000000}"/>
    <cellStyle name="Monétaire]STAANN 14 3" xfId="151" xr:uid="{00000000-0005-0000-0000-000094000000}"/>
    <cellStyle name="Monétaire]STAANN 14 4" xfId="152" xr:uid="{00000000-0005-0000-0000-000095000000}"/>
    <cellStyle name="Monétaire]STAANN 14 5" xfId="153" xr:uid="{00000000-0005-0000-0000-000096000000}"/>
    <cellStyle name="Monétaire]STAANN 14 6" xfId="154" xr:uid="{00000000-0005-0000-0000-000097000000}"/>
    <cellStyle name="Monétaire]STAANN 14 7" xfId="155" xr:uid="{00000000-0005-0000-0000-000098000000}"/>
    <cellStyle name="Monétaire]STAANN 14 8" xfId="156" xr:uid="{00000000-0005-0000-0000-000099000000}"/>
    <cellStyle name="Monétaire]STAANN 14 9" xfId="157" xr:uid="{00000000-0005-0000-0000-00009A000000}"/>
    <cellStyle name="Monétaire]STAANN 15" xfId="158" xr:uid="{00000000-0005-0000-0000-00009B000000}"/>
    <cellStyle name="Monétaire]STAANN 15 10" xfId="159" xr:uid="{00000000-0005-0000-0000-00009C000000}"/>
    <cellStyle name="Monétaire]STAANN 15 11" xfId="160" xr:uid="{00000000-0005-0000-0000-00009D000000}"/>
    <cellStyle name="Monétaire]STAANN 15 2" xfId="161" xr:uid="{00000000-0005-0000-0000-00009E000000}"/>
    <cellStyle name="Monétaire]STAANN 15 3" xfId="162" xr:uid="{00000000-0005-0000-0000-00009F000000}"/>
    <cellStyle name="Monétaire]STAANN 15 4" xfId="163" xr:uid="{00000000-0005-0000-0000-0000A0000000}"/>
    <cellStyle name="Monétaire]STAANN 15 5" xfId="164" xr:uid="{00000000-0005-0000-0000-0000A1000000}"/>
    <cellStyle name="Monétaire]STAANN 15 6" xfId="165" xr:uid="{00000000-0005-0000-0000-0000A2000000}"/>
    <cellStyle name="Monétaire]STAANN 15 7" xfId="166" xr:uid="{00000000-0005-0000-0000-0000A3000000}"/>
    <cellStyle name="Monétaire]STAANN 15 8" xfId="167" xr:uid="{00000000-0005-0000-0000-0000A4000000}"/>
    <cellStyle name="Monétaire]STAANN 15 9" xfId="168" xr:uid="{00000000-0005-0000-0000-0000A5000000}"/>
    <cellStyle name="Monétaire]STAANN 16" xfId="169" xr:uid="{00000000-0005-0000-0000-0000A6000000}"/>
    <cellStyle name="Monétaire]STAANN 16 10" xfId="170" xr:uid="{00000000-0005-0000-0000-0000A7000000}"/>
    <cellStyle name="Monétaire]STAANN 16 11" xfId="171" xr:uid="{00000000-0005-0000-0000-0000A8000000}"/>
    <cellStyle name="Monétaire]STAANN 16 2" xfId="172" xr:uid="{00000000-0005-0000-0000-0000A9000000}"/>
    <cellStyle name="Monétaire]STAANN 16 3" xfId="173" xr:uid="{00000000-0005-0000-0000-0000AA000000}"/>
    <cellStyle name="Monétaire]STAANN 16 4" xfId="174" xr:uid="{00000000-0005-0000-0000-0000AB000000}"/>
    <cellStyle name="Monétaire]STAANN 16 5" xfId="175" xr:uid="{00000000-0005-0000-0000-0000AC000000}"/>
    <cellStyle name="Monétaire]STAANN 16 6" xfId="176" xr:uid="{00000000-0005-0000-0000-0000AD000000}"/>
    <cellStyle name="Monétaire]STAANN 16 7" xfId="177" xr:uid="{00000000-0005-0000-0000-0000AE000000}"/>
    <cellStyle name="Monétaire]STAANN 16 8" xfId="178" xr:uid="{00000000-0005-0000-0000-0000AF000000}"/>
    <cellStyle name="Monétaire]STAANN 16 9" xfId="179" xr:uid="{00000000-0005-0000-0000-0000B0000000}"/>
    <cellStyle name="Monétaire]STAANN 17" xfId="180" xr:uid="{00000000-0005-0000-0000-0000B1000000}"/>
    <cellStyle name="Monétaire]STAANN 17 10" xfId="181" xr:uid="{00000000-0005-0000-0000-0000B2000000}"/>
    <cellStyle name="Monétaire]STAANN 17 11" xfId="182" xr:uid="{00000000-0005-0000-0000-0000B3000000}"/>
    <cellStyle name="Monétaire]STAANN 17 2" xfId="183" xr:uid="{00000000-0005-0000-0000-0000B4000000}"/>
    <cellStyle name="Monétaire]STAANN 17 3" xfId="184" xr:uid="{00000000-0005-0000-0000-0000B5000000}"/>
    <cellStyle name="Monétaire]STAANN 17 4" xfId="185" xr:uid="{00000000-0005-0000-0000-0000B6000000}"/>
    <cellStyle name="Monétaire]STAANN 17 5" xfId="186" xr:uid="{00000000-0005-0000-0000-0000B7000000}"/>
    <cellStyle name="Monétaire]STAANN 17 6" xfId="187" xr:uid="{00000000-0005-0000-0000-0000B8000000}"/>
    <cellStyle name="Monétaire]STAANN 17 7" xfId="188" xr:uid="{00000000-0005-0000-0000-0000B9000000}"/>
    <cellStyle name="Monétaire]STAANN 17 8" xfId="189" xr:uid="{00000000-0005-0000-0000-0000BA000000}"/>
    <cellStyle name="Monétaire]STAANN 17 9" xfId="190" xr:uid="{00000000-0005-0000-0000-0000BB000000}"/>
    <cellStyle name="Monétaire]STAANN 18" xfId="191" xr:uid="{00000000-0005-0000-0000-0000BC000000}"/>
    <cellStyle name="Monétaire]STAANN 18 10" xfId="192" xr:uid="{00000000-0005-0000-0000-0000BD000000}"/>
    <cellStyle name="Monétaire]STAANN 18 11" xfId="193" xr:uid="{00000000-0005-0000-0000-0000BE000000}"/>
    <cellStyle name="Monétaire]STAANN 18 2" xfId="194" xr:uid="{00000000-0005-0000-0000-0000BF000000}"/>
    <cellStyle name="Monétaire]STAANN 18 3" xfId="195" xr:uid="{00000000-0005-0000-0000-0000C0000000}"/>
    <cellStyle name="Monétaire]STAANN 18 4" xfId="196" xr:uid="{00000000-0005-0000-0000-0000C1000000}"/>
    <cellStyle name="Monétaire]STAANN 18 5" xfId="197" xr:uid="{00000000-0005-0000-0000-0000C2000000}"/>
    <cellStyle name="Monétaire]STAANN 18 6" xfId="198" xr:uid="{00000000-0005-0000-0000-0000C3000000}"/>
    <cellStyle name="Monétaire]STAANN 18 7" xfId="199" xr:uid="{00000000-0005-0000-0000-0000C4000000}"/>
    <cellStyle name="Monétaire]STAANN 18 8" xfId="200" xr:uid="{00000000-0005-0000-0000-0000C5000000}"/>
    <cellStyle name="Monétaire]STAANN 18 9" xfId="201" xr:uid="{00000000-0005-0000-0000-0000C6000000}"/>
    <cellStyle name="Monétaire]STAANN 19" xfId="202" xr:uid="{00000000-0005-0000-0000-0000C7000000}"/>
    <cellStyle name="Monétaire]STAANN 19 10" xfId="203" xr:uid="{00000000-0005-0000-0000-0000C8000000}"/>
    <cellStyle name="Monétaire]STAANN 19 11" xfId="204" xr:uid="{00000000-0005-0000-0000-0000C9000000}"/>
    <cellStyle name="Monétaire]STAANN 19 2" xfId="205" xr:uid="{00000000-0005-0000-0000-0000CA000000}"/>
    <cellStyle name="Monétaire]STAANN 19 3" xfId="206" xr:uid="{00000000-0005-0000-0000-0000CB000000}"/>
    <cellStyle name="Monétaire]STAANN 19 4" xfId="207" xr:uid="{00000000-0005-0000-0000-0000CC000000}"/>
    <cellStyle name="Monétaire]STAANN 19 5" xfId="208" xr:uid="{00000000-0005-0000-0000-0000CD000000}"/>
    <cellStyle name="Monétaire]STAANN 19 6" xfId="209" xr:uid="{00000000-0005-0000-0000-0000CE000000}"/>
    <cellStyle name="Monétaire]STAANN 19 7" xfId="210" xr:uid="{00000000-0005-0000-0000-0000CF000000}"/>
    <cellStyle name="Monétaire]STAANN 19 8" xfId="211" xr:uid="{00000000-0005-0000-0000-0000D0000000}"/>
    <cellStyle name="Monétaire]STAANN 19 9" xfId="212" xr:uid="{00000000-0005-0000-0000-0000D1000000}"/>
    <cellStyle name="Monétaire]STAANN 2" xfId="213" xr:uid="{00000000-0005-0000-0000-0000D2000000}"/>
    <cellStyle name="Monétaire]STAANN 20" xfId="214" xr:uid="{00000000-0005-0000-0000-0000D3000000}"/>
    <cellStyle name="Monétaire]STAANN 20 10" xfId="215" xr:uid="{00000000-0005-0000-0000-0000D4000000}"/>
    <cellStyle name="Monétaire]STAANN 20 11" xfId="216" xr:uid="{00000000-0005-0000-0000-0000D5000000}"/>
    <cellStyle name="Monétaire]STAANN 20 2" xfId="217" xr:uid="{00000000-0005-0000-0000-0000D6000000}"/>
    <cellStyle name="Monétaire]STAANN 20 3" xfId="218" xr:uid="{00000000-0005-0000-0000-0000D7000000}"/>
    <cellStyle name="Monétaire]STAANN 20 4" xfId="219" xr:uid="{00000000-0005-0000-0000-0000D8000000}"/>
    <cellStyle name="Monétaire]STAANN 20 5" xfId="220" xr:uid="{00000000-0005-0000-0000-0000D9000000}"/>
    <cellStyle name="Monétaire]STAANN 20 6" xfId="221" xr:uid="{00000000-0005-0000-0000-0000DA000000}"/>
    <cellStyle name="Monétaire]STAANN 20 7" xfId="222" xr:uid="{00000000-0005-0000-0000-0000DB000000}"/>
    <cellStyle name="Monétaire]STAANN 20 8" xfId="223" xr:uid="{00000000-0005-0000-0000-0000DC000000}"/>
    <cellStyle name="Monétaire]STAANN 20 9" xfId="224" xr:uid="{00000000-0005-0000-0000-0000DD000000}"/>
    <cellStyle name="Monétaire]STAANN 21" xfId="225" xr:uid="{00000000-0005-0000-0000-0000DE000000}"/>
    <cellStyle name="Monétaire]STAANN 21 10" xfId="226" xr:uid="{00000000-0005-0000-0000-0000DF000000}"/>
    <cellStyle name="Monétaire]STAANN 21 11" xfId="227" xr:uid="{00000000-0005-0000-0000-0000E0000000}"/>
    <cellStyle name="Monétaire]STAANN 21 2" xfId="228" xr:uid="{00000000-0005-0000-0000-0000E1000000}"/>
    <cellStyle name="Monétaire]STAANN 21 3" xfId="229" xr:uid="{00000000-0005-0000-0000-0000E2000000}"/>
    <cellStyle name="Monétaire]STAANN 21 4" xfId="230" xr:uid="{00000000-0005-0000-0000-0000E3000000}"/>
    <cellStyle name="Monétaire]STAANN 21 5" xfId="231" xr:uid="{00000000-0005-0000-0000-0000E4000000}"/>
    <cellStyle name="Monétaire]STAANN 21 6" xfId="232" xr:uid="{00000000-0005-0000-0000-0000E5000000}"/>
    <cellStyle name="Monétaire]STAANN 21 7" xfId="233" xr:uid="{00000000-0005-0000-0000-0000E6000000}"/>
    <cellStyle name="Monétaire]STAANN 21 8" xfId="234" xr:uid="{00000000-0005-0000-0000-0000E7000000}"/>
    <cellStyle name="Monétaire]STAANN 21 9" xfId="235" xr:uid="{00000000-0005-0000-0000-0000E8000000}"/>
    <cellStyle name="Monétaire]STAANN 22" xfId="236" xr:uid="{00000000-0005-0000-0000-0000E9000000}"/>
    <cellStyle name="Monétaire]STAANN 22 10" xfId="237" xr:uid="{00000000-0005-0000-0000-0000EA000000}"/>
    <cellStyle name="Monétaire]STAANN 22 11" xfId="238" xr:uid="{00000000-0005-0000-0000-0000EB000000}"/>
    <cellStyle name="Monétaire]STAANN 22 2" xfId="239" xr:uid="{00000000-0005-0000-0000-0000EC000000}"/>
    <cellStyle name="Monétaire]STAANN 22 3" xfId="240" xr:uid="{00000000-0005-0000-0000-0000ED000000}"/>
    <cellStyle name="Monétaire]STAANN 22 4" xfId="241" xr:uid="{00000000-0005-0000-0000-0000EE000000}"/>
    <cellStyle name="Monétaire]STAANN 22 5" xfId="242" xr:uid="{00000000-0005-0000-0000-0000EF000000}"/>
    <cellStyle name="Monétaire]STAANN 22 6" xfId="243" xr:uid="{00000000-0005-0000-0000-0000F0000000}"/>
    <cellStyle name="Monétaire]STAANN 22 7" xfId="244" xr:uid="{00000000-0005-0000-0000-0000F1000000}"/>
    <cellStyle name="Monétaire]STAANN 22 8" xfId="245" xr:uid="{00000000-0005-0000-0000-0000F2000000}"/>
    <cellStyle name="Monétaire]STAANN 22 9" xfId="246" xr:uid="{00000000-0005-0000-0000-0000F3000000}"/>
    <cellStyle name="Monétaire]STAANN 23" xfId="247" xr:uid="{00000000-0005-0000-0000-0000F4000000}"/>
    <cellStyle name="Monétaire]STAANN 24" xfId="248" xr:uid="{00000000-0005-0000-0000-0000F5000000}"/>
    <cellStyle name="Monétaire]STAANN 25" xfId="249" xr:uid="{00000000-0005-0000-0000-0000F6000000}"/>
    <cellStyle name="Monétaire]STAANN 26" xfId="250" xr:uid="{00000000-0005-0000-0000-0000F7000000}"/>
    <cellStyle name="Monétaire]STAANN 27" xfId="251" xr:uid="{00000000-0005-0000-0000-0000F8000000}"/>
    <cellStyle name="Monétaire]STAANN 28" xfId="252" xr:uid="{00000000-0005-0000-0000-0000F9000000}"/>
    <cellStyle name="Monétaire]STAANN 29" xfId="253" xr:uid="{00000000-0005-0000-0000-0000FA000000}"/>
    <cellStyle name="Monétaire]STAANN 3" xfId="254" xr:uid="{00000000-0005-0000-0000-0000FB000000}"/>
    <cellStyle name="Monétaire]STAANN 30" xfId="255" xr:uid="{00000000-0005-0000-0000-0000FC000000}"/>
    <cellStyle name="Monétaire]STAANN 31" xfId="256" xr:uid="{00000000-0005-0000-0000-0000FD000000}"/>
    <cellStyle name="Monétaire]STAANN 32" xfId="257" xr:uid="{00000000-0005-0000-0000-0000FE000000}"/>
    <cellStyle name="Monétaire]STAANN 4" xfId="258" xr:uid="{00000000-0005-0000-0000-0000FF000000}"/>
    <cellStyle name="Monétaire]STAANN 4 10" xfId="259" xr:uid="{00000000-0005-0000-0000-000000010000}"/>
    <cellStyle name="Monétaire]STAANN 4 11" xfId="260" xr:uid="{00000000-0005-0000-0000-000001010000}"/>
    <cellStyle name="Monétaire]STAANN 4 2" xfId="261" xr:uid="{00000000-0005-0000-0000-000002010000}"/>
    <cellStyle name="Monétaire]STAANN 4 3" xfId="262" xr:uid="{00000000-0005-0000-0000-000003010000}"/>
    <cellStyle name="Monétaire]STAANN 4 4" xfId="263" xr:uid="{00000000-0005-0000-0000-000004010000}"/>
    <cellStyle name="Monétaire]STAANN 4 5" xfId="264" xr:uid="{00000000-0005-0000-0000-000005010000}"/>
    <cellStyle name="Monétaire]STAANN 4 6" xfId="265" xr:uid="{00000000-0005-0000-0000-000006010000}"/>
    <cellStyle name="Monétaire]STAANN 4 7" xfId="266" xr:uid="{00000000-0005-0000-0000-000007010000}"/>
    <cellStyle name="Monétaire]STAANN 4 8" xfId="267" xr:uid="{00000000-0005-0000-0000-000008010000}"/>
    <cellStyle name="Monétaire]STAANN 4 9" xfId="268" xr:uid="{00000000-0005-0000-0000-000009010000}"/>
    <cellStyle name="Monétaire]STAANN 5" xfId="269" xr:uid="{00000000-0005-0000-0000-00000A010000}"/>
    <cellStyle name="Monétaire]STAANN 5 10" xfId="270" xr:uid="{00000000-0005-0000-0000-00000B010000}"/>
    <cellStyle name="Monétaire]STAANN 5 11" xfId="271" xr:uid="{00000000-0005-0000-0000-00000C010000}"/>
    <cellStyle name="Monétaire]STAANN 5 2" xfId="272" xr:uid="{00000000-0005-0000-0000-00000D010000}"/>
    <cellStyle name="Monétaire]STAANN 5 3" xfId="273" xr:uid="{00000000-0005-0000-0000-00000E010000}"/>
    <cellStyle name="Monétaire]STAANN 5 4" xfId="274" xr:uid="{00000000-0005-0000-0000-00000F010000}"/>
    <cellStyle name="Monétaire]STAANN 5 5" xfId="275" xr:uid="{00000000-0005-0000-0000-000010010000}"/>
    <cellStyle name="Monétaire]STAANN 5 6" xfId="276" xr:uid="{00000000-0005-0000-0000-000011010000}"/>
    <cellStyle name="Monétaire]STAANN 5 7" xfId="277" xr:uid="{00000000-0005-0000-0000-000012010000}"/>
    <cellStyle name="Monétaire]STAANN 5 8" xfId="278" xr:uid="{00000000-0005-0000-0000-000013010000}"/>
    <cellStyle name="Monétaire]STAANN 5 9" xfId="279" xr:uid="{00000000-0005-0000-0000-000014010000}"/>
    <cellStyle name="Monétaire]STAANN 6" xfId="280" xr:uid="{00000000-0005-0000-0000-000015010000}"/>
    <cellStyle name="Monétaire]STAANN 6 10" xfId="281" xr:uid="{00000000-0005-0000-0000-000016010000}"/>
    <cellStyle name="Monétaire]STAANN 6 11" xfId="282" xr:uid="{00000000-0005-0000-0000-000017010000}"/>
    <cellStyle name="Monétaire]STAANN 6 2" xfId="283" xr:uid="{00000000-0005-0000-0000-000018010000}"/>
    <cellStyle name="Monétaire]STAANN 6 3" xfId="284" xr:uid="{00000000-0005-0000-0000-000019010000}"/>
    <cellStyle name="Monétaire]STAANN 6 4" xfId="285" xr:uid="{00000000-0005-0000-0000-00001A010000}"/>
    <cellStyle name="Monétaire]STAANN 6 5" xfId="286" xr:uid="{00000000-0005-0000-0000-00001B010000}"/>
    <cellStyle name="Monétaire]STAANN 6 6" xfId="287" xr:uid="{00000000-0005-0000-0000-00001C010000}"/>
    <cellStyle name="Monétaire]STAANN 6 7" xfId="288" xr:uid="{00000000-0005-0000-0000-00001D010000}"/>
    <cellStyle name="Monétaire]STAANN 6 8" xfId="289" xr:uid="{00000000-0005-0000-0000-00001E010000}"/>
    <cellStyle name="Monétaire]STAANN 6 9" xfId="290" xr:uid="{00000000-0005-0000-0000-00001F010000}"/>
    <cellStyle name="Monétaire]STAANN 7" xfId="291" xr:uid="{00000000-0005-0000-0000-000020010000}"/>
    <cellStyle name="Monétaire]STAANN 7 10" xfId="292" xr:uid="{00000000-0005-0000-0000-000021010000}"/>
    <cellStyle name="Monétaire]STAANN 7 11" xfId="293" xr:uid="{00000000-0005-0000-0000-000022010000}"/>
    <cellStyle name="Monétaire]STAANN 7 2" xfId="294" xr:uid="{00000000-0005-0000-0000-000023010000}"/>
    <cellStyle name="Monétaire]STAANN 7 3" xfId="295" xr:uid="{00000000-0005-0000-0000-000024010000}"/>
    <cellStyle name="Monétaire]STAANN 7 4" xfId="296" xr:uid="{00000000-0005-0000-0000-000025010000}"/>
    <cellStyle name="Monétaire]STAANN 7 5" xfId="297" xr:uid="{00000000-0005-0000-0000-000026010000}"/>
    <cellStyle name="Monétaire]STAANN 7 6" xfId="298" xr:uid="{00000000-0005-0000-0000-000027010000}"/>
    <cellStyle name="Monétaire]STAANN 7 7" xfId="299" xr:uid="{00000000-0005-0000-0000-000028010000}"/>
    <cellStyle name="Monétaire]STAANN 7 8" xfId="300" xr:uid="{00000000-0005-0000-0000-000029010000}"/>
    <cellStyle name="Monétaire]STAANN 7 9" xfId="301" xr:uid="{00000000-0005-0000-0000-00002A010000}"/>
    <cellStyle name="Monétaire]STAANN 8" xfId="302" xr:uid="{00000000-0005-0000-0000-00002B010000}"/>
    <cellStyle name="Monétaire]STAANN 8 10" xfId="303" xr:uid="{00000000-0005-0000-0000-00002C010000}"/>
    <cellStyle name="Monétaire]STAANN 8 11" xfId="304" xr:uid="{00000000-0005-0000-0000-00002D010000}"/>
    <cellStyle name="Monétaire]STAANN 8 2" xfId="305" xr:uid="{00000000-0005-0000-0000-00002E010000}"/>
    <cellStyle name="Monétaire]STAANN 8 3" xfId="306" xr:uid="{00000000-0005-0000-0000-00002F010000}"/>
    <cellStyle name="Monétaire]STAANN 8 4" xfId="307" xr:uid="{00000000-0005-0000-0000-000030010000}"/>
    <cellStyle name="Monétaire]STAANN 8 5" xfId="308" xr:uid="{00000000-0005-0000-0000-000031010000}"/>
    <cellStyle name="Monétaire]STAANN 8 6" xfId="309" xr:uid="{00000000-0005-0000-0000-000032010000}"/>
    <cellStyle name="Monétaire]STAANN 8 7" xfId="310" xr:uid="{00000000-0005-0000-0000-000033010000}"/>
    <cellStyle name="Monétaire]STAANN 8 8" xfId="311" xr:uid="{00000000-0005-0000-0000-000034010000}"/>
    <cellStyle name="Monétaire]STAANN 8 9" xfId="312" xr:uid="{00000000-0005-0000-0000-000035010000}"/>
    <cellStyle name="Monétaire]STAANN 9" xfId="313" xr:uid="{00000000-0005-0000-0000-000036010000}"/>
    <cellStyle name="Monétaire]STAANN 9 10" xfId="314" xr:uid="{00000000-0005-0000-0000-000037010000}"/>
    <cellStyle name="Monétaire]STAANN 9 11" xfId="315" xr:uid="{00000000-0005-0000-0000-000038010000}"/>
    <cellStyle name="Monétaire]STAANN 9 2" xfId="316" xr:uid="{00000000-0005-0000-0000-000039010000}"/>
    <cellStyle name="Monétaire]STAANN 9 3" xfId="317" xr:uid="{00000000-0005-0000-0000-00003A010000}"/>
    <cellStyle name="Monétaire]STAANN 9 4" xfId="318" xr:uid="{00000000-0005-0000-0000-00003B010000}"/>
    <cellStyle name="Monétaire]STAANN 9 5" xfId="319" xr:uid="{00000000-0005-0000-0000-00003C010000}"/>
    <cellStyle name="Monétaire]STAANN 9 6" xfId="320" xr:uid="{00000000-0005-0000-0000-00003D010000}"/>
    <cellStyle name="Monétaire]STAANN 9 7" xfId="321" xr:uid="{00000000-0005-0000-0000-00003E010000}"/>
    <cellStyle name="Monétaire]STAANN 9 8" xfId="322" xr:uid="{00000000-0005-0000-0000-00003F010000}"/>
    <cellStyle name="Monétaire]STAANN 9 9" xfId="323" xr:uid="{00000000-0005-0000-0000-000040010000}"/>
    <cellStyle name="Motif" xfId="324" xr:uid="{00000000-0005-0000-0000-000041010000}"/>
    <cellStyle name="Motif 2" xfId="325" xr:uid="{00000000-0005-0000-0000-000042010000}"/>
    <cellStyle name="Motif 3" xfId="326" xr:uid="{00000000-0005-0000-0000-000043010000}"/>
    <cellStyle name="Motif 4" xfId="327" xr:uid="{00000000-0005-0000-0000-000044010000}"/>
    <cellStyle name="Normal" xfId="0" builtinId="0"/>
    <cellStyle name="Normal 10" xfId="328" xr:uid="{00000000-0005-0000-0000-000046010000}"/>
    <cellStyle name="Normal 10 10" xfId="329" xr:uid="{00000000-0005-0000-0000-000047010000}"/>
    <cellStyle name="Normal 10 10 2" xfId="330" xr:uid="{00000000-0005-0000-0000-000048010000}"/>
    <cellStyle name="Normal 10 10 2 2" xfId="331" xr:uid="{00000000-0005-0000-0000-000049010000}"/>
    <cellStyle name="Normal 10 10 3" xfId="332" xr:uid="{00000000-0005-0000-0000-00004A010000}"/>
    <cellStyle name="Normal 10 11" xfId="333" xr:uid="{00000000-0005-0000-0000-00004B010000}"/>
    <cellStyle name="Normal 10 11 2" xfId="334" xr:uid="{00000000-0005-0000-0000-00004C010000}"/>
    <cellStyle name="Normal 10 11 2 2" xfId="335" xr:uid="{00000000-0005-0000-0000-00004D010000}"/>
    <cellStyle name="Normal 10 11 3" xfId="336" xr:uid="{00000000-0005-0000-0000-00004E010000}"/>
    <cellStyle name="Normal 10 12" xfId="337" xr:uid="{00000000-0005-0000-0000-00004F010000}"/>
    <cellStyle name="Normal 10 12 2" xfId="338" xr:uid="{00000000-0005-0000-0000-000050010000}"/>
    <cellStyle name="Normal 10 12 2 2" xfId="339" xr:uid="{00000000-0005-0000-0000-000051010000}"/>
    <cellStyle name="Normal 10 12 3" xfId="340" xr:uid="{00000000-0005-0000-0000-000052010000}"/>
    <cellStyle name="Normal 10 13" xfId="341" xr:uid="{00000000-0005-0000-0000-000053010000}"/>
    <cellStyle name="Normal 10 13 2" xfId="342" xr:uid="{00000000-0005-0000-0000-000054010000}"/>
    <cellStyle name="Normal 10 13 2 2" xfId="343" xr:uid="{00000000-0005-0000-0000-000055010000}"/>
    <cellStyle name="Normal 10 13 3" xfId="344" xr:uid="{00000000-0005-0000-0000-000056010000}"/>
    <cellStyle name="Normal 10 14" xfId="345" xr:uid="{00000000-0005-0000-0000-000057010000}"/>
    <cellStyle name="Normal 10 14 2" xfId="346" xr:uid="{00000000-0005-0000-0000-000058010000}"/>
    <cellStyle name="Normal 10 14 2 2" xfId="347" xr:uid="{00000000-0005-0000-0000-000059010000}"/>
    <cellStyle name="Normal 10 14 3" xfId="348" xr:uid="{00000000-0005-0000-0000-00005A010000}"/>
    <cellStyle name="Normal 10 15" xfId="349" xr:uid="{00000000-0005-0000-0000-00005B010000}"/>
    <cellStyle name="Normal 10 15 2" xfId="350" xr:uid="{00000000-0005-0000-0000-00005C010000}"/>
    <cellStyle name="Normal 10 15 2 2" xfId="351" xr:uid="{00000000-0005-0000-0000-00005D010000}"/>
    <cellStyle name="Normal 10 15 3" xfId="352" xr:uid="{00000000-0005-0000-0000-00005E010000}"/>
    <cellStyle name="Normal 10 16" xfId="353" xr:uid="{00000000-0005-0000-0000-00005F010000}"/>
    <cellStyle name="Normal 10 16 2" xfId="354" xr:uid="{00000000-0005-0000-0000-000060010000}"/>
    <cellStyle name="Normal 10 16 2 2" xfId="355" xr:uid="{00000000-0005-0000-0000-000061010000}"/>
    <cellStyle name="Normal 10 16 3" xfId="356" xr:uid="{00000000-0005-0000-0000-000062010000}"/>
    <cellStyle name="Normal 10 17" xfId="357" xr:uid="{00000000-0005-0000-0000-000063010000}"/>
    <cellStyle name="Normal 10 17 2" xfId="358" xr:uid="{00000000-0005-0000-0000-000064010000}"/>
    <cellStyle name="Normal 10 17 2 2" xfId="359" xr:uid="{00000000-0005-0000-0000-000065010000}"/>
    <cellStyle name="Normal 10 17 3" xfId="360" xr:uid="{00000000-0005-0000-0000-000066010000}"/>
    <cellStyle name="Normal 10 18" xfId="361" xr:uid="{00000000-0005-0000-0000-000067010000}"/>
    <cellStyle name="Normal 10 18 2" xfId="362" xr:uid="{00000000-0005-0000-0000-000068010000}"/>
    <cellStyle name="Normal 10 18 2 2" xfId="363" xr:uid="{00000000-0005-0000-0000-000069010000}"/>
    <cellStyle name="Normal 10 18 3" xfId="364" xr:uid="{00000000-0005-0000-0000-00006A010000}"/>
    <cellStyle name="Normal 10 19" xfId="365" xr:uid="{00000000-0005-0000-0000-00006B010000}"/>
    <cellStyle name="Normal 10 19 2" xfId="366" xr:uid="{00000000-0005-0000-0000-00006C010000}"/>
    <cellStyle name="Normal 10 19 2 2" xfId="367" xr:uid="{00000000-0005-0000-0000-00006D010000}"/>
    <cellStyle name="Normal 10 19 3" xfId="368" xr:uid="{00000000-0005-0000-0000-00006E010000}"/>
    <cellStyle name="Normal 10 2" xfId="369" xr:uid="{00000000-0005-0000-0000-00006F010000}"/>
    <cellStyle name="Normal 10 2 2" xfId="370" xr:uid="{00000000-0005-0000-0000-000070010000}"/>
    <cellStyle name="Normal 10 2 2 2" xfId="371" xr:uid="{00000000-0005-0000-0000-000071010000}"/>
    <cellStyle name="Normal 10 2 3" xfId="372" xr:uid="{00000000-0005-0000-0000-000072010000}"/>
    <cellStyle name="Normal 10 20" xfId="373" xr:uid="{00000000-0005-0000-0000-000073010000}"/>
    <cellStyle name="Normal 10 20 2" xfId="374" xr:uid="{00000000-0005-0000-0000-000074010000}"/>
    <cellStyle name="Normal 10 20 2 2" xfId="375" xr:uid="{00000000-0005-0000-0000-000075010000}"/>
    <cellStyle name="Normal 10 20 3" xfId="376" xr:uid="{00000000-0005-0000-0000-000076010000}"/>
    <cellStyle name="Normal 10 21" xfId="377" xr:uid="{00000000-0005-0000-0000-000077010000}"/>
    <cellStyle name="Normal 10 21 2" xfId="378" xr:uid="{00000000-0005-0000-0000-000078010000}"/>
    <cellStyle name="Normal 10 21 2 2" xfId="379" xr:uid="{00000000-0005-0000-0000-000079010000}"/>
    <cellStyle name="Normal 10 21 3" xfId="380" xr:uid="{00000000-0005-0000-0000-00007A010000}"/>
    <cellStyle name="Normal 10 22" xfId="381" xr:uid="{00000000-0005-0000-0000-00007B010000}"/>
    <cellStyle name="Normal 10 22 2" xfId="382" xr:uid="{00000000-0005-0000-0000-00007C010000}"/>
    <cellStyle name="Normal 10 22 2 2" xfId="383" xr:uid="{00000000-0005-0000-0000-00007D010000}"/>
    <cellStyle name="Normal 10 22 3" xfId="384" xr:uid="{00000000-0005-0000-0000-00007E010000}"/>
    <cellStyle name="Normal 10 23" xfId="385" xr:uid="{00000000-0005-0000-0000-00007F010000}"/>
    <cellStyle name="Normal 10 23 2" xfId="386" xr:uid="{00000000-0005-0000-0000-000080010000}"/>
    <cellStyle name="Normal 10 23 2 2" xfId="387" xr:uid="{00000000-0005-0000-0000-000081010000}"/>
    <cellStyle name="Normal 10 23 3" xfId="388" xr:uid="{00000000-0005-0000-0000-000082010000}"/>
    <cellStyle name="Normal 10 24" xfId="389" xr:uid="{00000000-0005-0000-0000-000083010000}"/>
    <cellStyle name="Normal 10 3" xfId="390" xr:uid="{00000000-0005-0000-0000-000084010000}"/>
    <cellStyle name="Normal 10 3 2" xfId="391" xr:uid="{00000000-0005-0000-0000-000085010000}"/>
    <cellStyle name="Normal 10 3 2 2" xfId="392" xr:uid="{00000000-0005-0000-0000-000086010000}"/>
    <cellStyle name="Normal 10 3 3" xfId="393" xr:uid="{00000000-0005-0000-0000-000087010000}"/>
    <cellStyle name="Normal 10 4" xfId="394" xr:uid="{00000000-0005-0000-0000-000088010000}"/>
    <cellStyle name="Normal 10 4 2" xfId="395" xr:uid="{00000000-0005-0000-0000-000089010000}"/>
    <cellStyle name="Normal 10 4 2 2" xfId="396" xr:uid="{00000000-0005-0000-0000-00008A010000}"/>
    <cellStyle name="Normal 10 4 3" xfId="397" xr:uid="{00000000-0005-0000-0000-00008B010000}"/>
    <cellStyle name="Normal 10 5" xfId="398" xr:uid="{00000000-0005-0000-0000-00008C010000}"/>
    <cellStyle name="Normal 10 5 2" xfId="399" xr:uid="{00000000-0005-0000-0000-00008D010000}"/>
    <cellStyle name="Normal 10 5 2 2" xfId="400" xr:uid="{00000000-0005-0000-0000-00008E010000}"/>
    <cellStyle name="Normal 10 5 3" xfId="401" xr:uid="{00000000-0005-0000-0000-00008F010000}"/>
    <cellStyle name="Normal 10 6" xfId="402" xr:uid="{00000000-0005-0000-0000-000090010000}"/>
    <cellStyle name="Normal 10 6 2" xfId="403" xr:uid="{00000000-0005-0000-0000-000091010000}"/>
    <cellStyle name="Normal 10 6 2 2" xfId="404" xr:uid="{00000000-0005-0000-0000-000092010000}"/>
    <cellStyle name="Normal 10 6 3" xfId="405" xr:uid="{00000000-0005-0000-0000-000093010000}"/>
    <cellStyle name="Normal 10 7" xfId="406" xr:uid="{00000000-0005-0000-0000-000094010000}"/>
    <cellStyle name="Normal 10 7 2" xfId="407" xr:uid="{00000000-0005-0000-0000-000095010000}"/>
    <cellStyle name="Normal 10 7 2 2" xfId="408" xr:uid="{00000000-0005-0000-0000-000096010000}"/>
    <cellStyle name="Normal 10 7 3" xfId="409" xr:uid="{00000000-0005-0000-0000-000097010000}"/>
    <cellStyle name="Normal 10 8" xfId="410" xr:uid="{00000000-0005-0000-0000-000098010000}"/>
    <cellStyle name="Normal 10 8 2" xfId="411" xr:uid="{00000000-0005-0000-0000-000099010000}"/>
    <cellStyle name="Normal 10 8 2 2" xfId="412" xr:uid="{00000000-0005-0000-0000-00009A010000}"/>
    <cellStyle name="Normal 10 8 3" xfId="413" xr:uid="{00000000-0005-0000-0000-00009B010000}"/>
    <cellStyle name="Normal 10 9" xfId="414" xr:uid="{00000000-0005-0000-0000-00009C010000}"/>
    <cellStyle name="Normal 10 9 2" xfId="415" xr:uid="{00000000-0005-0000-0000-00009D010000}"/>
    <cellStyle name="Normal 10 9 2 2" xfId="416" xr:uid="{00000000-0005-0000-0000-00009E010000}"/>
    <cellStyle name="Normal 10 9 3" xfId="417" xr:uid="{00000000-0005-0000-0000-00009F010000}"/>
    <cellStyle name="Normal 100" xfId="418" xr:uid="{00000000-0005-0000-0000-0000A0010000}"/>
    <cellStyle name="Normal 100 2" xfId="419" xr:uid="{00000000-0005-0000-0000-0000A1010000}"/>
    <cellStyle name="Normal 102" xfId="420" xr:uid="{00000000-0005-0000-0000-0000A2010000}"/>
    <cellStyle name="Normal 102 2" xfId="421" xr:uid="{00000000-0005-0000-0000-0000A3010000}"/>
    <cellStyle name="Normal 103" xfId="422" xr:uid="{00000000-0005-0000-0000-0000A4010000}"/>
    <cellStyle name="Normal 103 2" xfId="423" xr:uid="{00000000-0005-0000-0000-0000A5010000}"/>
    <cellStyle name="Normal 104" xfId="424" xr:uid="{00000000-0005-0000-0000-0000A6010000}"/>
    <cellStyle name="Normal 104 2" xfId="425" xr:uid="{00000000-0005-0000-0000-0000A7010000}"/>
    <cellStyle name="Normal 105" xfId="426" xr:uid="{00000000-0005-0000-0000-0000A8010000}"/>
    <cellStyle name="Normal 105 2" xfId="427" xr:uid="{00000000-0005-0000-0000-0000A9010000}"/>
    <cellStyle name="Normal 106" xfId="428" xr:uid="{00000000-0005-0000-0000-0000AA010000}"/>
    <cellStyle name="Normal 106 2" xfId="429" xr:uid="{00000000-0005-0000-0000-0000AB010000}"/>
    <cellStyle name="Normal 107" xfId="430" xr:uid="{00000000-0005-0000-0000-0000AC010000}"/>
    <cellStyle name="Normal 107 2" xfId="431" xr:uid="{00000000-0005-0000-0000-0000AD010000}"/>
    <cellStyle name="Normal 108" xfId="432" xr:uid="{00000000-0005-0000-0000-0000AE010000}"/>
    <cellStyle name="Normal 108 2" xfId="433" xr:uid="{00000000-0005-0000-0000-0000AF010000}"/>
    <cellStyle name="Normal 109" xfId="434" xr:uid="{00000000-0005-0000-0000-0000B0010000}"/>
    <cellStyle name="Normal 109 2" xfId="435" xr:uid="{00000000-0005-0000-0000-0000B1010000}"/>
    <cellStyle name="Normal 11" xfId="436" xr:uid="{00000000-0005-0000-0000-0000B2010000}"/>
    <cellStyle name="Normal 11 10" xfId="437" xr:uid="{00000000-0005-0000-0000-0000B3010000}"/>
    <cellStyle name="Normal 11 10 2" xfId="438" xr:uid="{00000000-0005-0000-0000-0000B4010000}"/>
    <cellStyle name="Normal 11 10 2 2" xfId="439" xr:uid="{00000000-0005-0000-0000-0000B5010000}"/>
    <cellStyle name="Normal 11 10 3" xfId="440" xr:uid="{00000000-0005-0000-0000-0000B6010000}"/>
    <cellStyle name="Normal 11 11" xfId="441" xr:uid="{00000000-0005-0000-0000-0000B7010000}"/>
    <cellStyle name="Normal 11 11 2" xfId="442" xr:uid="{00000000-0005-0000-0000-0000B8010000}"/>
    <cellStyle name="Normal 11 11 2 2" xfId="443" xr:uid="{00000000-0005-0000-0000-0000B9010000}"/>
    <cellStyle name="Normal 11 11 3" xfId="444" xr:uid="{00000000-0005-0000-0000-0000BA010000}"/>
    <cellStyle name="Normal 11 12" xfId="445" xr:uid="{00000000-0005-0000-0000-0000BB010000}"/>
    <cellStyle name="Normal 11 12 2" xfId="446" xr:uid="{00000000-0005-0000-0000-0000BC010000}"/>
    <cellStyle name="Normal 11 12 2 2" xfId="447" xr:uid="{00000000-0005-0000-0000-0000BD010000}"/>
    <cellStyle name="Normal 11 12 3" xfId="448" xr:uid="{00000000-0005-0000-0000-0000BE010000}"/>
    <cellStyle name="Normal 11 13" xfId="449" xr:uid="{00000000-0005-0000-0000-0000BF010000}"/>
    <cellStyle name="Normal 11 13 2" xfId="450" xr:uid="{00000000-0005-0000-0000-0000C0010000}"/>
    <cellStyle name="Normal 11 13 2 2" xfId="451" xr:uid="{00000000-0005-0000-0000-0000C1010000}"/>
    <cellStyle name="Normal 11 13 3" xfId="452" xr:uid="{00000000-0005-0000-0000-0000C2010000}"/>
    <cellStyle name="Normal 11 14" xfId="453" xr:uid="{00000000-0005-0000-0000-0000C3010000}"/>
    <cellStyle name="Normal 11 14 2" xfId="454" xr:uid="{00000000-0005-0000-0000-0000C4010000}"/>
    <cellStyle name="Normal 11 14 2 2" xfId="455" xr:uid="{00000000-0005-0000-0000-0000C5010000}"/>
    <cellStyle name="Normal 11 14 3" xfId="456" xr:uid="{00000000-0005-0000-0000-0000C6010000}"/>
    <cellStyle name="Normal 11 15" xfId="457" xr:uid="{00000000-0005-0000-0000-0000C7010000}"/>
    <cellStyle name="Normal 11 15 2" xfId="458" xr:uid="{00000000-0005-0000-0000-0000C8010000}"/>
    <cellStyle name="Normal 11 15 2 2" xfId="459" xr:uid="{00000000-0005-0000-0000-0000C9010000}"/>
    <cellStyle name="Normal 11 15 3" xfId="460" xr:uid="{00000000-0005-0000-0000-0000CA010000}"/>
    <cellStyle name="Normal 11 16" xfId="461" xr:uid="{00000000-0005-0000-0000-0000CB010000}"/>
    <cellStyle name="Normal 11 16 2" xfId="462" xr:uid="{00000000-0005-0000-0000-0000CC010000}"/>
    <cellStyle name="Normal 11 16 2 2" xfId="463" xr:uid="{00000000-0005-0000-0000-0000CD010000}"/>
    <cellStyle name="Normal 11 16 3" xfId="464" xr:uid="{00000000-0005-0000-0000-0000CE010000}"/>
    <cellStyle name="Normal 11 17" xfId="465" xr:uid="{00000000-0005-0000-0000-0000CF010000}"/>
    <cellStyle name="Normal 11 17 2" xfId="466" xr:uid="{00000000-0005-0000-0000-0000D0010000}"/>
    <cellStyle name="Normal 11 17 2 2" xfId="467" xr:uid="{00000000-0005-0000-0000-0000D1010000}"/>
    <cellStyle name="Normal 11 17 3" xfId="468" xr:uid="{00000000-0005-0000-0000-0000D2010000}"/>
    <cellStyle name="Normal 11 18" xfId="469" xr:uid="{00000000-0005-0000-0000-0000D3010000}"/>
    <cellStyle name="Normal 11 18 2" xfId="470" xr:uid="{00000000-0005-0000-0000-0000D4010000}"/>
    <cellStyle name="Normal 11 18 2 2" xfId="471" xr:uid="{00000000-0005-0000-0000-0000D5010000}"/>
    <cellStyle name="Normal 11 18 3" xfId="472" xr:uid="{00000000-0005-0000-0000-0000D6010000}"/>
    <cellStyle name="Normal 11 19" xfId="473" xr:uid="{00000000-0005-0000-0000-0000D7010000}"/>
    <cellStyle name="Normal 11 19 2" xfId="474" xr:uid="{00000000-0005-0000-0000-0000D8010000}"/>
    <cellStyle name="Normal 11 19 2 2" xfId="475" xr:uid="{00000000-0005-0000-0000-0000D9010000}"/>
    <cellStyle name="Normal 11 19 3" xfId="476" xr:uid="{00000000-0005-0000-0000-0000DA010000}"/>
    <cellStyle name="Normal 11 2" xfId="477" xr:uid="{00000000-0005-0000-0000-0000DB010000}"/>
    <cellStyle name="Normal 11 2 2" xfId="478" xr:uid="{00000000-0005-0000-0000-0000DC010000}"/>
    <cellStyle name="Normal 11 2 2 2" xfId="479" xr:uid="{00000000-0005-0000-0000-0000DD010000}"/>
    <cellStyle name="Normal 11 2 3" xfId="480" xr:uid="{00000000-0005-0000-0000-0000DE010000}"/>
    <cellStyle name="Normal 11 20" xfId="481" xr:uid="{00000000-0005-0000-0000-0000DF010000}"/>
    <cellStyle name="Normal 11 20 2" xfId="482" xr:uid="{00000000-0005-0000-0000-0000E0010000}"/>
    <cellStyle name="Normal 11 20 2 2" xfId="483" xr:uid="{00000000-0005-0000-0000-0000E1010000}"/>
    <cellStyle name="Normal 11 20 3" xfId="484" xr:uid="{00000000-0005-0000-0000-0000E2010000}"/>
    <cellStyle name="Normal 11 21" xfId="485" xr:uid="{00000000-0005-0000-0000-0000E3010000}"/>
    <cellStyle name="Normal 11 21 2" xfId="486" xr:uid="{00000000-0005-0000-0000-0000E4010000}"/>
    <cellStyle name="Normal 11 21 2 2" xfId="487" xr:uid="{00000000-0005-0000-0000-0000E5010000}"/>
    <cellStyle name="Normal 11 21 3" xfId="488" xr:uid="{00000000-0005-0000-0000-0000E6010000}"/>
    <cellStyle name="Normal 11 22" xfId="489" xr:uid="{00000000-0005-0000-0000-0000E7010000}"/>
    <cellStyle name="Normal 11 22 2" xfId="490" xr:uid="{00000000-0005-0000-0000-0000E8010000}"/>
    <cellStyle name="Normal 11 22 2 2" xfId="491" xr:uid="{00000000-0005-0000-0000-0000E9010000}"/>
    <cellStyle name="Normal 11 22 3" xfId="492" xr:uid="{00000000-0005-0000-0000-0000EA010000}"/>
    <cellStyle name="Normal 11 23" xfId="493" xr:uid="{00000000-0005-0000-0000-0000EB010000}"/>
    <cellStyle name="Normal 11 23 2" xfId="494" xr:uid="{00000000-0005-0000-0000-0000EC010000}"/>
    <cellStyle name="Normal 11 23 2 2" xfId="495" xr:uid="{00000000-0005-0000-0000-0000ED010000}"/>
    <cellStyle name="Normal 11 23 3" xfId="496" xr:uid="{00000000-0005-0000-0000-0000EE010000}"/>
    <cellStyle name="Normal 11 3" xfId="497" xr:uid="{00000000-0005-0000-0000-0000EF010000}"/>
    <cellStyle name="Normal 11 3 2" xfId="498" xr:uid="{00000000-0005-0000-0000-0000F0010000}"/>
    <cellStyle name="Normal 11 3 2 2" xfId="499" xr:uid="{00000000-0005-0000-0000-0000F1010000}"/>
    <cellStyle name="Normal 11 3 3" xfId="500" xr:uid="{00000000-0005-0000-0000-0000F2010000}"/>
    <cellStyle name="Normal 11 4" xfId="501" xr:uid="{00000000-0005-0000-0000-0000F3010000}"/>
    <cellStyle name="Normal 11 4 2" xfId="502" xr:uid="{00000000-0005-0000-0000-0000F4010000}"/>
    <cellStyle name="Normal 11 4 2 2" xfId="503" xr:uid="{00000000-0005-0000-0000-0000F5010000}"/>
    <cellStyle name="Normal 11 4 3" xfId="504" xr:uid="{00000000-0005-0000-0000-0000F6010000}"/>
    <cellStyle name="Normal 11 5" xfId="505" xr:uid="{00000000-0005-0000-0000-0000F7010000}"/>
    <cellStyle name="Normal 11 5 2" xfId="506" xr:uid="{00000000-0005-0000-0000-0000F8010000}"/>
    <cellStyle name="Normal 11 5 2 2" xfId="507" xr:uid="{00000000-0005-0000-0000-0000F9010000}"/>
    <cellStyle name="Normal 11 5 3" xfId="508" xr:uid="{00000000-0005-0000-0000-0000FA010000}"/>
    <cellStyle name="Normal 11 6" xfId="509" xr:uid="{00000000-0005-0000-0000-0000FB010000}"/>
    <cellStyle name="Normal 11 6 2" xfId="510" xr:uid="{00000000-0005-0000-0000-0000FC010000}"/>
    <cellStyle name="Normal 11 6 2 2" xfId="511" xr:uid="{00000000-0005-0000-0000-0000FD010000}"/>
    <cellStyle name="Normal 11 6 3" xfId="512" xr:uid="{00000000-0005-0000-0000-0000FE010000}"/>
    <cellStyle name="Normal 11 7" xfId="513" xr:uid="{00000000-0005-0000-0000-0000FF010000}"/>
    <cellStyle name="Normal 11 7 2" xfId="514" xr:uid="{00000000-0005-0000-0000-000000020000}"/>
    <cellStyle name="Normal 11 7 2 2" xfId="515" xr:uid="{00000000-0005-0000-0000-000001020000}"/>
    <cellStyle name="Normal 11 7 3" xfId="516" xr:uid="{00000000-0005-0000-0000-000002020000}"/>
    <cellStyle name="Normal 11 8" xfId="517" xr:uid="{00000000-0005-0000-0000-000003020000}"/>
    <cellStyle name="Normal 11 8 2" xfId="518" xr:uid="{00000000-0005-0000-0000-000004020000}"/>
    <cellStyle name="Normal 11 8 2 2" xfId="519" xr:uid="{00000000-0005-0000-0000-000005020000}"/>
    <cellStyle name="Normal 11 8 3" xfId="520" xr:uid="{00000000-0005-0000-0000-000006020000}"/>
    <cellStyle name="Normal 11 9" xfId="521" xr:uid="{00000000-0005-0000-0000-000007020000}"/>
    <cellStyle name="Normal 11 9 2" xfId="522" xr:uid="{00000000-0005-0000-0000-000008020000}"/>
    <cellStyle name="Normal 11 9 2 2" xfId="523" xr:uid="{00000000-0005-0000-0000-000009020000}"/>
    <cellStyle name="Normal 11 9 3" xfId="524" xr:uid="{00000000-0005-0000-0000-00000A020000}"/>
    <cellStyle name="Normal 110" xfId="525" xr:uid="{00000000-0005-0000-0000-00000B020000}"/>
    <cellStyle name="Normal 110 2" xfId="526" xr:uid="{00000000-0005-0000-0000-00000C020000}"/>
    <cellStyle name="Normal 111" xfId="527" xr:uid="{00000000-0005-0000-0000-00000D020000}"/>
    <cellStyle name="Normal 111 2" xfId="528" xr:uid="{00000000-0005-0000-0000-00000E020000}"/>
    <cellStyle name="Normal 112" xfId="529" xr:uid="{00000000-0005-0000-0000-00000F020000}"/>
    <cellStyle name="Normal 112 2" xfId="530" xr:uid="{00000000-0005-0000-0000-000010020000}"/>
    <cellStyle name="Normal 113" xfId="531" xr:uid="{00000000-0005-0000-0000-000011020000}"/>
    <cellStyle name="Normal 113 2" xfId="532" xr:uid="{00000000-0005-0000-0000-000012020000}"/>
    <cellStyle name="Normal 114" xfId="533" xr:uid="{00000000-0005-0000-0000-000013020000}"/>
    <cellStyle name="Normal 114 2" xfId="534" xr:uid="{00000000-0005-0000-0000-000014020000}"/>
    <cellStyle name="Normal 115" xfId="535" xr:uid="{00000000-0005-0000-0000-000015020000}"/>
    <cellStyle name="Normal 115 2" xfId="536" xr:uid="{00000000-0005-0000-0000-000016020000}"/>
    <cellStyle name="Normal 117" xfId="537" xr:uid="{00000000-0005-0000-0000-000017020000}"/>
    <cellStyle name="Normal 117 2" xfId="538" xr:uid="{00000000-0005-0000-0000-000018020000}"/>
    <cellStyle name="Normal 118" xfId="539" xr:uid="{00000000-0005-0000-0000-000019020000}"/>
    <cellStyle name="Normal 118 2" xfId="540" xr:uid="{00000000-0005-0000-0000-00001A020000}"/>
    <cellStyle name="Normal 119" xfId="541" xr:uid="{00000000-0005-0000-0000-00001B020000}"/>
    <cellStyle name="Normal 119 2" xfId="542" xr:uid="{00000000-0005-0000-0000-00001C020000}"/>
    <cellStyle name="Normal 12" xfId="543" xr:uid="{00000000-0005-0000-0000-00001D020000}"/>
    <cellStyle name="Normal 12 10" xfId="544" xr:uid="{00000000-0005-0000-0000-00001E020000}"/>
    <cellStyle name="Normal 12 10 2" xfId="545" xr:uid="{00000000-0005-0000-0000-00001F020000}"/>
    <cellStyle name="Normal 12 10 2 2" xfId="546" xr:uid="{00000000-0005-0000-0000-000020020000}"/>
    <cellStyle name="Normal 12 10 3" xfId="547" xr:uid="{00000000-0005-0000-0000-000021020000}"/>
    <cellStyle name="Normal 12 11" xfId="548" xr:uid="{00000000-0005-0000-0000-000022020000}"/>
    <cellStyle name="Normal 12 11 2" xfId="549" xr:uid="{00000000-0005-0000-0000-000023020000}"/>
    <cellStyle name="Normal 12 11 2 2" xfId="550" xr:uid="{00000000-0005-0000-0000-000024020000}"/>
    <cellStyle name="Normal 12 11 3" xfId="551" xr:uid="{00000000-0005-0000-0000-000025020000}"/>
    <cellStyle name="Normal 12 12" xfId="552" xr:uid="{00000000-0005-0000-0000-000026020000}"/>
    <cellStyle name="Normal 12 12 2" xfId="553" xr:uid="{00000000-0005-0000-0000-000027020000}"/>
    <cellStyle name="Normal 12 12 2 2" xfId="554" xr:uid="{00000000-0005-0000-0000-000028020000}"/>
    <cellStyle name="Normal 12 12 3" xfId="555" xr:uid="{00000000-0005-0000-0000-000029020000}"/>
    <cellStyle name="Normal 12 13" xfId="556" xr:uid="{00000000-0005-0000-0000-00002A020000}"/>
    <cellStyle name="Normal 12 13 2" xfId="557" xr:uid="{00000000-0005-0000-0000-00002B020000}"/>
    <cellStyle name="Normal 12 13 2 2" xfId="558" xr:uid="{00000000-0005-0000-0000-00002C020000}"/>
    <cellStyle name="Normal 12 13 3" xfId="559" xr:uid="{00000000-0005-0000-0000-00002D020000}"/>
    <cellStyle name="Normal 12 14" xfId="560" xr:uid="{00000000-0005-0000-0000-00002E020000}"/>
    <cellStyle name="Normal 12 14 2" xfId="561" xr:uid="{00000000-0005-0000-0000-00002F020000}"/>
    <cellStyle name="Normal 12 14 2 2" xfId="562" xr:uid="{00000000-0005-0000-0000-000030020000}"/>
    <cellStyle name="Normal 12 14 3" xfId="563" xr:uid="{00000000-0005-0000-0000-000031020000}"/>
    <cellStyle name="Normal 12 15" xfId="564" xr:uid="{00000000-0005-0000-0000-000032020000}"/>
    <cellStyle name="Normal 12 15 2" xfId="565" xr:uid="{00000000-0005-0000-0000-000033020000}"/>
    <cellStyle name="Normal 12 15 2 2" xfId="566" xr:uid="{00000000-0005-0000-0000-000034020000}"/>
    <cellStyle name="Normal 12 15 3" xfId="567" xr:uid="{00000000-0005-0000-0000-000035020000}"/>
    <cellStyle name="Normal 12 16" xfId="568" xr:uid="{00000000-0005-0000-0000-000036020000}"/>
    <cellStyle name="Normal 12 16 2" xfId="569" xr:uid="{00000000-0005-0000-0000-000037020000}"/>
    <cellStyle name="Normal 12 16 2 2" xfId="570" xr:uid="{00000000-0005-0000-0000-000038020000}"/>
    <cellStyle name="Normal 12 16 3" xfId="571" xr:uid="{00000000-0005-0000-0000-000039020000}"/>
    <cellStyle name="Normal 12 17" xfId="572" xr:uid="{00000000-0005-0000-0000-00003A020000}"/>
    <cellStyle name="Normal 12 17 2" xfId="573" xr:uid="{00000000-0005-0000-0000-00003B020000}"/>
    <cellStyle name="Normal 12 17 2 2" xfId="574" xr:uid="{00000000-0005-0000-0000-00003C020000}"/>
    <cellStyle name="Normal 12 17 3" xfId="575" xr:uid="{00000000-0005-0000-0000-00003D020000}"/>
    <cellStyle name="Normal 12 18" xfId="576" xr:uid="{00000000-0005-0000-0000-00003E020000}"/>
    <cellStyle name="Normal 12 18 2" xfId="577" xr:uid="{00000000-0005-0000-0000-00003F020000}"/>
    <cellStyle name="Normal 12 18 2 2" xfId="578" xr:uid="{00000000-0005-0000-0000-000040020000}"/>
    <cellStyle name="Normal 12 18 3" xfId="579" xr:uid="{00000000-0005-0000-0000-000041020000}"/>
    <cellStyle name="Normal 12 19" xfId="580" xr:uid="{00000000-0005-0000-0000-000042020000}"/>
    <cellStyle name="Normal 12 19 2" xfId="581" xr:uid="{00000000-0005-0000-0000-000043020000}"/>
    <cellStyle name="Normal 12 19 2 2" xfId="582" xr:uid="{00000000-0005-0000-0000-000044020000}"/>
    <cellStyle name="Normal 12 19 3" xfId="583" xr:uid="{00000000-0005-0000-0000-000045020000}"/>
    <cellStyle name="Normal 12 2" xfId="584" xr:uid="{00000000-0005-0000-0000-000046020000}"/>
    <cellStyle name="Normal 12 2 2" xfId="585" xr:uid="{00000000-0005-0000-0000-000047020000}"/>
    <cellStyle name="Normal 12 2 2 2" xfId="586" xr:uid="{00000000-0005-0000-0000-000048020000}"/>
    <cellStyle name="Normal 12 2 3" xfId="587" xr:uid="{00000000-0005-0000-0000-000049020000}"/>
    <cellStyle name="Normal 12 3" xfId="588" xr:uid="{00000000-0005-0000-0000-00004A020000}"/>
    <cellStyle name="Normal 12 3 2" xfId="589" xr:uid="{00000000-0005-0000-0000-00004B020000}"/>
    <cellStyle name="Normal 12 3 2 2" xfId="590" xr:uid="{00000000-0005-0000-0000-00004C020000}"/>
    <cellStyle name="Normal 12 3 3" xfId="591" xr:uid="{00000000-0005-0000-0000-00004D020000}"/>
    <cellStyle name="Normal 12 4" xfId="592" xr:uid="{00000000-0005-0000-0000-00004E020000}"/>
    <cellStyle name="Normal 12 4 2" xfId="593" xr:uid="{00000000-0005-0000-0000-00004F020000}"/>
    <cellStyle name="Normal 12 4 2 2" xfId="594" xr:uid="{00000000-0005-0000-0000-000050020000}"/>
    <cellStyle name="Normal 12 4 3" xfId="595" xr:uid="{00000000-0005-0000-0000-000051020000}"/>
    <cellStyle name="Normal 12 5" xfId="596" xr:uid="{00000000-0005-0000-0000-000052020000}"/>
    <cellStyle name="Normal 12 5 2" xfId="597" xr:uid="{00000000-0005-0000-0000-000053020000}"/>
    <cellStyle name="Normal 12 5 2 2" xfId="598" xr:uid="{00000000-0005-0000-0000-000054020000}"/>
    <cellStyle name="Normal 12 5 3" xfId="599" xr:uid="{00000000-0005-0000-0000-000055020000}"/>
    <cellStyle name="Normal 12 6" xfId="600" xr:uid="{00000000-0005-0000-0000-000056020000}"/>
    <cellStyle name="Normal 12 6 2" xfId="601" xr:uid="{00000000-0005-0000-0000-000057020000}"/>
    <cellStyle name="Normal 12 6 2 2" xfId="602" xr:uid="{00000000-0005-0000-0000-000058020000}"/>
    <cellStyle name="Normal 12 6 3" xfId="603" xr:uid="{00000000-0005-0000-0000-000059020000}"/>
    <cellStyle name="Normal 12 7" xfId="604" xr:uid="{00000000-0005-0000-0000-00005A020000}"/>
    <cellStyle name="Normal 12 7 2" xfId="605" xr:uid="{00000000-0005-0000-0000-00005B020000}"/>
    <cellStyle name="Normal 12 7 2 2" xfId="606" xr:uid="{00000000-0005-0000-0000-00005C020000}"/>
    <cellStyle name="Normal 12 7 3" xfId="607" xr:uid="{00000000-0005-0000-0000-00005D020000}"/>
    <cellStyle name="Normal 12 8" xfId="608" xr:uid="{00000000-0005-0000-0000-00005E020000}"/>
    <cellStyle name="Normal 12 8 2" xfId="609" xr:uid="{00000000-0005-0000-0000-00005F020000}"/>
    <cellStyle name="Normal 12 8 2 2" xfId="610" xr:uid="{00000000-0005-0000-0000-000060020000}"/>
    <cellStyle name="Normal 12 8 3" xfId="611" xr:uid="{00000000-0005-0000-0000-000061020000}"/>
    <cellStyle name="Normal 12 9" xfId="612" xr:uid="{00000000-0005-0000-0000-000062020000}"/>
    <cellStyle name="Normal 12 9 2" xfId="613" xr:uid="{00000000-0005-0000-0000-000063020000}"/>
    <cellStyle name="Normal 12 9 2 2" xfId="614" xr:uid="{00000000-0005-0000-0000-000064020000}"/>
    <cellStyle name="Normal 12 9 3" xfId="615" xr:uid="{00000000-0005-0000-0000-000065020000}"/>
    <cellStyle name="Normal 120" xfId="616" xr:uid="{00000000-0005-0000-0000-000066020000}"/>
    <cellStyle name="Normal 120 2" xfId="617" xr:uid="{00000000-0005-0000-0000-000067020000}"/>
    <cellStyle name="Normal 121" xfId="618" xr:uid="{00000000-0005-0000-0000-000068020000}"/>
    <cellStyle name="Normal 121 2" xfId="619" xr:uid="{00000000-0005-0000-0000-000069020000}"/>
    <cellStyle name="Normal 122" xfId="620" xr:uid="{00000000-0005-0000-0000-00006A020000}"/>
    <cellStyle name="Normal 122 2" xfId="621" xr:uid="{00000000-0005-0000-0000-00006B020000}"/>
    <cellStyle name="Normal 123" xfId="622" xr:uid="{00000000-0005-0000-0000-00006C020000}"/>
    <cellStyle name="Normal 123 2" xfId="623" xr:uid="{00000000-0005-0000-0000-00006D020000}"/>
    <cellStyle name="Normal 13" xfId="624" xr:uid="{00000000-0005-0000-0000-00006E020000}"/>
    <cellStyle name="Normal 13 10" xfId="625" xr:uid="{00000000-0005-0000-0000-00006F020000}"/>
    <cellStyle name="Normal 13 10 2" xfId="626" xr:uid="{00000000-0005-0000-0000-000070020000}"/>
    <cellStyle name="Normal 13 10 2 2" xfId="627" xr:uid="{00000000-0005-0000-0000-000071020000}"/>
    <cellStyle name="Normal 13 10 3" xfId="628" xr:uid="{00000000-0005-0000-0000-000072020000}"/>
    <cellStyle name="Normal 13 11" xfId="629" xr:uid="{00000000-0005-0000-0000-000073020000}"/>
    <cellStyle name="Normal 13 11 2" xfId="630" xr:uid="{00000000-0005-0000-0000-000074020000}"/>
    <cellStyle name="Normal 13 11 2 2" xfId="631" xr:uid="{00000000-0005-0000-0000-000075020000}"/>
    <cellStyle name="Normal 13 11 3" xfId="632" xr:uid="{00000000-0005-0000-0000-000076020000}"/>
    <cellStyle name="Normal 13 12" xfId="633" xr:uid="{00000000-0005-0000-0000-000077020000}"/>
    <cellStyle name="Normal 13 12 2" xfId="634" xr:uid="{00000000-0005-0000-0000-000078020000}"/>
    <cellStyle name="Normal 13 12 2 2" xfId="635" xr:uid="{00000000-0005-0000-0000-000079020000}"/>
    <cellStyle name="Normal 13 12 3" xfId="636" xr:uid="{00000000-0005-0000-0000-00007A020000}"/>
    <cellStyle name="Normal 13 13" xfId="637" xr:uid="{00000000-0005-0000-0000-00007B020000}"/>
    <cellStyle name="Normal 13 13 2" xfId="638" xr:uid="{00000000-0005-0000-0000-00007C020000}"/>
    <cellStyle name="Normal 13 13 2 2" xfId="639" xr:uid="{00000000-0005-0000-0000-00007D020000}"/>
    <cellStyle name="Normal 13 13 3" xfId="640" xr:uid="{00000000-0005-0000-0000-00007E020000}"/>
    <cellStyle name="Normal 13 14" xfId="641" xr:uid="{00000000-0005-0000-0000-00007F020000}"/>
    <cellStyle name="Normal 13 14 2" xfId="642" xr:uid="{00000000-0005-0000-0000-000080020000}"/>
    <cellStyle name="Normal 13 14 2 2" xfId="643" xr:uid="{00000000-0005-0000-0000-000081020000}"/>
    <cellStyle name="Normal 13 14 3" xfId="644" xr:uid="{00000000-0005-0000-0000-000082020000}"/>
    <cellStyle name="Normal 13 15" xfId="645" xr:uid="{00000000-0005-0000-0000-000083020000}"/>
    <cellStyle name="Normal 13 15 2" xfId="646" xr:uid="{00000000-0005-0000-0000-000084020000}"/>
    <cellStyle name="Normal 13 15 2 2" xfId="647" xr:uid="{00000000-0005-0000-0000-000085020000}"/>
    <cellStyle name="Normal 13 15 3" xfId="648" xr:uid="{00000000-0005-0000-0000-000086020000}"/>
    <cellStyle name="Normal 13 16" xfId="649" xr:uid="{00000000-0005-0000-0000-000087020000}"/>
    <cellStyle name="Normal 13 16 2" xfId="650" xr:uid="{00000000-0005-0000-0000-000088020000}"/>
    <cellStyle name="Normal 13 16 2 2" xfId="651" xr:uid="{00000000-0005-0000-0000-000089020000}"/>
    <cellStyle name="Normal 13 16 3" xfId="652" xr:uid="{00000000-0005-0000-0000-00008A020000}"/>
    <cellStyle name="Normal 13 17" xfId="653" xr:uid="{00000000-0005-0000-0000-00008B020000}"/>
    <cellStyle name="Normal 13 17 2" xfId="654" xr:uid="{00000000-0005-0000-0000-00008C020000}"/>
    <cellStyle name="Normal 13 17 2 2" xfId="655" xr:uid="{00000000-0005-0000-0000-00008D020000}"/>
    <cellStyle name="Normal 13 17 3" xfId="656" xr:uid="{00000000-0005-0000-0000-00008E020000}"/>
    <cellStyle name="Normal 13 18" xfId="657" xr:uid="{00000000-0005-0000-0000-00008F020000}"/>
    <cellStyle name="Normal 13 18 2" xfId="658" xr:uid="{00000000-0005-0000-0000-000090020000}"/>
    <cellStyle name="Normal 13 18 2 2" xfId="659" xr:uid="{00000000-0005-0000-0000-000091020000}"/>
    <cellStyle name="Normal 13 18 3" xfId="660" xr:uid="{00000000-0005-0000-0000-000092020000}"/>
    <cellStyle name="Normal 13 19" xfId="661" xr:uid="{00000000-0005-0000-0000-000093020000}"/>
    <cellStyle name="Normal 13 19 2" xfId="662" xr:uid="{00000000-0005-0000-0000-000094020000}"/>
    <cellStyle name="Normal 13 19 2 2" xfId="663" xr:uid="{00000000-0005-0000-0000-000095020000}"/>
    <cellStyle name="Normal 13 19 3" xfId="664" xr:uid="{00000000-0005-0000-0000-000096020000}"/>
    <cellStyle name="Normal 13 2" xfId="665" xr:uid="{00000000-0005-0000-0000-000097020000}"/>
    <cellStyle name="Normal 13 2 2" xfId="666" xr:uid="{00000000-0005-0000-0000-000098020000}"/>
    <cellStyle name="Normal 13 2 2 2" xfId="667" xr:uid="{00000000-0005-0000-0000-000099020000}"/>
    <cellStyle name="Normal 13 2 3" xfId="668" xr:uid="{00000000-0005-0000-0000-00009A020000}"/>
    <cellStyle name="Normal 13 2 3 2" xfId="669" xr:uid="{00000000-0005-0000-0000-00009B020000}"/>
    <cellStyle name="Normal 13 2 4" xfId="670" xr:uid="{00000000-0005-0000-0000-00009C020000}"/>
    <cellStyle name="Normal 13 3" xfId="671" xr:uid="{00000000-0005-0000-0000-00009D020000}"/>
    <cellStyle name="Normal 13 3 2" xfId="672" xr:uid="{00000000-0005-0000-0000-00009E020000}"/>
    <cellStyle name="Normal 13 3 2 2" xfId="673" xr:uid="{00000000-0005-0000-0000-00009F020000}"/>
    <cellStyle name="Normal 13 3 3" xfId="674" xr:uid="{00000000-0005-0000-0000-0000A0020000}"/>
    <cellStyle name="Normal 13 4" xfId="675" xr:uid="{00000000-0005-0000-0000-0000A1020000}"/>
    <cellStyle name="Normal 13 4 2" xfId="676" xr:uid="{00000000-0005-0000-0000-0000A2020000}"/>
    <cellStyle name="Normal 13 4 2 2" xfId="677" xr:uid="{00000000-0005-0000-0000-0000A3020000}"/>
    <cellStyle name="Normal 13 4 3" xfId="678" xr:uid="{00000000-0005-0000-0000-0000A4020000}"/>
    <cellStyle name="Normal 13 5" xfId="679" xr:uid="{00000000-0005-0000-0000-0000A5020000}"/>
    <cellStyle name="Normal 13 5 2" xfId="680" xr:uid="{00000000-0005-0000-0000-0000A6020000}"/>
    <cellStyle name="Normal 13 5 2 2" xfId="681" xr:uid="{00000000-0005-0000-0000-0000A7020000}"/>
    <cellStyle name="Normal 13 5 3" xfId="682" xr:uid="{00000000-0005-0000-0000-0000A8020000}"/>
    <cellStyle name="Normal 13 6" xfId="683" xr:uid="{00000000-0005-0000-0000-0000A9020000}"/>
    <cellStyle name="Normal 13 6 2" xfId="684" xr:uid="{00000000-0005-0000-0000-0000AA020000}"/>
    <cellStyle name="Normal 13 6 2 2" xfId="685" xr:uid="{00000000-0005-0000-0000-0000AB020000}"/>
    <cellStyle name="Normal 13 6 3" xfId="686" xr:uid="{00000000-0005-0000-0000-0000AC020000}"/>
    <cellStyle name="Normal 13 7" xfId="687" xr:uid="{00000000-0005-0000-0000-0000AD020000}"/>
    <cellStyle name="Normal 13 7 2" xfId="688" xr:uid="{00000000-0005-0000-0000-0000AE020000}"/>
    <cellStyle name="Normal 13 7 2 2" xfId="689" xr:uid="{00000000-0005-0000-0000-0000AF020000}"/>
    <cellStyle name="Normal 13 7 3" xfId="690" xr:uid="{00000000-0005-0000-0000-0000B0020000}"/>
    <cellStyle name="Normal 13 8" xfId="691" xr:uid="{00000000-0005-0000-0000-0000B1020000}"/>
    <cellStyle name="Normal 13 8 2" xfId="692" xr:uid="{00000000-0005-0000-0000-0000B2020000}"/>
    <cellStyle name="Normal 13 8 2 2" xfId="693" xr:uid="{00000000-0005-0000-0000-0000B3020000}"/>
    <cellStyle name="Normal 13 8 3" xfId="694" xr:uid="{00000000-0005-0000-0000-0000B4020000}"/>
    <cellStyle name="Normal 13 9" xfId="695" xr:uid="{00000000-0005-0000-0000-0000B5020000}"/>
    <cellStyle name="Normal 13 9 2" xfId="696" xr:uid="{00000000-0005-0000-0000-0000B6020000}"/>
    <cellStyle name="Normal 13 9 2 2" xfId="697" xr:uid="{00000000-0005-0000-0000-0000B7020000}"/>
    <cellStyle name="Normal 13 9 3" xfId="698" xr:uid="{00000000-0005-0000-0000-0000B8020000}"/>
    <cellStyle name="Normal 14 10" xfId="699" xr:uid="{00000000-0005-0000-0000-0000B9020000}"/>
    <cellStyle name="Normal 14 10 2" xfId="700" xr:uid="{00000000-0005-0000-0000-0000BA020000}"/>
    <cellStyle name="Normal 14 10 2 2" xfId="701" xr:uid="{00000000-0005-0000-0000-0000BB020000}"/>
    <cellStyle name="Normal 14 10 3" xfId="702" xr:uid="{00000000-0005-0000-0000-0000BC020000}"/>
    <cellStyle name="Normal 14 11" xfId="703" xr:uid="{00000000-0005-0000-0000-0000BD020000}"/>
    <cellStyle name="Normal 14 11 2" xfId="704" xr:uid="{00000000-0005-0000-0000-0000BE020000}"/>
    <cellStyle name="Normal 14 11 2 2" xfId="705" xr:uid="{00000000-0005-0000-0000-0000BF020000}"/>
    <cellStyle name="Normal 14 11 3" xfId="706" xr:uid="{00000000-0005-0000-0000-0000C0020000}"/>
    <cellStyle name="Normal 14 12" xfId="707" xr:uid="{00000000-0005-0000-0000-0000C1020000}"/>
    <cellStyle name="Normal 14 12 2" xfId="708" xr:uid="{00000000-0005-0000-0000-0000C2020000}"/>
    <cellStyle name="Normal 14 12 2 2" xfId="709" xr:uid="{00000000-0005-0000-0000-0000C3020000}"/>
    <cellStyle name="Normal 14 12 3" xfId="710" xr:uid="{00000000-0005-0000-0000-0000C4020000}"/>
    <cellStyle name="Normal 14 13" xfId="711" xr:uid="{00000000-0005-0000-0000-0000C5020000}"/>
    <cellStyle name="Normal 14 13 2" xfId="712" xr:uid="{00000000-0005-0000-0000-0000C6020000}"/>
    <cellStyle name="Normal 14 13 2 2" xfId="713" xr:uid="{00000000-0005-0000-0000-0000C7020000}"/>
    <cellStyle name="Normal 14 13 3" xfId="714" xr:uid="{00000000-0005-0000-0000-0000C8020000}"/>
    <cellStyle name="Normal 14 14" xfId="715" xr:uid="{00000000-0005-0000-0000-0000C9020000}"/>
    <cellStyle name="Normal 14 14 2" xfId="716" xr:uid="{00000000-0005-0000-0000-0000CA020000}"/>
    <cellStyle name="Normal 14 14 2 2" xfId="717" xr:uid="{00000000-0005-0000-0000-0000CB020000}"/>
    <cellStyle name="Normal 14 14 3" xfId="718" xr:uid="{00000000-0005-0000-0000-0000CC020000}"/>
    <cellStyle name="Normal 14 15" xfId="719" xr:uid="{00000000-0005-0000-0000-0000CD020000}"/>
    <cellStyle name="Normal 14 15 2" xfId="720" xr:uid="{00000000-0005-0000-0000-0000CE020000}"/>
    <cellStyle name="Normal 14 15 2 2" xfId="721" xr:uid="{00000000-0005-0000-0000-0000CF020000}"/>
    <cellStyle name="Normal 14 15 3" xfId="722" xr:uid="{00000000-0005-0000-0000-0000D0020000}"/>
    <cellStyle name="Normal 14 16" xfId="723" xr:uid="{00000000-0005-0000-0000-0000D1020000}"/>
    <cellStyle name="Normal 14 16 2" xfId="724" xr:uid="{00000000-0005-0000-0000-0000D2020000}"/>
    <cellStyle name="Normal 14 16 2 2" xfId="725" xr:uid="{00000000-0005-0000-0000-0000D3020000}"/>
    <cellStyle name="Normal 14 16 3" xfId="726" xr:uid="{00000000-0005-0000-0000-0000D4020000}"/>
    <cellStyle name="Normal 14 17" xfId="727" xr:uid="{00000000-0005-0000-0000-0000D5020000}"/>
    <cellStyle name="Normal 14 17 2" xfId="728" xr:uid="{00000000-0005-0000-0000-0000D6020000}"/>
    <cellStyle name="Normal 14 17 2 2" xfId="729" xr:uid="{00000000-0005-0000-0000-0000D7020000}"/>
    <cellStyle name="Normal 14 17 3" xfId="730" xr:uid="{00000000-0005-0000-0000-0000D8020000}"/>
    <cellStyle name="Normal 14 18" xfId="731" xr:uid="{00000000-0005-0000-0000-0000D9020000}"/>
    <cellStyle name="Normal 14 18 2" xfId="732" xr:uid="{00000000-0005-0000-0000-0000DA020000}"/>
    <cellStyle name="Normal 14 18 2 2" xfId="733" xr:uid="{00000000-0005-0000-0000-0000DB020000}"/>
    <cellStyle name="Normal 14 18 3" xfId="734" xr:uid="{00000000-0005-0000-0000-0000DC020000}"/>
    <cellStyle name="Normal 14 19" xfId="735" xr:uid="{00000000-0005-0000-0000-0000DD020000}"/>
    <cellStyle name="Normal 14 19 2" xfId="736" xr:uid="{00000000-0005-0000-0000-0000DE020000}"/>
    <cellStyle name="Normal 14 19 2 2" xfId="737" xr:uid="{00000000-0005-0000-0000-0000DF020000}"/>
    <cellStyle name="Normal 14 19 3" xfId="738" xr:uid="{00000000-0005-0000-0000-0000E0020000}"/>
    <cellStyle name="Normal 14 2" xfId="739" xr:uid="{00000000-0005-0000-0000-0000E1020000}"/>
    <cellStyle name="Normal 14 2 2" xfId="740" xr:uid="{00000000-0005-0000-0000-0000E2020000}"/>
    <cellStyle name="Normal 14 2 2 2" xfId="741" xr:uid="{00000000-0005-0000-0000-0000E3020000}"/>
    <cellStyle name="Normal 14 2 3" xfId="742" xr:uid="{00000000-0005-0000-0000-0000E4020000}"/>
    <cellStyle name="Normal 14 3" xfId="743" xr:uid="{00000000-0005-0000-0000-0000E5020000}"/>
    <cellStyle name="Normal 14 3 2" xfId="744" xr:uid="{00000000-0005-0000-0000-0000E6020000}"/>
    <cellStyle name="Normal 14 3 2 2" xfId="745" xr:uid="{00000000-0005-0000-0000-0000E7020000}"/>
    <cellStyle name="Normal 14 3 3" xfId="746" xr:uid="{00000000-0005-0000-0000-0000E8020000}"/>
    <cellStyle name="Normal 14 4" xfId="747" xr:uid="{00000000-0005-0000-0000-0000E9020000}"/>
    <cellStyle name="Normal 14 4 2" xfId="748" xr:uid="{00000000-0005-0000-0000-0000EA020000}"/>
    <cellStyle name="Normal 14 4 2 2" xfId="749" xr:uid="{00000000-0005-0000-0000-0000EB020000}"/>
    <cellStyle name="Normal 14 4 3" xfId="750" xr:uid="{00000000-0005-0000-0000-0000EC020000}"/>
    <cellStyle name="Normal 14 5" xfId="751" xr:uid="{00000000-0005-0000-0000-0000ED020000}"/>
    <cellStyle name="Normal 14 5 2" xfId="752" xr:uid="{00000000-0005-0000-0000-0000EE020000}"/>
    <cellStyle name="Normal 14 5 2 2" xfId="753" xr:uid="{00000000-0005-0000-0000-0000EF020000}"/>
    <cellStyle name="Normal 14 5 3" xfId="754" xr:uid="{00000000-0005-0000-0000-0000F0020000}"/>
    <cellStyle name="Normal 14 6" xfId="755" xr:uid="{00000000-0005-0000-0000-0000F1020000}"/>
    <cellStyle name="Normal 14 6 2" xfId="756" xr:uid="{00000000-0005-0000-0000-0000F2020000}"/>
    <cellStyle name="Normal 14 6 2 2" xfId="757" xr:uid="{00000000-0005-0000-0000-0000F3020000}"/>
    <cellStyle name="Normal 14 6 3" xfId="758" xr:uid="{00000000-0005-0000-0000-0000F4020000}"/>
    <cellStyle name="Normal 14 7" xfId="759" xr:uid="{00000000-0005-0000-0000-0000F5020000}"/>
    <cellStyle name="Normal 14 7 2" xfId="760" xr:uid="{00000000-0005-0000-0000-0000F6020000}"/>
    <cellStyle name="Normal 14 7 2 2" xfId="761" xr:uid="{00000000-0005-0000-0000-0000F7020000}"/>
    <cellStyle name="Normal 14 7 3" xfId="762" xr:uid="{00000000-0005-0000-0000-0000F8020000}"/>
    <cellStyle name="Normal 14 8" xfId="763" xr:uid="{00000000-0005-0000-0000-0000F9020000}"/>
    <cellStyle name="Normal 14 8 2" xfId="764" xr:uid="{00000000-0005-0000-0000-0000FA020000}"/>
    <cellStyle name="Normal 14 8 2 2" xfId="765" xr:uid="{00000000-0005-0000-0000-0000FB020000}"/>
    <cellStyle name="Normal 14 8 3" xfId="766" xr:uid="{00000000-0005-0000-0000-0000FC020000}"/>
    <cellStyle name="Normal 14 9" xfId="767" xr:uid="{00000000-0005-0000-0000-0000FD020000}"/>
    <cellStyle name="Normal 14 9 2" xfId="768" xr:uid="{00000000-0005-0000-0000-0000FE020000}"/>
    <cellStyle name="Normal 14 9 2 2" xfId="769" xr:uid="{00000000-0005-0000-0000-0000FF020000}"/>
    <cellStyle name="Normal 14 9 3" xfId="770" xr:uid="{00000000-0005-0000-0000-000000030000}"/>
    <cellStyle name="Normal 15 10" xfId="771" xr:uid="{00000000-0005-0000-0000-000001030000}"/>
    <cellStyle name="Normal 15 10 2" xfId="772" xr:uid="{00000000-0005-0000-0000-000002030000}"/>
    <cellStyle name="Normal 15 10 2 2" xfId="773" xr:uid="{00000000-0005-0000-0000-000003030000}"/>
    <cellStyle name="Normal 15 10 3" xfId="774" xr:uid="{00000000-0005-0000-0000-000004030000}"/>
    <cellStyle name="Normal 15 11" xfId="775" xr:uid="{00000000-0005-0000-0000-000005030000}"/>
    <cellStyle name="Normal 15 11 2" xfId="776" xr:uid="{00000000-0005-0000-0000-000006030000}"/>
    <cellStyle name="Normal 15 11 2 2" xfId="777" xr:uid="{00000000-0005-0000-0000-000007030000}"/>
    <cellStyle name="Normal 15 11 3" xfId="778" xr:uid="{00000000-0005-0000-0000-000008030000}"/>
    <cellStyle name="Normal 15 12" xfId="779" xr:uid="{00000000-0005-0000-0000-000009030000}"/>
    <cellStyle name="Normal 15 12 2" xfId="780" xr:uid="{00000000-0005-0000-0000-00000A030000}"/>
    <cellStyle name="Normal 15 12 2 2" xfId="781" xr:uid="{00000000-0005-0000-0000-00000B030000}"/>
    <cellStyle name="Normal 15 12 3" xfId="782" xr:uid="{00000000-0005-0000-0000-00000C030000}"/>
    <cellStyle name="Normal 15 13" xfId="783" xr:uid="{00000000-0005-0000-0000-00000D030000}"/>
    <cellStyle name="Normal 15 13 2" xfId="784" xr:uid="{00000000-0005-0000-0000-00000E030000}"/>
    <cellStyle name="Normal 15 13 2 2" xfId="785" xr:uid="{00000000-0005-0000-0000-00000F030000}"/>
    <cellStyle name="Normal 15 13 3" xfId="786" xr:uid="{00000000-0005-0000-0000-000010030000}"/>
    <cellStyle name="Normal 15 14" xfId="787" xr:uid="{00000000-0005-0000-0000-000011030000}"/>
    <cellStyle name="Normal 15 14 2" xfId="788" xr:uid="{00000000-0005-0000-0000-000012030000}"/>
    <cellStyle name="Normal 15 14 2 2" xfId="789" xr:uid="{00000000-0005-0000-0000-000013030000}"/>
    <cellStyle name="Normal 15 14 3" xfId="790" xr:uid="{00000000-0005-0000-0000-000014030000}"/>
    <cellStyle name="Normal 15 15" xfId="791" xr:uid="{00000000-0005-0000-0000-000015030000}"/>
    <cellStyle name="Normal 15 15 2" xfId="792" xr:uid="{00000000-0005-0000-0000-000016030000}"/>
    <cellStyle name="Normal 15 15 2 2" xfId="793" xr:uid="{00000000-0005-0000-0000-000017030000}"/>
    <cellStyle name="Normal 15 15 3" xfId="794" xr:uid="{00000000-0005-0000-0000-000018030000}"/>
    <cellStyle name="Normal 15 16" xfId="795" xr:uid="{00000000-0005-0000-0000-000019030000}"/>
    <cellStyle name="Normal 15 16 2" xfId="796" xr:uid="{00000000-0005-0000-0000-00001A030000}"/>
    <cellStyle name="Normal 15 16 2 2" xfId="797" xr:uid="{00000000-0005-0000-0000-00001B030000}"/>
    <cellStyle name="Normal 15 16 3" xfId="798" xr:uid="{00000000-0005-0000-0000-00001C030000}"/>
    <cellStyle name="Normal 15 17" xfId="799" xr:uid="{00000000-0005-0000-0000-00001D030000}"/>
    <cellStyle name="Normal 15 17 2" xfId="800" xr:uid="{00000000-0005-0000-0000-00001E030000}"/>
    <cellStyle name="Normal 15 17 2 2" xfId="801" xr:uid="{00000000-0005-0000-0000-00001F030000}"/>
    <cellStyle name="Normal 15 17 3" xfId="802" xr:uid="{00000000-0005-0000-0000-000020030000}"/>
    <cellStyle name="Normal 15 18" xfId="803" xr:uid="{00000000-0005-0000-0000-000021030000}"/>
    <cellStyle name="Normal 15 18 2" xfId="804" xr:uid="{00000000-0005-0000-0000-000022030000}"/>
    <cellStyle name="Normal 15 18 2 2" xfId="805" xr:uid="{00000000-0005-0000-0000-000023030000}"/>
    <cellStyle name="Normal 15 18 3" xfId="806" xr:uid="{00000000-0005-0000-0000-000024030000}"/>
    <cellStyle name="Normal 15 19" xfId="807" xr:uid="{00000000-0005-0000-0000-000025030000}"/>
    <cellStyle name="Normal 15 19 2" xfId="808" xr:uid="{00000000-0005-0000-0000-000026030000}"/>
    <cellStyle name="Normal 15 19 2 2" xfId="809" xr:uid="{00000000-0005-0000-0000-000027030000}"/>
    <cellStyle name="Normal 15 19 3" xfId="810" xr:uid="{00000000-0005-0000-0000-000028030000}"/>
    <cellStyle name="Normal 15 2" xfId="811" xr:uid="{00000000-0005-0000-0000-000029030000}"/>
    <cellStyle name="Normal 15 2 2" xfId="812" xr:uid="{00000000-0005-0000-0000-00002A030000}"/>
    <cellStyle name="Normal 15 2 2 2" xfId="813" xr:uid="{00000000-0005-0000-0000-00002B030000}"/>
    <cellStyle name="Normal 15 2 3" xfId="814" xr:uid="{00000000-0005-0000-0000-00002C030000}"/>
    <cellStyle name="Normal 15 2 3 2" xfId="815" xr:uid="{00000000-0005-0000-0000-00002D030000}"/>
    <cellStyle name="Normal 15 2 4" xfId="816" xr:uid="{00000000-0005-0000-0000-00002E030000}"/>
    <cellStyle name="Normal 15 3" xfId="817" xr:uid="{00000000-0005-0000-0000-00002F030000}"/>
    <cellStyle name="Normal 15 3 2" xfId="818" xr:uid="{00000000-0005-0000-0000-000030030000}"/>
    <cellStyle name="Normal 15 3 2 2" xfId="819" xr:uid="{00000000-0005-0000-0000-000031030000}"/>
    <cellStyle name="Normal 15 3 3" xfId="820" xr:uid="{00000000-0005-0000-0000-000032030000}"/>
    <cellStyle name="Normal 15 4" xfId="821" xr:uid="{00000000-0005-0000-0000-000033030000}"/>
    <cellStyle name="Normal 15 4 2" xfId="822" xr:uid="{00000000-0005-0000-0000-000034030000}"/>
    <cellStyle name="Normal 15 4 2 2" xfId="823" xr:uid="{00000000-0005-0000-0000-000035030000}"/>
    <cellStyle name="Normal 15 4 3" xfId="824" xr:uid="{00000000-0005-0000-0000-000036030000}"/>
    <cellStyle name="Normal 15 5" xfId="825" xr:uid="{00000000-0005-0000-0000-000037030000}"/>
    <cellStyle name="Normal 15 5 2" xfId="826" xr:uid="{00000000-0005-0000-0000-000038030000}"/>
    <cellStyle name="Normal 15 5 2 2" xfId="827" xr:uid="{00000000-0005-0000-0000-000039030000}"/>
    <cellStyle name="Normal 15 5 3" xfId="828" xr:uid="{00000000-0005-0000-0000-00003A030000}"/>
    <cellStyle name="Normal 15 6" xfId="829" xr:uid="{00000000-0005-0000-0000-00003B030000}"/>
    <cellStyle name="Normal 15 6 2" xfId="830" xr:uid="{00000000-0005-0000-0000-00003C030000}"/>
    <cellStyle name="Normal 15 6 2 2" xfId="831" xr:uid="{00000000-0005-0000-0000-00003D030000}"/>
    <cellStyle name="Normal 15 6 3" xfId="832" xr:uid="{00000000-0005-0000-0000-00003E030000}"/>
    <cellStyle name="Normal 15 7" xfId="833" xr:uid="{00000000-0005-0000-0000-00003F030000}"/>
    <cellStyle name="Normal 15 7 2" xfId="834" xr:uid="{00000000-0005-0000-0000-000040030000}"/>
    <cellStyle name="Normal 15 7 2 2" xfId="835" xr:uid="{00000000-0005-0000-0000-000041030000}"/>
    <cellStyle name="Normal 15 7 3" xfId="836" xr:uid="{00000000-0005-0000-0000-000042030000}"/>
    <cellStyle name="Normal 15 8" xfId="837" xr:uid="{00000000-0005-0000-0000-000043030000}"/>
    <cellStyle name="Normal 15 8 2" xfId="838" xr:uid="{00000000-0005-0000-0000-000044030000}"/>
    <cellStyle name="Normal 15 8 2 2" xfId="839" xr:uid="{00000000-0005-0000-0000-000045030000}"/>
    <cellStyle name="Normal 15 8 3" xfId="840" xr:uid="{00000000-0005-0000-0000-000046030000}"/>
    <cellStyle name="Normal 15 9" xfId="841" xr:uid="{00000000-0005-0000-0000-000047030000}"/>
    <cellStyle name="Normal 15 9 2" xfId="842" xr:uid="{00000000-0005-0000-0000-000048030000}"/>
    <cellStyle name="Normal 15 9 2 2" xfId="843" xr:uid="{00000000-0005-0000-0000-000049030000}"/>
    <cellStyle name="Normal 15 9 3" xfId="844" xr:uid="{00000000-0005-0000-0000-00004A030000}"/>
    <cellStyle name="Normal 16" xfId="845" xr:uid="{00000000-0005-0000-0000-00004B030000}"/>
    <cellStyle name="Normal 16 10" xfId="846" xr:uid="{00000000-0005-0000-0000-00004C030000}"/>
    <cellStyle name="Normal 16 10 2" xfId="847" xr:uid="{00000000-0005-0000-0000-00004D030000}"/>
    <cellStyle name="Normal 16 10 2 2" xfId="848" xr:uid="{00000000-0005-0000-0000-00004E030000}"/>
    <cellStyle name="Normal 16 10 3" xfId="849" xr:uid="{00000000-0005-0000-0000-00004F030000}"/>
    <cellStyle name="Normal 16 11" xfId="850" xr:uid="{00000000-0005-0000-0000-000050030000}"/>
    <cellStyle name="Normal 16 11 2" xfId="851" xr:uid="{00000000-0005-0000-0000-000051030000}"/>
    <cellStyle name="Normal 16 11 2 2" xfId="852" xr:uid="{00000000-0005-0000-0000-000052030000}"/>
    <cellStyle name="Normal 16 11 3" xfId="853" xr:uid="{00000000-0005-0000-0000-000053030000}"/>
    <cellStyle name="Normal 16 12" xfId="854" xr:uid="{00000000-0005-0000-0000-000054030000}"/>
    <cellStyle name="Normal 16 12 2" xfId="855" xr:uid="{00000000-0005-0000-0000-000055030000}"/>
    <cellStyle name="Normal 16 12 2 2" xfId="856" xr:uid="{00000000-0005-0000-0000-000056030000}"/>
    <cellStyle name="Normal 16 12 3" xfId="857" xr:uid="{00000000-0005-0000-0000-000057030000}"/>
    <cellStyle name="Normal 16 13" xfId="858" xr:uid="{00000000-0005-0000-0000-000058030000}"/>
    <cellStyle name="Normal 16 13 2" xfId="859" xr:uid="{00000000-0005-0000-0000-000059030000}"/>
    <cellStyle name="Normal 16 13 2 2" xfId="860" xr:uid="{00000000-0005-0000-0000-00005A030000}"/>
    <cellStyle name="Normal 16 13 3" xfId="861" xr:uid="{00000000-0005-0000-0000-00005B030000}"/>
    <cellStyle name="Normal 16 14" xfId="862" xr:uid="{00000000-0005-0000-0000-00005C030000}"/>
    <cellStyle name="Normal 16 14 2" xfId="863" xr:uid="{00000000-0005-0000-0000-00005D030000}"/>
    <cellStyle name="Normal 16 14 2 2" xfId="864" xr:uid="{00000000-0005-0000-0000-00005E030000}"/>
    <cellStyle name="Normal 16 14 3" xfId="865" xr:uid="{00000000-0005-0000-0000-00005F030000}"/>
    <cellStyle name="Normal 16 15" xfId="866" xr:uid="{00000000-0005-0000-0000-000060030000}"/>
    <cellStyle name="Normal 16 15 2" xfId="867" xr:uid="{00000000-0005-0000-0000-000061030000}"/>
    <cellStyle name="Normal 16 15 2 2" xfId="868" xr:uid="{00000000-0005-0000-0000-000062030000}"/>
    <cellStyle name="Normal 16 15 3" xfId="869" xr:uid="{00000000-0005-0000-0000-000063030000}"/>
    <cellStyle name="Normal 16 16" xfId="870" xr:uid="{00000000-0005-0000-0000-000064030000}"/>
    <cellStyle name="Normal 16 16 2" xfId="871" xr:uid="{00000000-0005-0000-0000-000065030000}"/>
    <cellStyle name="Normal 16 16 2 2" xfId="872" xr:uid="{00000000-0005-0000-0000-000066030000}"/>
    <cellStyle name="Normal 16 16 3" xfId="873" xr:uid="{00000000-0005-0000-0000-000067030000}"/>
    <cellStyle name="Normal 16 2" xfId="874" xr:uid="{00000000-0005-0000-0000-000068030000}"/>
    <cellStyle name="Normal 16 2 2" xfId="875" xr:uid="{00000000-0005-0000-0000-000069030000}"/>
    <cellStyle name="Normal 16 2 2 2" xfId="876" xr:uid="{00000000-0005-0000-0000-00006A030000}"/>
    <cellStyle name="Normal 16 2 3" xfId="877" xr:uid="{00000000-0005-0000-0000-00006B030000}"/>
    <cellStyle name="Normal 16 3" xfId="878" xr:uid="{00000000-0005-0000-0000-00006C030000}"/>
    <cellStyle name="Normal 16 3 2" xfId="879" xr:uid="{00000000-0005-0000-0000-00006D030000}"/>
    <cellStyle name="Normal 16 3 2 2" xfId="880" xr:uid="{00000000-0005-0000-0000-00006E030000}"/>
    <cellStyle name="Normal 16 3 3" xfId="881" xr:uid="{00000000-0005-0000-0000-00006F030000}"/>
    <cellStyle name="Normal 16 4" xfId="882" xr:uid="{00000000-0005-0000-0000-000070030000}"/>
    <cellStyle name="Normal 16 4 2" xfId="883" xr:uid="{00000000-0005-0000-0000-000071030000}"/>
    <cellStyle name="Normal 16 4 2 2" xfId="884" xr:uid="{00000000-0005-0000-0000-000072030000}"/>
    <cellStyle name="Normal 16 4 3" xfId="885" xr:uid="{00000000-0005-0000-0000-000073030000}"/>
    <cellStyle name="Normal 16 5" xfId="886" xr:uid="{00000000-0005-0000-0000-000074030000}"/>
    <cellStyle name="Normal 16 5 2" xfId="887" xr:uid="{00000000-0005-0000-0000-000075030000}"/>
    <cellStyle name="Normal 16 5 2 2" xfId="888" xr:uid="{00000000-0005-0000-0000-000076030000}"/>
    <cellStyle name="Normal 16 5 3" xfId="889" xr:uid="{00000000-0005-0000-0000-000077030000}"/>
    <cellStyle name="Normal 16 6" xfId="890" xr:uid="{00000000-0005-0000-0000-000078030000}"/>
    <cellStyle name="Normal 16 6 2" xfId="891" xr:uid="{00000000-0005-0000-0000-000079030000}"/>
    <cellStyle name="Normal 16 6 2 2" xfId="892" xr:uid="{00000000-0005-0000-0000-00007A030000}"/>
    <cellStyle name="Normal 16 6 3" xfId="893" xr:uid="{00000000-0005-0000-0000-00007B030000}"/>
    <cellStyle name="Normal 16 7" xfId="894" xr:uid="{00000000-0005-0000-0000-00007C030000}"/>
    <cellStyle name="Normal 16 7 2" xfId="895" xr:uid="{00000000-0005-0000-0000-00007D030000}"/>
    <cellStyle name="Normal 16 7 2 2" xfId="896" xr:uid="{00000000-0005-0000-0000-00007E030000}"/>
    <cellStyle name="Normal 16 7 3" xfId="897" xr:uid="{00000000-0005-0000-0000-00007F030000}"/>
    <cellStyle name="Normal 16 8" xfId="898" xr:uid="{00000000-0005-0000-0000-000080030000}"/>
    <cellStyle name="Normal 16 8 2" xfId="899" xr:uid="{00000000-0005-0000-0000-000081030000}"/>
    <cellStyle name="Normal 16 8 2 2" xfId="900" xr:uid="{00000000-0005-0000-0000-000082030000}"/>
    <cellStyle name="Normal 16 8 3" xfId="901" xr:uid="{00000000-0005-0000-0000-000083030000}"/>
    <cellStyle name="Normal 16 9" xfId="902" xr:uid="{00000000-0005-0000-0000-000084030000}"/>
    <cellStyle name="Normal 16 9 2" xfId="903" xr:uid="{00000000-0005-0000-0000-000085030000}"/>
    <cellStyle name="Normal 16 9 2 2" xfId="904" xr:uid="{00000000-0005-0000-0000-000086030000}"/>
    <cellStyle name="Normal 16 9 3" xfId="905" xr:uid="{00000000-0005-0000-0000-000087030000}"/>
    <cellStyle name="Normal 17 10" xfId="906" xr:uid="{00000000-0005-0000-0000-000088030000}"/>
    <cellStyle name="Normal 17 10 2" xfId="907" xr:uid="{00000000-0005-0000-0000-000089030000}"/>
    <cellStyle name="Normal 17 10 2 2" xfId="908" xr:uid="{00000000-0005-0000-0000-00008A030000}"/>
    <cellStyle name="Normal 17 10 3" xfId="909" xr:uid="{00000000-0005-0000-0000-00008B030000}"/>
    <cellStyle name="Normal 17 11" xfId="910" xr:uid="{00000000-0005-0000-0000-00008C030000}"/>
    <cellStyle name="Normal 17 11 2" xfId="911" xr:uid="{00000000-0005-0000-0000-00008D030000}"/>
    <cellStyle name="Normal 17 11 2 2" xfId="912" xr:uid="{00000000-0005-0000-0000-00008E030000}"/>
    <cellStyle name="Normal 17 11 3" xfId="913" xr:uid="{00000000-0005-0000-0000-00008F030000}"/>
    <cellStyle name="Normal 17 12" xfId="914" xr:uid="{00000000-0005-0000-0000-000090030000}"/>
    <cellStyle name="Normal 17 12 2" xfId="915" xr:uid="{00000000-0005-0000-0000-000091030000}"/>
    <cellStyle name="Normal 17 12 2 2" xfId="916" xr:uid="{00000000-0005-0000-0000-000092030000}"/>
    <cellStyle name="Normal 17 12 3" xfId="917" xr:uid="{00000000-0005-0000-0000-000093030000}"/>
    <cellStyle name="Normal 17 13" xfId="918" xr:uid="{00000000-0005-0000-0000-000094030000}"/>
    <cellStyle name="Normal 17 13 2" xfId="919" xr:uid="{00000000-0005-0000-0000-000095030000}"/>
    <cellStyle name="Normal 17 13 2 2" xfId="920" xr:uid="{00000000-0005-0000-0000-000096030000}"/>
    <cellStyle name="Normal 17 13 3" xfId="921" xr:uid="{00000000-0005-0000-0000-000097030000}"/>
    <cellStyle name="Normal 17 14" xfId="922" xr:uid="{00000000-0005-0000-0000-000098030000}"/>
    <cellStyle name="Normal 17 14 2" xfId="923" xr:uid="{00000000-0005-0000-0000-000099030000}"/>
    <cellStyle name="Normal 17 14 2 2" xfId="924" xr:uid="{00000000-0005-0000-0000-00009A030000}"/>
    <cellStyle name="Normal 17 14 3" xfId="925" xr:uid="{00000000-0005-0000-0000-00009B030000}"/>
    <cellStyle name="Normal 17 15" xfId="926" xr:uid="{00000000-0005-0000-0000-00009C030000}"/>
    <cellStyle name="Normal 17 15 2" xfId="927" xr:uid="{00000000-0005-0000-0000-00009D030000}"/>
    <cellStyle name="Normal 17 15 2 2" xfId="928" xr:uid="{00000000-0005-0000-0000-00009E030000}"/>
    <cellStyle name="Normal 17 15 3" xfId="929" xr:uid="{00000000-0005-0000-0000-00009F030000}"/>
    <cellStyle name="Normal 17 16" xfId="930" xr:uid="{00000000-0005-0000-0000-0000A0030000}"/>
    <cellStyle name="Normal 17 16 2" xfId="931" xr:uid="{00000000-0005-0000-0000-0000A1030000}"/>
    <cellStyle name="Normal 17 16 2 2" xfId="932" xr:uid="{00000000-0005-0000-0000-0000A2030000}"/>
    <cellStyle name="Normal 17 16 3" xfId="933" xr:uid="{00000000-0005-0000-0000-0000A3030000}"/>
    <cellStyle name="Normal 17 2" xfId="934" xr:uid="{00000000-0005-0000-0000-0000A4030000}"/>
    <cellStyle name="Normal 17 2 2" xfId="935" xr:uid="{00000000-0005-0000-0000-0000A5030000}"/>
    <cellStyle name="Normal 17 2 2 2" xfId="936" xr:uid="{00000000-0005-0000-0000-0000A6030000}"/>
    <cellStyle name="Normal 17 2 3" xfId="937" xr:uid="{00000000-0005-0000-0000-0000A7030000}"/>
    <cellStyle name="Normal 17 3" xfId="938" xr:uid="{00000000-0005-0000-0000-0000A8030000}"/>
    <cellStyle name="Normal 17 3 2" xfId="939" xr:uid="{00000000-0005-0000-0000-0000A9030000}"/>
    <cellStyle name="Normal 17 3 2 2" xfId="940" xr:uid="{00000000-0005-0000-0000-0000AA030000}"/>
    <cellStyle name="Normal 17 3 3" xfId="941" xr:uid="{00000000-0005-0000-0000-0000AB030000}"/>
    <cellStyle name="Normal 17 4" xfId="942" xr:uid="{00000000-0005-0000-0000-0000AC030000}"/>
    <cellStyle name="Normal 17 4 2" xfId="943" xr:uid="{00000000-0005-0000-0000-0000AD030000}"/>
    <cellStyle name="Normal 17 4 2 2" xfId="944" xr:uid="{00000000-0005-0000-0000-0000AE030000}"/>
    <cellStyle name="Normal 17 4 3" xfId="945" xr:uid="{00000000-0005-0000-0000-0000AF030000}"/>
    <cellStyle name="Normal 17 5" xfId="946" xr:uid="{00000000-0005-0000-0000-0000B0030000}"/>
    <cellStyle name="Normal 17 5 2" xfId="947" xr:uid="{00000000-0005-0000-0000-0000B1030000}"/>
    <cellStyle name="Normal 17 5 2 2" xfId="948" xr:uid="{00000000-0005-0000-0000-0000B2030000}"/>
    <cellStyle name="Normal 17 5 3" xfId="949" xr:uid="{00000000-0005-0000-0000-0000B3030000}"/>
    <cellStyle name="Normal 17 6" xfId="950" xr:uid="{00000000-0005-0000-0000-0000B4030000}"/>
    <cellStyle name="Normal 17 6 2" xfId="951" xr:uid="{00000000-0005-0000-0000-0000B5030000}"/>
    <cellStyle name="Normal 17 6 2 2" xfId="952" xr:uid="{00000000-0005-0000-0000-0000B6030000}"/>
    <cellStyle name="Normal 17 6 3" xfId="953" xr:uid="{00000000-0005-0000-0000-0000B7030000}"/>
    <cellStyle name="Normal 17 7" xfId="954" xr:uid="{00000000-0005-0000-0000-0000B8030000}"/>
    <cellStyle name="Normal 17 7 2" xfId="955" xr:uid="{00000000-0005-0000-0000-0000B9030000}"/>
    <cellStyle name="Normal 17 7 2 2" xfId="956" xr:uid="{00000000-0005-0000-0000-0000BA030000}"/>
    <cellStyle name="Normal 17 7 3" xfId="957" xr:uid="{00000000-0005-0000-0000-0000BB030000}"/>
    <cellStyle name="Normal 17 8" xfId="958" xr:uid="{00000000-0005-0000-0000-0000BC030000}"/>
    <cellStyle name="Normal 17 8 2" xfId="959" xr:uid="{00000000-0005-0000-0000-0000BD030000}"/>
    <cellStyle name="Normal 17 8 2 2" xfId="960" xr:uid="{00000000-0005-0000-0000-0000BE030000}"/>
    <cellStyle name="Normal 17 8 3" xfId="961" xr:uid="{00000000-0005-0000-0000-0000BF030000}"/>
    <cellStyle name="Normal 17 9" xfId="962" xr:uid="{00000000-0005-0000-0000-0000C0030000}"/>
    <cellStyle name="Normal 17 9 2" xfId="963" xr:uid="{00000000-0005-0000-0000-0000C1030000}"/>
    <cellStyle name="Normal 17 9 2 2" xfId="964" xr:uid="{00000000-0005-0000-0000-0000C2030000}"/>
    <cellStyle name="Normal 17 9 3" xfId="965" xr:uid="{00000000-0005-0000-0000-0000C3030000}"/>
    <cellStyle name="Normal 18 10" xfId="966" xr:uid="{00000000-0005-0000-0000-0000C4030000}"/>
    <cellStyle name="Normal 18 10 2" xfId="967" xr:uid="{00000000-0005-0000-0000-0000C5030000}"/>
    <cellStyle name="Normal 18 10 2 2" xfId="968" xr:uid="{00000000-0005-0000-0000-0000C6030000}"/>
    <cellStyle name="Normal 18 10 3" xfId="969" xr:uid="{00000000-0005-0000-0000-0000C7030000}"/>
    <cellStyle name="Normal 18 11" xfId="970" xr:uid="{00000000-0005-0000-0000-0000C8030000}"/>
    <cellStyle name="Normal 18 11 2" xfId="971" xr:uid="{00000000-0005-0000-0000-0000C9030000}"/>
    <cellStyle name="Normal 18 11 2 2" xfId="972" xr:uid="{00000000-0005-0000-0000-0000CA030000}"/>
    <cellStyle name="Normal 18 11 3" xfId="973" xr:uid="{00000000-0005-0000-0000-0000CB030000}"/>
    <cellStyle name="Normal 18 12" xfId="974" xr:uid="{00000000-0005-0000-0000-0000CC030000}"/>
    <cellStyle name="Normal 18 12 2" xfId="975" xr:uid="{00000000-0005-0000-0000-0000CD030000}"/>
    <cellStyle name="Normal 18 12 2 2" xfId="976" xr:uid="{00000000-0005-0000-0000-0000CE030000}"/>
    <cellStyle name="Normal 18 12 3" xfId="977" xr:uid="{00000000-0005-0000-0000-0000CF030000}"/>
    <cellStyle name="Normal 18 13" xfId="978" xr:uid="{00000000-0005-0000-0000-0000D0030000}"/>
    <cellStyle name="Normal 18 13 2" xfId="979" xr:uid="{00000000-0005-0000-0000-0000D1030000}"/>
    <cellStyle name="Normal 18 13 2 2" xfId="980" xr:uid="{00000000-0005-0000-0000-0000D2030000}"/>
    <cellStyle name="Normal 18 13 3" xfId="981" xr:uid="{00000000-0005-0000-0000-0000D3030000}"/>
    <cellStyle name="Normal 18 14" xfId="982" xr:uid="{00000000-0005-0000-0000-0000D4030000}"/>
    <cellStyle name="Normal 18 14 2" xfId="983" xr:uid="{00000000-0005-0000-0000-0000D5030000}"/>
    <cellStyle name="Normal 18 14 2 2" xfId="984" xr:uid="{00000000-0005-0000-0000-0000D6030000}"/>
    <cellStyle name="Normal 18 14 3" xfId="985" xr:uid="{00000000-0005-0000-0000-0000D7030000}"/>
    <cellStyle name="Normal 18 15" xfId="986" xr:uid="{00000000-0005-0000-0000-0000D8030000}"/>
    <cellStyle name="Normal 18 15 2" xfId="987" xr:uid="{00000000-0005-0000-0000-0000D9030000}"/>
    <cellStyle name="Normal 18 15 2 2" xfId="988" xr:uid="{00000000-0005-0000-0000-0000DA030000}"/>
    <cellStyle name="Normal 18 15 3" xfId="989" xr:uid="{00000000-0005-0000-0000-0000DB030000}"/>
    <cellStyle name="Normal 18 16" xfId="990" xr:uid="{00000000-0005-0000-0000-0000DC030000}"/>
    <cellStyle name="Normal 18 16 2" xfId="991" xr:uid="{00000000-0005-0000-0000-0000DD030000}"/>
    <cellStyle name="Normal 18 16 2 2" xfId="992" xr:uid="{00000000-0005-0000-0000-0000DE030000}"/>
    <cellStyle name="Normal 18 16 3" xfId="993" xr:uid="{00000000-0005-0000-0000-0000DF030000}"/>
    <cellStyle name="Normal 18 2" xfId="994" xr:uid="{00000000-0005-0000-0000-0000E0030000}"/>
    <cellStyle name="Normal 18 2 2" xfId="995" xr:uid="{00000000-0005-0000-0000-0000E1030000}"/>
    <cellStyle name="Normal 18 2 2 2" xfId="996" xr:uid="{00000000-0005-0000-0000-0000E2030000}"/>
    <cellStyle name="Normal 18 2 3" xfId="997" xr:uid="{00000000-0005-0000-0000-0000E3030000}"/>
    <cellStyle name="Normal 18 3" xfId="998" xr:uid="{00000000-0005-0000-0000-0000E4030000}"/>
    <cellStyle name="Normal 18 3 2" xfId="999" xr:uid="{00000000-0005-0000-0000-0000E5030000}"/>
    <cellStyle name="Normal 18 3 2 2" xfId="1000" xr:uid="{00000000-0005-0000-0000-0000E6030000}"/>
    <cellStyle name="Normal 18 3 3" xfId="1001" xr:uid="{00000000-0005-0000-0000-0000E7030000}"/>
    <cellStyle name="Normal 18 4" xfId="1002" xr:uid="{00000000-0005-0000-0000-0000E8030000}"/>
    <cellStyle name="Normal 18 4 2" xfId="1003" xr:uid="{00000000-0005-0000-0000-0000E9030000}"/>
    <cellStyle name="Normal 18 4 2 2" xfId="1004" xr:uid="{00000000-0005-0000-0000-0000EA030000}"/>
    <cellStyle name="Normal 18 4 3" xfId="1005" xr:uid="{00000000-0005-0000-0000-0000EB030000}"/>
    <cellStyle name="Normal 18 5" xfId="1006" xr:uid="{00000000-0005-0000-0000-0000EC030000}"/>
    <cellStyle name="Normal 18 5 2" xfId="1007" xr:uid="{00000000-0005-0000-0000-0000ED030000}"/>
    <cellStyle name="Normal 18 5 2 2" xfId="1008" xr:uid="{00000000-0005-0000-0000-0000EE030000}"/>
    <cellStyle name="Normal 18 5 3" xfId="1009" xr:uid="{00000000-0005-0000-0000-0000EF030000}"/>
    <cellStyle name="Normal 18 6" xfId="1010" xr:uid="{00000000-0005-0000-0000-0000F0030000}"/>
    <cellStyle name="Normal 18 6 2" xfId="1011" xr:uid="{00000000-0005-0000-0000-0000F1030000}"/>
    <cellStyle name="Normal 18 6 2 2" xfId="1012" xr:uid="{00000000-0005-0000-0000-0000F2030000}"/>
    <cellStyle name="Normal 18 6 3" xfId="1013" xr:uid="{00000000-0005-0000-0000-0000F3030000}"/>
    <cellStyle name="Normal 18 7" xfId="1014" xr:uid="{00000000-0005-0000-0000-0000F4030000}"/>
    <cellStyle name="Normal 18 7 2" xfId="1015" xr:uid="{00000000-0005-0000-0000-0000F5030000}"/>
    <cellStyle name="Normal 18 7 2 2" xfId="1016" xr:uid="{00000000-0005-0000-0000-0000F6030000}"/>
    <cellStyle name="Normal 18 7 3" xfId="1017" xr:uid="{00000000-0005-0000-0000-0000F7030000}"/>
    <cellStyle name="Normal 18 8" xfId="1018" xr:uid="{00000000-0005-0000-0000-0000F8030000}"/>
    <cellStyle name="Normal 18 8 2" xfId="1019" xr:uid="{00000000-0005-0000-0000-0000F9030000}"/>
    <cellStyle name="Normal 18 8 2 2" xfId="1020" xr:uid="{00000000-0005-0000-0000-0000FA030000}"/>
    <cellStyle name="Normal 18 8 3" xfId="1021" xr:uid="{00000000-0005-0000-0000-0000FB030000}"/>
    <cellStyle name="Normal 18 9" xfId="1022" xr:uid="{00000000-0005-0000-0000-0000FC030000}"/>
    <cellStyle name="Normal 18 9 2" xfId="1023" xr:uid="{00000000-0005-0000-0000-0000FD030000}"/>
    <cellStyle name="Normal 18 9 2 2" xfId="1024" xr:uid="{00000000-0005-0000-0000-0000FE030000}"/>
    <cellStyle name="Normal 18 9 3" xfId="1025" xr:uid="{00000000-0005-0000-0000-0000FF030000}"/>
    <cellStyle name="Normal 19 10" xfId="1026" xr:uid="{00000000-0005-0000-0000-000000040000}"/>
    <cellStyle name="Normal 19 10 2" xfId="1027" xr:uid="{00000000-0005-0000-0000-000001040000}"/>
    <cellStyle name="Normal 19 10 2 2" xfId="1028" xr:uid="{00000000-0005-0000-0000-000002040000}"/>
    <cellStyle name="Normal 19 10 3" xfId="1029" xr:uid="{00000000-0005-0000-0000-000003040000}"/>
    <cellStyle name="Normal 19 11" xfId="1030" xr:uid="{00000000-0005-0000-0000-000004040000}"/>
    <cellStyle name="Normal 19 11 2" xfId="1031" xr:uid="{00000000-0005-0000-0000-000005040000}"/>
    <cellStyle name="Normal 19 11 2 2" xfId="1032" xr:uid="{00000000-0005-0000-0000-000006040000}"/>
    <cellStyle name="Normal 19 11 3" xfId="1033" xr:uid="{00000000-0005-0000-0000-000007040000}"/>
    <cellStyle name="Normal 19 12" xfId="1034" xr:uid="{00000000-0005-0000-0000-000008040000}"/>
    <cellStyle name="Normal 19 12 2" xfId="1035" xr:uid="{00000000-0005-0000-0000-000009040000}"/>
    <cellStyle name="Normal 19 12 2 2" xfId="1036" xr:uid="{00000000-0005-0000-0000-00000A040000}"/>
    <cellStyle name="Normal 19 12 3" xfId="1037" xr:uid="{00000000-0005-0000-0000-00000B040000}"/>
    <cellStyle name="Normal 19 13" xfId="1038" xr:uid="{00000000-0005-0000-0000-00000C040000}"/>
    <cellStyle name="Normal 19 13 2" xfId="1039" xr:uid="{00000000-0005-0000-0000-00000D040000}"/>
    <cellStyle name="Normal 19 13 2 2" xfId="1040" xr:uid="{00000000-0005-0000-0000-00000E040000}"/>
    <cellStyle name="Normal 19 13 3" xfId="1041" xr:uid="{00000000-0005-0000-0000-00000F040000}"/>
    <cellStyle name="Normal 19 14" xfId="1042" xr:uid="{00000000-0005-0000-0000-000010040000}"/>
    <cellStyle name="Normal 19 14 2" xfId="1043" xr:uid="{00000000-0005-0000-0000-000011040000}"/>
    <cellStyle name="Normal 19 14 2 2" xfId="1044" xr:uid="{00000000-0005-0000-0000-000012040000}"/>
    <cellStyle name="Normal 19 14 3" xfId="1045" xr:uid="{00000000-0005-0000-0000-000013040000}"/>
    <cellStyle name="Normal 19 2" xfId="1046" xr:uid="{00000000-0005-0000-0000-000014040000}"/>
    <cellStyle name="Normal 19 2 2" xfId="1047" xr:uid="{00000000-0005-0000-0000-000015040000}"/>
    <cellStyle name="Normal 19 2 2 2" xfId="1048" xr:uid="{00000000-0005-0000-0000-000016040000}"/>
    <cellStyle name="Normal 19 2 3" xfId="1049" xr:uid="{00000000-0005-0000-0000-000017040000}"/>
    <cellStyle name="Normal 19 3" xfId="1050" xr:uid="{00000000-0005-0000-0000-000018040000}"/>
    <cellStyle name="Normal 19 3 2" xfId="1051" xr:uid="{00000000-0005-0000-0000-000019040000}"/>
    <cellStyle name="Normal 19 3 2 2" xfId="1052" xr:uid="{00000000-0005-0000-0000-00001A040000}"/>
    <cellStyle name="Normal 19 3 3" xfId="1053" xr:uid="{00000000-0005-0000-0000-00001B040000}"/>
    <cellStyle name="Normal 19 4" xfId="1054" xr:uid="{00000000-0005-0000-0000-00001C040000}"/>
    <cellStyle name="Normal 19 4 2" xfId="1055" xr:uid="{00000000-0005-0000-0000-00001D040000}"/>
    <cellStyle name="Normal 19 4 2 2" xfId="1056" xr:uid="{00000000-0005-0000-0000-00001E040000}"/>
    <cellStyle name="Normal 19 4 3" xfId="1057" xr:uid="{00000000-0005-0000-0000-00001F040000}"/>
    <cellStyle name="Normal 19 5" xfId="1058" xr:uid="{00000000-0005-0000-0000-000020040000}"/>
    <cellStyle name="Normal 19 5 2" xfId="1059" xr:uid="{00000000-0005-0000-0000-000021040000}"/>
    <cellStyle name="Normal 19 5 2 2" xfId="1060" xr:uid="{00000000-0005-0000-0000-000022040000}"/>
    <cellStyle name="Normal 19 5 3" xfId="1061" xr:uid="{00000000-0005-0000-0000-000023040000}"/>
    <cellStyle name="Normal 19 6" xfId="1062" xr:uid="{00000000-0005-0000-0000-000024040000}"/>
    <cellStyle name="Normal 19 6 2" xfId="1063" xr:uid="{00000000-0005-0000-0000-000025040000}"/>
    <cellStyle name="Normal 19 6 2 2" xfId="1064" xr:uid="{00000000-0005-0000-0000-000026040000}"/>
    <cellStyle name="Normal 19 6 3" xfId="1065" xr:uid="{00000000-0005-0000-0000-000027040000}"/>
    <cellStyle name="Normal 19 7" xfId="1066" xr:uid="{00000000-0005-0000-0000-000028040000}"/>
    <cellStyle name="Normal 19 7 2" xfId="1067" xr:uid="{00000000-0005-0000-0000-000029040000}"/>
    <cellStyle name="Normal 19 7 2 2" xfId="1068" xr:uid="{00000000-0005-0000-0000-00002A040000}"/>
    <cellStyle name="Normal 19 7 3" xfId="1069" xr:uid="{00000000-0005-0000-0000-00002B040000}"/>
    <cellStyle name="Normal 19 8" xfId="1070" xr:uid="{00000000-0005-0000-0000-00002C040000}"/>
    <cellStyle name="Normal 19 8 2" xfId="1071" xr:uid="{00000000-0005-0000-0000-00002D040000}"/>
    <cellStyle name="Normal 19 8 2 2" xfId="1072" xr:uid="{00000000-0005-0000-0000-00002E040000}"/>
    <cellStyle name="Normal 19 8 3" xfId="1073" xr:uid="{00000000-0005-0000-0000-00002F040000}"/>
    <cellStyle name="Normal 19 9" xfId="1074" xr:uid="{00000000-0005-0000-0000-000030040000}"/>
    <cellStyle name="Normal 19 9 2" xfId="1075" xr:uid="{00000000-0005-0000-0000-000031040000}"/>
    <cellStyle name="Normal 19 9 2 2" xfId="1076" xr:uid="{00000000-0005-0000-0000-000032040000}"/>
    <cellStyle name="Normal 19 9 3" xfId="1077" xr:uid="{00000000-0005-0000-0000-000033040000}"/>
    <cellStyle name="Normal 2" xfId="1078" xr:uid="{00000000-0005-0000-0000-000034040000}"/>
    <cellStyle name="Normal 2 10" xfId="1079" xr:uid="{00000000-0005-0000-0000-000035040000}"/>
    <cellStyle name="Normal 2 11" xfId="1080" xr:uid="{00000000-0005-0000-0000-000036040000}"/>
    <cellStyle name="Normal 2 12" xfId="1081" xr:uid="{00000000-0005-0000-0000-000037040000}"/>
    <cellStyle name="Normal 2 13" xfId="1082" xr:uid="{00000000-0005-0000-0000-000038040000}"/>
    <cellStyle name="Normal 2 14" xfId="1083" xr:uid="{00000000-0005-0000-0000-000039040000}"/>
    <cellStyle name="Normal 2 15" xfId="1084" xr:uid="{00000000-0005-0000-0000-00003A040000}"/>
    <cellStyle name="Normal 2 16" xfId="1085" xr:uid="{00000000-0005-0000-0000-00003B040000}"/>
    <cellStyle name="Normal 2 17" xfId="1086" xr:uid="{00000000-0005-0000-0000-00003C040000}"/>
    <cellStyle name="Normal 2 2" xfId="1087" xr:uid="{00000000-0005-0000-0000-00003D040000}"/>
    <cellStyle name="Normal 2 2 2" xfId="1088" xr:uid="{00000000-0005-0000-0000-00003E040000}"/>
    <cellStyle name="Normal 2 3" xfId="1089" xr:uid="{00000000-0005-0000-0000-00003F040000}"/>
    <cellStyle name="Normal 2 3 2" xfId="1090" xr:uid="{00000000-0005-0000-0000-000040040000}"/>
    <cellStyle name="Normal 2 3 3" xfId="1091" xr:uid="{00000000-0005-0000-0000-000041040000}"/>
    <cellStyle name="Normal 2 4" xfId="1092" xr:uid="{00000000-0005-0000-0000-000042040000}"/>
    <cellStyle name="Normal 2 46" xfId="1093" xr:uid="{00000000-0005-0000-0000-000043040000}"/>
    <cellStyle name="Normal 2 5" xfId="1094" xr:uid="{00000000-0005-0000-0000-000044040000}"/>
    <cellStyle name="Normal 2 6" xfId="1095" xr:uid="{00000000-0005-0000-0000-000045040000}"/>
    <cellStyle name="Normal 2 7" xfId="1096" xr:uid="{00000000-0005-0000-0000-000046040000}"/>
    <cellStyle name="Normal 2 8" xfId="1097" xr:uid="{00000000-0005-0000-0000-000047040000}"/>
    <cellStyle name="Normal 2 9" xfId="1098" xr:uid="{00000000-0005-0000-0000-000048040000}"/>
    <cellStyle name="Normal 20 10" xfId="1099" xr:uid="{00000000-0005-0000-0000-000049040000}"/>
    <cellStyle name="Normal 20 10 2" xfId="1100" xr:uid="{00000000-0005-0000-0000-00004A040000}"/>
    <cellStyle name="Normal 20 10 2 2" xfId="1101" xr:uid="{00000000-0005-0000-0000-00004B040000}"/>
    <cellStyle name="Normal 20 10 3" xfId="1102" xr:uid="{00000000-0005-0000-0000-00004C040000}"/>
    <cellStyle name="Normal 20 11" xfId="1103" xr:uid="{00000000-0005-0000-0000-00004D040000}"/>
    <cellStyle name="Normal 20 11 2" xfId="1104" xr:uid="{00000000-0005-0000-0000-00004E040000}"/>
    <cellStyle name="Normal 20 11 2 2" xfId="1105" xr:uid="{00000000-0005-0000-0000-00004F040000}"/>
    <cellStyle name="Normal 20 11 3" xfId="1106" xr:uid="{00000000-0005-0000-0000-000050040000}"/>
    <cellStyle name="Normal 20 12" xfId="1107" xr:uid="{00000000-0005-0000-0000-000051040000}"/>
    <cellStyle name="Normal 20 12 2" xfId="1108" xr:uid="{00000000-0005-0000-0000-000052040000}"/>
    <cellStyle name="Normal 20 12 2 2" xfId="1109" xr:uid="{00000000-0005-0000-0000-000053040000}"/>
    <cellStyle name="Normal 20 12 3" xfId="1110" xr:uid="{00000000-0005-0000-0000-000054040000}"/>
    <cellStyle name="Normal 20 13" xfId="1111" xr:uid="{00000000-0005-0000-0000-000055040000}"/>
    <cellStyle name="Normal 20 13 2" xfId="1112" xr:uid="{00000000-0005-0000-0000-000056040000}"/>
    <cellStyle name="Normal 20 13 2 2" xfId="1113" xr:uid="{00000000-0005-0000-0000-000057040000}"/>
    <cellStyle name="Normal 20 13 3" xfId="1114" xr:uid="{00000000-0005-0000-0000-000058040000}"/>
    <cellStyle name="Normal 20 14" xfId="1115" xr:uid="{00000000-0005-0000-0000-000059040000}"/>
    <cellStyle name="Normal 20 14 2" xfId="1116" xr:uid="{00000000-0005-0000-0000-00005A040000}"/>
    <cellStyle name="Normal 20 14 2 2" xfId="1117" xr:uid="{00000000-0005-0000-0000-00005B040000}"/>
    <cellStyle name="Normal 20 14 3" xfId="1118" xr:uid="{00000000-0005-0000-0000-00005C040000}"/>
    <cellStyle name="Normal 20 2" xfId="1119" xr:uid="{00000000-0005-0000-0000-00005D040000}"/>
    <cellStyle name="Normal 20 2 2" xfId="1120" xr:uid="{00000000-0005-0000-0000-00005E040000}"/>
    <cellStyle name="Normal 20 2 2 2" xfId="1121" xr:uid="{00000000-0005-0000-0000-00005F040000}"/>
    <cellStyle name="Normal 20 2 3" xfId="1122" xr:uid="{00000000-0005-0000-0000-000060040000}"/>
    <cellStyle name="Normal 20 3" xfId="1123" xr:uid="{00000000-0005-0000-0000-000061040000}"/>
    <cellStyle name="Normal 20 3 2" xfId="1124" xr:uid="{00000000-0005-0000-0000-000062040000}"/>
    <cellStyle name="Normal 20 3 2 2" xfId="1125" xr:uid="{00000000-0005-0000-0000-000063040000}"/>
    <cellStyle name="Normal 20 3 3" xfId="1126" xr:uid="{00000000-0005-0000-0000-000064040000}"/>
    <cellStyle name="Normal 20 4" xfId="1127" xr:uid="{00000000-0005-0000-0000-000065040000}"/>
    <cellStyle name="Normal 20 4 2" xfId="1128" xr:uid="{00000000-0005-0000-0000-000066040000}"/>
    <cellStyle name="Normal 20 4 2 2" xfId="1129" xr:uid="{00000000-0005-0000-0000-000067040000}"/>
    <cellStyle name="Normal 20 4 3" xfId="1130" xr:uid="{00000000-0005-0000-0000-000068040000}"/>
    <cellStyle name="Normal 20 5" xfId="1131" xr:uid="{00000000-0005-0000-0000-000069040000}"/>
    <cellStyle name="Normal 20 5 2" xfId="1132" xr:uid="{00000000-0005-0000-0000-00006A040000}"/>
    <cellStyle name="Normal 20 5 2 2" xfId="1133" xr:uid="{00000000-0005-0000-0000-00006B040000}"/>
    <cellStyle name="Normal 20 5 3" xfId="1134" xr:uid="{00000000-0005-0000-0000-00006C040000}"/>
    <cellStyle name="Normal 20 6" xfId="1135" xr:uid="{00000000-0005-0000-0000-00006D040000}"/>
    <cellStyle name="Normal 20 6 2" xfId="1136" xr:uid="{00000000-0005-0000-0000-00006E040000}"/>
    <cellStyle name="Normal 20 6 2 2" xfId="1137" xr:uid="{00000000-0005-0000-0000-00006F040000}"/>
    <cellStyle name="Normal 20 6 3" xfId="1138" xr:uid="{00000000-0005-0000-0000-000070040000}"/>
    <cellStyle name="Normal 20 7" xfId="1139" xr:uid="{00000000-0005-0000-0000-000071040000}"/>
    <cellStyle name="Normal 20 7 2" xfId="1140" xr:uid="{00000000-0005-0000-0000-000072040000}"/>
    <cellStyle name="Normal 20 7 2 2" xfId="1141" xr:uid="{00000000-0005-0000-0000-000073040000}"/>
    <cellStyle name="Normal 20 7 3" xfId="1142" xr:uid="{00000000-0005-0000-0000-000074040000}"/>
    <cellStyle name="Normal 20 8" xfId="1143" xr:uid="{00000000-0005-0000-0000-000075040000}"/>
    <cellStyle name="Normal 20 8 2" xfId="1144" xr:uid="{00000000-0005-0000-0000-000076040000}"/>
    <cellStyle name="Normal 20 8 2 2" xfId="1145" xr:uid="{00000000-0005-0000-0000-000077040000}"/>
    <cellStyle name="Normal 20 8 3" xfId="1146" xr:uid="{00000000-0005-0000-0000-000078040000}"/>
    <cellStyle name="Normal 20 9" xfId="1147" xr:uid="{00000000-0005-0000-0000-000079040000}"/>
    <cellStyle name="Normal 20 9 2" xfId="1148" xr:uid="{00000000-0005-0000-0000-00007A040000}"/>
    <cellStyle name="Normal 20 9 2 2" xfId="1149" xr:uid="{00000000-0005-0000-0000-00007B040000}"/>
    <cellStyle name="Normal 20 9 3" xfId="1150" xr:uid="{00000000-0005-0000-0000-00007C040000}"/>
    <cellStyle name="Normal 22" xfId="1151" xr:uid="{00000000-0005-0000-0000-00007D040000}"/>
    <cellStyle name="Normal 24 2" xfId="1152" xr:uid="{00000000-0005-0000-0000-00007E040000}"/>
    <cellStyle name="Normal 24 2 2" xfId="1153" xr:uid="{00000000-0005-0000-0000-00007F040000}"/>
    <cellStyle name="Normal 24 2 2 2" xfId="1154" xr:uid="{00000000-0005-0000-0000-000080040000}"/>
    <cellStyle name="Normal 24 2 3" xfId="1155" xr:uid="{00000000-0005-0000-0000-000081040000}"/>
    <cellStyle name="Normal 24 3" xfId="1156" xr:uid="{00000000-0005-0000-0000-000082040000}"/>
    <cellStyle name="Normal 24 3 2" xfId="1157" xr:uid="{00000000-0005-0000-0000-000083040000}"/>
    <cellStyle name="Normal 24 3 2 2" xfId="1158" xr:uid="{00000000-0005-0000-0000-000084040000}"/>
    <cellStyle name="Normal 24 3 3" xfId="1159" xr:uid="{00000000-0005-0000-0000-000085040000}"/>
    <cellStyle name="Normal 24 4" xfId="1160" xr:uid="{00000000-0005-0000-0000-000086040000}"/>
    <cellStyle name="Normal 24 4 2" xfId="1161" xr:uid="{00000000-0005-0000-0000-000087040000}"/>
    <cellStyle name="Normal 24 4 2 2" xfId="1162" xr:uid="{00000000-0005-0000-0000-000088040000}"/>
    <cellStyle name="Normal 24 4 3" xfId="1163" xr:uid="{00000000-0005-0000-0000-000089040000}"/>
    <cellStyle name="Normal 24 5" xfId="1164" xr:uid="{00000000-0005-0000-0000-00008A040000}"/>
    <cellStyle name="Normal 24 5 2" xfId="1165" xr:uid="{00000000-0005-0000-0000-00008B040000}"/>
    <cellStyle name="Normal 24 5 2 2" xfId="1166" xr:uid="{00000000-0005-0000-0000-00008C040000}"/>
    <cellStyle name="Normal 24 5 3" xfId="1167" xr:uid="{00000000-0005-0000-0000-00008D040000}"/>
    <cellStyle name="Normal 24 6" xfId="1168" xr:uid="{00000000-0005-0000-0000-00008E040000}"/>
    <cellStyle name="Normal 24 6 2" xfId="1169" xr:uid="{00000000-0005-0000-0000-00008F040000}"/>
    <cellStyle name="Normal 24 6 2 2" xfId="1170" xr:uid="{00000000-0005-0000-0000-000090040000}"/>
    <cellStyle name="Normal 24 6 3" xfId="1171" xr:uid="{00000000-0005-0000-0000-000091040000}"/>
    <cellStyle name="Normal 24 7" xfId="1172" xr:uid="{00000000-0005-0000-0000-000092040000}"/>
    <cellStyle name="Normal 24 7 2" xfId="1173" xr:uid="{00000000-0005-0000-0000-000093040000}"/>
    <cellStyle name="Normal 24 7 2 2" xfId="1174" xr:uid="{00000000-0005-0000-0000-000094040000}"/>
    <cellStyle name="Normal 24 7 3" xfId="1175" xr:uid="{00000000-0005-0000-0000-000095040000}"/>
    <cellStyle name="Normal 24 8" xfId="1176" xr:uid="{00000000-0005-0000-0000-000096040000}"/>
    <cellStyle name="Normal 24 8 2" xfId="1177" xr:uid="{00000000-0005-0000-0000-000097040000}"/>
    <cellStyle name="Normal 24 8 2 2" xfId="1178" xr:uid="{00000000-0005-0000-0000-000098040000}"/>
    <cellStyle name="Normal 24 8 3" xfId="1179" xr:uid="{00000000-0005-0000-0000-000099040000}"/>
    <cellStyle name="Normal 24 9" xfId="1180" xr:uid="{00000000-0005-0000-0000-00009A040000}"/>
    <cellStyle name="Normal 24 9 2" xfId="1181" xr:uid="{00000000-0005-0000-0000-00009B040000}"/>
    <cellStyle name="Normal 24 9 2 2" xfId="1182" xr:uid="{00000000-0005-0000-0000-00009C040000}"/>
    <cellStyle name="Normal 24 9 3" xfId="1183" xr:uid="{00000000-0005-0000-0000-00009D040000}"/>
    <cellStyle name="Normal 25 2" xfId="1184" xr:uid="{00000000-0005-0000-0000-00009E040000}"/>
    <cellStyle name="Normal 25 2 2" xfId="1185" xr:uid="{00000000-0005-0000-0000-00009F040000}"/>
    <cellStyle name="Normal 25 2 2 2" xfId="1186" xr:uid="{00000000-0005-0000-0000-0000A0040000}"/>
    <cellStyle name="Normal 25 2 3" xfId="1187" xr:uid="{00000000-0005-0000-0000-0000A1040000}"/>
    <cellStyle name="Normal 25 3" xfId="1188" xr:uid="{00000000-0005-0000-0000-0000A2040000}"/>
    <cellStyle name="Normal 25 3 2" xfId="1189" xr:uid="{00000000-0005-0000-0000-0000A3040000}"/>
    <cellStyle name="Normal 25 3 2 2" xfId="1190" xr:uid="{00000000-0005-0000-0000-0000A4040000}"/>
    <cellStyle name="Normal 25 3 3" xfId="1191" xr:uid="{00000000-0005-0000-0000-0000A5040000}"/>
    <cellStyle name="Normal 25 4" xfId="1192" xr:uid="{00000000-0005-0000-0000-0000A6040000}"/>
    <cellStyle name="Normal 25 4 2" xfId="1193" xr:uid="{00000000-0005-0000-0000-0000A7040000}"/>
    <cellStyle name="Normal 25 4 2 2" xfId="1194" xr:uid="{00000000-0005-0000-0000-0000A8040000}"/>
    <cellStyle name="Normal 25 4 3" xfId="1195" xr:uid="{00000000-0005-0000-0000-0000A9040000}"/>
    <cellStyle name="Normal 25 5" xfId="1196" xr:uid="{00000000-0005-0000-0000-0000AA040000}"/>
    <cellStyle name="Normal 25 5 2" xfId="1197" xr:uid="{00000000-0005-0000-0000-0000AB040000}"/>
    <cellStyle name="Normal 25 5 2 2" xfId="1198" xr:uid="{00000000-0005-0000-0000-0000AC040000}"/>
    <cellStyle name="Normal 25 5 3" xfId="1199" xr:uid="{00000000-0005-0000-0000-0000AD040000}"/>
    <cellStyle name="Normal 25 6" xfId="1200" xr:uid="{00000000-0005-0000-0000-0000AE040000}"/>
    <cellStyle name="Normal 25 6 2" xfId="1201" xr:uid="{00000000-0005-0000-0000-0000AF040000}"/>
    <cellStyle name="Normal 25 6 2 2" xfId="1202" xr:uid="{00000000-0005-0000-0000-0000B0040000}"/>
    <cellStyle name="Normal 25 6 3" xfId="1203" xr:uid="{00000000-0005-0000-0000-0000B1040000}"/>
    <cellStyle name="Normal 25 7" xfId="1204" xr:uid="{00000000-0005-0000-0000-0000B2040000}"/>
    <cellStyle name="Normal 25 7 2" xfId="1205" xr:uid="{00000000-0005-0000-0000-0000B3040000}"/>
    <cellStyle name="Normal 25 7 2 2" xfId="1206" xr:uid="{00000000-0005-0000-0000-0000B4040000}"/>
    <cellStyle name="Normal 25 7 3" xfId="1207" xr:uid="{00000000-0005-0000-0000-0000B5040000}"/>
    <cellStyle name="Normal 25 8" xfId="1208" xr:uid="{00000000-0005-0000-0000-0000B6040000}"/>
    <cellStyle name="Normal 25 8 2" xfId="1209" xr:uid="{00000000-0005-0000-0000-0000B7040000}"/>
    <cellStyle name="Normal 25 8 2 2" xfId="1210" xr:uid="{00000000-0005-0000-0000-0000B8040000}"/>
    <cellStyle name="Normal 25 8 3" xfId="1211" xr:uid="{00000000-0005-0000-0000-0000B9040000}"/>
    <cellStyle name="Normal 25 9" xfId="1212" xr:uid="{00000000-0005-0000-0000-0000BA040000}"/>
    <cellStyle name="Normal 25 9 2" xfId="1213" xr:uid="{00000000-0005-0000-0000-0000BB040000}"/>
    <cellStyle name="Normal 25 9 2 2" xfId="1214" xr:uid="{00000000-0005-0000-0000-0000BC040000}"/>
    <cellStyle name="Normal 25 9 3" xfId="1215" xr:uid="{00000000-0005-0000-0000-0000BD040000}"/>
    <cellStyle name="Normal 26 2" xfId="1216" xr:uid="{00000000-0005-0000-0000-0000BE040000}"/>
    <cellStyle name="Normal 26 2 2" xfId="1217" xr:uid="{00000000-0005-0000-0000-0000BF040000}"/>
    <cellStyle name="Normal 26 2 2 2" xfId="1218" xr:uid="{00000000-0005-0000-0000-0000C0040000}"/>
    <cellStyle name="Normal 26 2 3" xfId="1219" xr:uid="{00000000-0005-0000-0000-0000C1040000}"/>
    <cellStyle name="Normal 26 3" xfId="1220" xr:uid="{00000000-0005-0000-0000-0000C2040000}"/>
    <cellStyle name="Normal 26 3 2" xfId="1221" xr:uid="{00000000-0005-0000-0000-0000C3040000}"/>
    <cellStyle name="Normal 26 3 2 2" xfId="1222" xr:uid="{00000000-0005-0000-0000-0000C4040000}"/>
    <cellStyle name="Normal 26 3 3" xfId="1223" xr:uid="{00000000-0005-0000-0000-0000C5040000}"/>
    <cellStyle name="Normal 26 4" xfId="1224" xr:uid="{00000000-0005-0000-0000-0000C6040000}"/>
    <cellStyle name="Normal 26 4 2" xfId="1225" xr:uid="{00000000-0005-0000-0000-0000C7040000}"/>
    <cellStyle name="Normal 26 4 2 2" xfId="1226" xr:uid="{00000000-0005-0000-0000-0000C8040000}"/>
    <cellStyle name="Normal 26 4 3" xfId="1227" xr:uid="{00000000-0005-0000-0000-0000C9040000}"/>
    <cellStyle name="Normal 26 5" xfId="1228" xr:uid="{00000000-0005-0000-0000-0000CA040000}"/>
    <cellStyle name="Normal 26 5 2" xfId="1229" xr:uid="{00000000-0005-0000-0000-0000CB040000}"/>
    <cellStyle name="Normal 26 5 2 2" xfId="1230" xr:uid="{00000000-0005-0000-0000-0000CC040000}"/>
    <cellStyle name="Normal 26 5 3" xfId="1231" xr:uid="{00000000-0005-0000-0000-0000CD040000}"/>
    <cellStyle name="Normal 27 2" xfId="1232" xr:uid="{00000000-0005-0000-0000-0000CE040000}"/>
    <cellStyle name="Normal 27 2 2" xfId="1233" xr:uid="{00000000-0005-0000-0000-0000CF040000}"/>
    <cellStyle name="Normal 27 2 2 2" xfId="1234" xr:uid="{00000000-0005-0000-0000-0000D0040000}"/>
    <cellStyle name="Normal 27 2 3" xfId="1235" xr:uid="{00000000-0005-0000-0000-0000D1040000}"/>
    <cellStyle name="Normal 27 3" xfId="1236" xr:uid="{00000000-0005-0000-0000-0000D2040000}"/>
    <cellStyle name="Normal 27 3 2" xfId="1237" xr:uid="{00000000-0005-0000-0000-0000D3040000}"/>
    <cellStyle name="Normal 27 3 2 2" xfId="1238" xr:uid="{00000000-0005-0000-0000-0000D4040000}"/>
    <cellStyle name="Normal 27 3 3" xfId="1239" xr:uid="{00000000-0005-0000-0000-0000D5040000}"/>
    <cellStyle name="Normal 27 4" xfId="1240" xr:uid="{00000000-0005-0000-0000-0000D6040000}"/>
    <cellStyle name="Normal 27 4 2" xfId="1241" xr:uid="{00000000-0005-0000-0000-0000D7040000}"/>
    <cellStyle name="Normal 27 4 2 2" xfId="1242" xr:uid="{00000000-0005-0000-0000-0000D8040000}"/>
    <cellStyle name="Normal 27 4 3" xfId="1243" xr:uid="{00000000-0005-0000-0000-0000D9040000}"/>
    <cellStyle name="Normal 27 5" xfId="1244" xr:uid="{00000000-0005-0000-0000-0000DA040000}"/>
    <cellStyle name="Normal 27 5 2" xfId="1245" xr:uid="{00000000-0005-0000-0000-0000DB040000}"/>
    <cellStyle name="Normal 27 5 2 2" xfId="1246" xr:uid="{00000000-0005-0000-0000-0000DC040000}"/>
    <cellStyle name="Normal 27 5 3" xfId="1247" xr:uid="{00000000-0005-0000-0000-0000DD040000}"/>
    <cellStyle name="Normal 27 6" xfId="1248" xr:uid="{00000000-0005-0000-0000-0000DE040000}"/>
    <cellStyle name="Normal 27 6 2" xfId="1249" xr:uid="{00000000-0005-0000-0000-0000DF040000}"/>
    <cellStyle name="Normal 27 6 2 2" xfId="1250" xr:uid="{00000000-0005-0000-0000-0000E0040000}"/>
    <cellStyle name="Normal 27 6 3" xfId="1251" xr:uid="{00000000-0005-0000-0000-0000E1040000}"/>
    <cellStyle name="Normal 27 7" xfId="1252" xr:uid="{00000000-0005-0000-0000-0000E2040000}"/>
    <cellStyle name="Normal 27 7 2" xfId="1253" xr:uid="{00000000-0005-0000-0000-0000E3040000}"/>
    <cellStyle name="Normal 27 7 2 2" xfId="1254" xr:uid="{00000000-0005-0000-0000-0000E4040000}"/>
    <cellStyle name="Normal 27 7 3" xfId="1255" xr:uid="{00000000-0005-0000-0000-0000E5040000}"/>
    <cellStyle name="Normal 28 2" xfId="1256" xr:uid="{00000000-0005-0000-0000-0000E6040000}"/>
    <cellStyle name="Normal 28 2 2" xfId="1257" xr:uid="{00000000-0005-0000-0000-0000E7040000}"/>
    <cellStyle name="Normal 28 2 2 2" xfId="1258" xr:uid="{00000000-0005-0000-0000-0000E8040000}"/>
    <cellStyle name="Normal 28 2 3" xfId="1259" xr:uid="{00000000-0005-0000-0000-0000E9040000}"/>
    <cellStyle name="Normal 28 3" xfId="1260" xr:uid="{00000000-0005-0000-0000-0000EA040000}"/>
    <cellStyle name="Normal 28 3 2" xfId="1261" xr:uid="{00000000-0005-0000-0000-0000EB040000}"/>
    <cellStyle name="Normal 28 3 2 2" xfId="1262" xr:uid="{00000000-0005-0000-0000-0000EC040000}"/>
    <cellStyle name="Normal 28 3 3" xfId="1263" xr:uid="{00000000-0005-0000-0000-0000ED040000}"/>
    <cellStyle name="Normal 28 4" xfId="1264" xr:uid="{00000000-0005-0000-0000-0000EE040000}"/>
    <cellStyle name="Normal 28 4 2" xfId="1265" xr:uid="{00000000-0005-0000-0000-0000EF040000}"/>
    <cellStyle name="Normal 28 4 2 2" xfId="1266" xr:uid="{00000000-0005-0000-0000-0000F0040000}"/>
    <cellStyle name="Normal 28 4 3" xfId="1267" xr:uid="{00000000-0005-0000-0000-0000F1040000}"/>
    <cellStyle name="Normal 29 2" xfId="1268" xr:uid="{00000000-0005-0000-0000-0000F2040000}"/>
    <cellStyle name="Normal 29 2 2" xfId="1269" xr:uid="{00000000-0005-0000-0000-0000F3040000}"/>
    <cellStyle name="Normal 29 2 2 2" xfId="1270" xr:uid="{00000000-0005-0000-0000-0000F4040000}"/>
    <cellStyle name="Normal 29 2 3" xfId="1271" xr:uid="{00000000-0005-0000-0000-0000F5040000}"/>
    <cellStyle name="Normal 29 3" xfId="1272" xr:uid="{00000000-0005-0000-0000-0000F6040000}"/>
    <cellStyle name="Normal 29 3 2" xfId="1273" xr:uid="{00000000-0005-0000-0000-0000F7040000}"/>
    <cellStyle name="Normal 29 3 2 2" xfId="1274" xr:uid="{00000000-0005-0000-0000-0000F8040000}"/>
    <cellStyle name="Normal 29 3 3" xfId="1275" xr:uid="{00000000-0005-0000-0000-0000F9040000}"/>
    <cellStyle name="Normal 3" xfId="1276" xr:uid="{00000000-0005-0000-0000-0000FA040000}"/>
    <cellStyle name="Normal 3 2" xfId="1277" xr:uid="{00000000-0005-0000-0000-0000FB040000}"/>
    <cellStyle name="Normal 3 3" xfId="1278" xr:uid="{00000000-0005-0000-0000-0000FC040000}"/>
    <cellStyle name="Normal 30 2" xfId="1279" xr:uid="{00000000-0005-0000-0000-0000FD040000}"/>
    <cellStyle name="Normal 30 2 2" xfId="1280" xr:uid="{00000000-0005-0000-0000-0000FE040000}"/>
    <cellStyle name="Normal 30 2 2 2" xfId="1281" xr:uid="{00000000-0005-0000-0000-0000FF040000}"/>
    <cellStyle name="Normal 30 2 3" xfId="1282" xr:uid="{00000000-0005-0000-0000-000000050000}"/>
    <cellStyle name="Normal 30 3" xfId="1283" xr:uid="{00000000-0005-0000-0000-000001050000}"/>
    <cellStyle name="Normal 30 3 2" xfId="1284" xr:uid="{00000000-0005-0000-0000-000002050000}"/>
    <cellStyle name="Normal 30 3 2 2" xfId="1285" xr:uid="{00000000-0005-0000-0000-000003050000}"/>
    <cellStyle name="Normal 30 3 3" xfId="1286" xr:uid="{00000000-0005-0000-0000-000004050000}"/>
    <cellStyle name="Normal 30 4" xfId="1287" xr:uid="{00000000-0005-0000-0000-000005050000}"/>
    <cellStyle name="Normal 30 4 2" xfId="1288" xr:uid="{00000000-0005-0000-0000-000006050000}"/>
    <cellStyle name="Normal 30 4 2 2" xfId="1289" xr:uid="{00000000-0005-0000-0000-000007050000}"/>
    <cellStyle name="Normal 30 4 3" xfId="1290" xr:uid="{00000000-0005-0000-0000-000008050000}"/>
    <cellStyle name="Normal 31 2" xfId="1291" xr:uid="{00000000-0005-0000-0000-000009050000}"/>
    <cellStyle name="Normal 31 2 2" xfId="1292" xr:uid="{00000000-0005-0000-0000-00000A050000}"/>
    <cellStyle name="Normal 31 2 2 2" xfId="1293" xr:uid="{00000000-0005-0000-0000-00000B050000}"/>
    <cellStyle name="Normal 31 2 3" xfId="1294" xr:uid="{00000000-0005-0000-0000-00000C050000}"/>
    <cellStyle name="Normal 32 2" xfId="1295" xr:uid="{00000000-0005-0000-0000-00000D050000}"/>
    <cellStyle name="Normal 32 2 2" xfId="1296" xr:uid="{00000000-0005-0000-0000-00000E050000}"/>
    <cellStyle name="Normal 32 2 2 2" xfId="1297" xr:uid="{00000000-0005-0000-0000-00000F050000}"/>
    <cellStyle name="Normal 32 2 3" xfId="1298" xr:uid="{00000000-0005-0000-0000-000010050000}"/>
    <cellStyle name="Normal 4" xfId="1299" xr:uid="{00000000-0005-0000-0000-000011050000}"/>
    <cellStyle name="Normal 4 2" xfId="1300" xr:uid="{00000000-0005-0000-0000-000012050000}"/>
    <cellStyle name="Normal 4 2 2" xfId="1301" xr:uid="{00000000-0005-0000-0000-000013050000}"/>
    <cellStyle name="Normal 4 2 3" xfId="1302" xr:uid="{00000000-0005-0000-0000-000014050000}"/>
    <cellStyle name="Normal 5" xfId="1303" xr:uid="{00000000-0005-0000-0000-000015050000}"/>
    <cellStyle name="Normal 5 2" xfId="1304" xr:uid="{00000000-0005-0000-0000-000016050000}"/>
    <cellStyle name="Normal 5 2 2" xfId="1305" xr:uid="{00000000-0005-0000-0000-000017050000}"/>
    <cellStyle name="Normal 6" xfId="2" xr:uid="{00000000-0005-0000-0000-000018050000}"/>
    <cellStyle name="Normal 6 2" xfId="1306" xr:uid="{00000000-0005-0000-0000-000019050000}"/>
    <cellStyle name="Normal 6 2 2" xfId="1307" xr:uid="{00000000-0005-0000-0000-00001A050000}"/>
    <cellStyle name="Normal 6 3" xfId="1308" xr:uid="{00000000-0005-0000-0000-00001B050000}"/>
    <cellStyle name="Normal 6 4" xfId="1541" xr:uid="{00000000-0005-0000-0000-00001C050000}"/>
    <cellStyle name="Normal 6 4 2" xfId="1542" xr:uid="{00000000-0005-0000-0000-00001D050000}"/>
    <cellStyle name="Normal 7" xfId="1309" xr:uid="{00000000-0005-0000-0000-00001E050000}"/>
    <cellStyle name="Normal 7 10" xfId="1310" xr:uid="{00000000-0005-0000-0000-00001F050000}"/>
    <cellStyle name="Normal 7 10 2" xfId="1311" xr:uid="{00000000-0005-0000-0000-000020050000}"/>
    <cellStyle name="Normal 7 10 2 2" xfId="1312" xr:uid="{00000000-0005-0000-0000-000021050000}"/>
    <cellStyle name="Normal 7 10 3" xfId="1313" xr:uid="{00000000-0005-0000-0000-000022050000}"/>
    <cellStyle name="Normal 7 11" xfId="1314" xr:uid="{00000000-0005-0000-0000-000023050000}"/>
    <cellStyle name="Normal 7 11 2" xfId="1315" xr:uid="{00000000-0005-0000-0000-000024050000}"/>
    <cellStyle name="Normal 7 11 2 2" xfId="1316" xr:uid="{00000000-0005-0000-0000-000025050000}"/>
    <cellStyle name="Normal 7 11 3" xfId="1317" xr:uid="{00000000-0005-0000-0000-000026050000}"/>
    <cellStyle name="Normal 7 12" xfId="1318" xr:uid="{00000000-0005-0000-0000-000027050000}"/>
    <cellStyle name="Normal 7 12 2" xfId="1319" xr:uid="{00000000-0005-0000-0000-000028050000}"/>
    <cellStyle name="Normal 7 12 2 2" xfId="1320" xr:uid="{00000000-0005-0000-0000-000029050000}"/>
    <cellStyle name="Normal 7 12 3" xfId="1321" xr:uid="{00000000-0005-0000-0000-00002A050000}"/>
    <cellStyle name="Normal 7 13" xfId="1322" xr:uid="{00000000-0005-0000-0000-00002B050000}"/>
    <cellStyle name="Normal 7 13 2" xfId="1323" xr:uid="{00000000-0005-0000-0000-00002C050000}"/>
    <cellStyle name="Normal 7 13 2 2" xfId="1324" xr:uid="{00000000-0005-0000-0000-00002D050000}"/>
    <cellStyle name="Normal 7 13 3" xfId="1325" xr:uid="{00000000-0005-0000-0000-00002E050000}"/>
    <cellStyle name="Normal 7 14" xfId="1326" xr:uid="{00000000-0005-0000-0000-00002F050000}"/>
    <cellStyle name="Normal 7 14 2" xfId="1327" xr:uid="{00000000-0005-0000-0000-000030050000}"/>
    <cellStyle name="Normal 7 14 2 2" xfId="1328" xr:uid="{00000000-0005-0000-0000-000031050000}"/>
    <cellStyle name="Normal 7 14 3" xfId="1329" xr:uid="{00000000-0005-0000-0000-000032050000}"/>
    <cellStyle name="Normal 7 15" xfId="1330" xr:uid="{00000000-0005-0000-0000-000033050000}"/>
    <cellStyle name="Normal 7 15 2" xfId="1331" xr:uid="{00000000-0005-0000-0000-000034050000}"/>
    <cellStyle name="Normal 7 15 2 2" xfId="1332" xr:uid="{00000000-0005-0000-0000-000035050000}"/>
    <cellStyle name="Normal 7 15 3" xfId="1333" xr:uid="{00000000-0005-0000-0000-000036050000}"/>
    <cellStyle name="Normal 7 16" xfId="1334" xr:uid="{00000000-0005-0000-0000-000037050000}"/>
    <cellStyle name="Normal 7 16 2" xfId="1335" xr:uid="{00000000-0005-0000-0000-000038050000}"/>
    <cellStyle name="Normal 7 16 2 2" xfId="1336" xr:uid="{00000000-0005-0000-0000-000039050000}"/>
    <cellStyle name="Normal 7 16 3" xfId="1337" xr:uid="{00000000-0005-0000-0000-00003A050000}"/>
    <cellStyle name="Normal 7 17" xfId="1338" xr:uid="{00000000-0005-0000-0000-00003B050000}"/>
    <cellStyle name="Normal 7 17 2" xfId="1339" xr:uid="{00000000-0005-0000-0000-00003C050000}"/>
    <cellStyle name="Normal 7 17 2 2" xfId="1340" xr:uid="{00000000-0005-0000-0000-00003D050000}"/>
    <cellStyle name="Normal 7 17 3" xfId="1341" xr:uid="{00000000-0005-0000-0000-00003E050000}"/>
    <cellStyle name="Normal 7 18" xfId="1342" xr:uid="{00000000-0005-0000-0000-00003F050000}"/>
    <cellStyle name="Normal 7 18 2" xfId="1343" xr:uid="{00000000-0005-0000-0000-000040050000}"/>
    <cellStyle name="Normal 7 18 2 2" xfId="1344" xr:uid="{00000000-0005-0000-0000-000041050000}"/>
    <cellStyle name="Normal 7 18 3" xfId="1345" xr:uid="{00000000-0005-0000-0000-000042050000}"/>
    <cellStyle name="Normal 7 19" xfId="1346" xr:uid="{00000000-0005-0000-0000-000043050000}"/>
    <cellStyle name="Normal 7 19 2" xfId="1347" xr:uid="{00000000-0005-0000-0000-000044050000}"/>
    <cellStyle name="Normal 7 19 2 2" xfId="1348" xr:uid="{00000000-0005-0000-0000-000045050000}"/>
    <cellStyle name="Normal 7 19 3" xfId="1349" xr:uid="{00000000-0005-0000-0000-000046050000}"/>
    <cellStyle name="Normal 7 2" xfId="1350" xr:uid="{00000000-0005-0000-0000-000047050000}"/>
    <cellStyle name="Normal 7 2 2" xfId="1351" xr:uid="{00000000-0005-0000-0000-000048050000}"/>
    <cellStyle name="Normal 7 2 2 2" xfId="1352" xr:uid="{00000000-0005-0000-0000-000049050000}"/>
    <cellStyle name="Normal 7 2 3" xfId="1353" xr:uid="{00000000-0005-0000-0000-00004A050000}"/>
    <cellStyle name="Normal 7 2 3 2" xfId="1354" xr:uid="{00000000-0005-0000-0000-00004B050000}"/>
    <cellStyle name="Normal 7 2 4" xfId="1355" xr:uid="{00000000-0005-0000-0000-00004C050000}"/>
    <cellStyle name="Normal 7 20" xfId="1356" xr:uid="{00000000-0005-0000-0000-00004D050000}"/>
    <cellStyle name="Normal 7 20 2" xfId="1357" xr:uid="{00000000-0005-0000-0000-00004E050000}"/>
    <cellStyle name="Normal 7 20 2 2" xfId="1358" xr:uid="{00000000-0005-0000-0000-00004F050000}"/>
    <cellStyle name="Normal 7 20 3" xfId="1359" xr:uid="{00000000-0005-0000-0000-000050050000}"/>
    <cellStyle name="Normal 7 21" xfId="1360" xr:uid="{00000000-0005-0000-0000-000051050000}"/>
    <cellStyle name="Normal 7 21 2" xfId="1361" xr:uid="{00000000-0005-0000-0000-000052050000}"/>
    <cellStyle name="Normal 7 21 2 2" xfId="1362" xr:uid="{00000000-0005-0000-0000-000053050000}"/>
    <cellStyle name="Normal 7 21 3" xfId="1363" xr:uid="{00000000-0005-0000-0000-000054050000}"/>
    <cellStyle name="Normal 7 22" xfId="1364" xr:uid="{00000000-0005-0000-0000-000055050000}"/>
    <cellStyle name="Normal 7 22 2" xfId="1365" xr:uid="{00000000-0005-0000-0000-000056050000}"/>
    <cellStyle name="Normal 7 22 2 2" xfId="1366" xr:uid="{00000000-0005-0000-0000-000057050000}"/>
    <cellStyle name="Normal 7 22 3" xfId="1367" xr:uid="{00000000-0005-0000-0000-000058050000}"/>
    <cellStyle name="Normal 7 23" xfId="1368" xr:uid="{00000000-0005-0000-0000-000059050000}"/>
    <cellStyle name="Normal 7 23 2" xfId="1369" xr:uid="{00000000-0005-0000-0000-00005A050000}"/>
    <cellStyle name="Normal 7 23 2 2" xfId="1370" xr:uid="{00000000-0005-0000-0000-00005B050000}"/>
    <cellStyle name="Normal 7 23 3" xfId="1371" xr:uid="{00000000-0005-0000-0000-00005C050000}"/>
    <cellStyle name="Normal 7 24" xfId="1372" xr:uid="{00000000-0005-0000-0000-00005D050000}"/>
    <cellStyle name="Normal 7 24 2" xfId="1373" xr:uid="{00000000-0005-0000-0000-00005E050000}"/>
    <cellStyle name="Normal 7 24 2 2" xfId="1374" xr:uid="{00000000-0005-0000-0000-00005F050000}"/>
    <cellStyle name="Normal 7 24 3" xfId="1375" xr:uid="{00000000-0005-0000-0000-000060050000}"/>
    <cellStyle name="Normal 7 25" xfId="1376" xr:uid="{00000000-0005-0000-0000-000061050000}"/>
    <cellStyle name="Normal 7 25 2" xfId="1377" xr:uid="{00000000-0005-0000-0000-000062050000}"/>
    <cellStyle name="Normal 7 25 2 2" xfId="1378" xr:uid="{00000000-0005-0000-0000-000063050000}"/>
    <cellStyle name="Normal 7 25 3" xfId="1379" xr:uid="{00000000-0005-0000-0000-000064050000}"/>
    <cellStyle name="Normal 7 26" xfId="1380" xr:uid="{00000000-0005-0000-0000-000065050000}"/>
    <cellStyle name="Normal 7 26 2" xfId="1381" xr:uid="{00000000-0005-0000-0000-000066050000}"/>
    <cellStyle name="Normal 7 26 2 2" xfId="1382" xr:uid="{00000000-0005-0000-0000-000067050000}"/>
    <cellStyle name="Normal 7 26 3" xfId="1383" xr:uid="{00000000-0005-0000-0000-000068050000}"/>
    <cellStyle name="Normal 7 27" xfId="1384" xr:uid="{00000000-0005-0000-0000-000069050000}"/>
    <cellStyle name="Normal 7 27 2" xfId="1385" xr:uid="{00000000-0005-0000-0000-00006A050000}"/>
    <cellStyle name="Normal 7 28" xfId="1386" xr:uid="{00000000-0005-0000-0000-00006B050000}"/>
    <cellStyle name="Normal 7 3" xfId="1387" xr:uid="{00000000-0005-0000-0000-00006C050000}"/>
    <cellStyle name="Normal 7 3 2" xfId="1388" xr:uid="{00000000-0005-0000-0000-00006D050000}"/>
    <cellStyle name="Normal 7 3 2 2" xfId="1389" xr:uid="{00000000-0005-0000-0000-00006E050000}"/>
    <cellStyle name="Normal 7 3 3" xfId="1390" xr:uid="{00000000-0005-0000-0000-00006F050000}"/>
    <cellStyle name="Normal 7 4" xfId="1391" xr:uid="{00000000-0005-0000-0000-000070050000}"/>
    <cellStyle name="Normal 7 4 2" xfId="1392" xr:uid="{00000000-0005-0000-0000-000071050000}"/>
    <cellStyle name="Normal 7 4 2 2" xfId="1393" xr:uid="{00000000-0005-0000-0000-000072050000}"/>
    <cellStyle name="Normal 7 4 3" xfId="1394" xr:uid="{00000000-0005-0000-0000-000073050000}"/>
    <cellStyle name="Normal 7 5" xfId="1395" xr:uid="{00000000-0005-0000-0000-000074050000}"/>
    <cellStyle name="Normal 7 5 2" xfId="1396" xr:uid="{00000000-0005-0000-0000-000075050000}"/>
    <cellStyle name="Normal 7 5 2 2" xfId="1397" xr:uid="{00000000-0005-0000-0000-000076050000}"/>
    <cellStyle name="Normal 7 5 3" xfId="1398" xr:uid="{00000000-0005-0000-0000-000077050000}"/>
    <cellStyle name="Normal 7 6" xfId="1399" xr:uid="{00000000-0005-0000-0000-000078050000}"/>
    <cellStyle name="Normal 7 6 2" xfId="1400" xr:uid="{00000000-0005-0000-0000-000079050000}"/>
    <cellStyle name="Normal 7 6 2 2" xfId="1401" xr:uid="{00000000-0005-0000-0000-00007A050000}"/>
    <cellStyle name="Normal 7 6 3" xfId="1402" xr:uid="{00000000-0005-0000-0000-00007B050000}"/>
    <cellStyle name="Normal 7 7" xfId="1403" xr:uid="{00000000-0005-0000-0000-00007C050000}"/>
    <cellStyle name="Normal 7 7 2" xfId="1404" xr:uid="{00000000-0005-0000-0000-00007D050000}"/>
    <cellStyle name="Normal 7 7 2 2" xfId="1405" xr:uid="{00000000-0005-0000-0000-00007E050000}"/>
    <cellStyle name="Normal 7 7 3" xfId="1406" xr:uid="{00000000-0005-0000-0000-00007F050000}"/>
    <cellStyle name="Normal 7 8" xfId="1407" xr:uid="{00000000-0005-0000-0000-000080050000}"/>
    <cellStyle name="Normal 7 8 2" xfId="1408" xr:uid="{00000000-0005-0000-0000-000081050000}"/>
    <cellStyle name="Normal 7 8 2 2" xfId="1409" xr:uid="{00000000-0005-0000-0000-000082050000}"/>
    <cellStyle name="Normal 7 8 3" xfId="1410" xr:uid="{00000000-0005-0000-0000-000083050000}"/>
    <cellStyle name="Normal 7 9" xfId="1411" xr:uid="{00000000-0005-0000-0000-000084050000}"/>
    <cellStyle name="Normal 7 9 2" xfId="1412" xr:uid="{00000000-0005-0000-0000-000085050000}"/>
    <cellStyle name="Normal 7 9 2 2" xfId="1413" xr:uid="{00000000-0005-0000-0000-000086050000}"/>
    <cellStyle name="Normal 7 9 3" xfId="1414" xr:uid="{00000000-0005-0000-0000-000087050000}"/>
    <cellStyle name="Normal 8" xfId="1415" xr:uid="{00000000-0005-0000-0000-000088050000}"/>
    <cellStyle name="Normal 8 10" xfId="1416" xr:uid="{00000000-0005-0000-0000-000089050000}"/>
    <cellStyle name="Normal 8 10 2" xfId="1417" xr:uid="{00000000-0005-0000-0000-00008A050000}"/>
    <cellStyle name="Normal 8 10 2 2" xfId="1418" xr:uid="{00000000-0005-0000-0000-00008B050000}"/>
    <cellStyle name="Normal 8 10 3" xfId="1419" xr:uid="{00000000-0005-0000-0000-00008C050000}"/>
    <cellStyle name="Normal 8 11" xfId="1420" xr:uid="{00000000-0005-0000-0000-00008D050000}"/>
    <cellStyle name="Normal 8 11 2" xfId="1421" xr:uid="{00000000-0005-0000-0000-00008E050000}"/>
    <cellStyle name="Normal 8 11 2 2" xfId="1422" xr:uid="{00000000-0005-0000-0000-00008F050000}"/>
    <cellStyle name="Normal 8 11 3" xfId="1423" xr:uid="{00000000-0005-0000-0000-000090050000}"/>
    <cellStyle name="Normal 8 12" xfId="1424" xr:uid="{00000000-0005-0000-0000-000091050000}"/>
    <cellStyle name="Normal 8 12 2" xfId="1425" xr:uid="{00000000-0005-0000-0000-000092050000}"/>
    <cellStyle name="Normal 8 12 2 2" xfId="1426" xr:uid="{00000000-0005-0000-0000-000093050000}"/>
    <cellStyle name="Normal 8 12 3" xfId="1427" xr:uid="{00000000-0005-0000-0000-000094050000}"/>
    <cellStyle name="Normal 8 13" xfId="1428" xr:uid="{00000000-0005-0000-0000-000095050000}"/>
    <cellStyle name="Normal 8 13 2" xfId="1429" xr:uid="{00000000-0005-0000-0000-000096050000}"/>
    <cellStyle name="Normal 8 13 2 2" xfId="1430" xr:uid="{00000000-0005-0000-0000-000097050000}"/>
    <cellStyle name="Normal 8 13 3" xfId="1431" xr:uid="{00000000-0005-0000-0000-000098050000}"/>
    <cellStyle name="Normal 8 14" xfId="1432" xr:uid="{00000000-0005-0000-0000-000099050000}"/>
    <cellStyle name="Normal 8 14 2" xfId="1433" xr:uid="{00000000-0005-0000-0000-00009A050000}"/>
    <cellStyle name="Normal 8 14 2 2" xfId="1434" xr:uid="{00000000-0005-0000-0000-00009B050000}"/>
    <cellStyle name="Normal 8 14 3" xfId="1435" xr:uid="{00000000-0005-0000-0000-00009C050000}"/>
    <cellStyle name="Normal 8 15" xfId="1436" xr:uid="{00000000-0005-0000-0000-00009D050000}"/>
    <cellStyle name="Normal 8 15 2" xfId="1437" xr:uid="{00000000-0005-0000-0000-00009E050000}"/>
    <cellStyle name="Normal 8 15 2 2" xfId="1438" xr:uid="{00000000-0005-0000-0000-00009F050000}"/>
    <cellStyle name="Normal 8 15 3" xfId="1439" xr:uid="{00000000-0005-0000-0000-0000A0050000}"/>
    <cellStyle name="Normal 8 16" xfId="1440" xr:uid="{00000000-0005-0000-0000-0000A1050000}"/>
    <cellStyle name="Normal 8 16 2" xfId="1441" xr:uid="{00000000-0005-0000-0000-0000A2050000}"/>
    <cellStyle name="Normal 8 16 2 2" xfId="1442" xr:uid="{00000000-0005-0000-0000-0000A3050000}"/>
    <cellStyle name="Normal 8 16 3" xfId="1443" xr:uid="{00000000-0005-0000-0000-0000A4050000}"/>
    <cellStyle name="Normal 8 17" xfId="1444" xr:uid="{00000000-0005-0000-0000-0000A5050000}"/>
    <cellStyle name="Normal 8 17 2" xfId="1445" xr:uid="{00000000-0005-0000-0000-0000A6050000}"/>
    <cellStyle name="Normal 8 17 2 2" xfId="1446" xr:uid="{00000000-0005-0000-0000-0000A7050000}"/>
    <cellStyle name="Normal 8 17 3" xfId="1447" xr:uid="{00000000-0005-0000-0000-0000A8050000}"/>
    <cellStyle name="Normal 8 18" xfId="1448" xr:uid="{00000000-0005-0000-0000-0000A9050000}"/>
    <cellStyle name="Normal 8 18 2" xfId="1449" xr:uid="{00000000-0005-0000-0000-0000AA050000}"/>
    <cellStyle name="Normal 8 18 2 2" xfId="1450" xr:uid="{00000000-0005-0000-0000-0000AB050000}"/>
    <cellStyle name="Normal 8 18 3" xfId="1451" xr:uid="{00000000-0005-0000-0000-0000AC050000}"/>
    <cellStyle name="Normal 8 19" xfId="1452" xr:uid="{00000000-0005-0000-0000-0000AD050000}"/>
    <cellStyle name="Normal 8 19 2" xfId="1453" xr:uid="{00000000-0005-0000-0000-0000AE050000}"/>
    <cellStyle name="Normal 8 19 2 2" xfId="1454" xr:uid="{00000000-0005-0000-0000-0000AF050000}"/>
    <cellStyle name="Normal 8 19 3" xfId="1455" xr:uid="{00000000-0005-0000-0000-0000B0050000}"/>
    <cellStyle name="Normal 8 2" xfId="1456" xr:uid="{00000000-0005-0000-0000-0000B1050000}"/>
    <cellStyle name="Normal 8 2 2" xfId="1457" xr:uid="{00000000-0005-0000-0000-0000B2050000}"/>
    <cellStyle name="Normal 8 2 2 2" xfId="1458" xr:uid="{00000000-0005-0000-0000-0000B3050000}"/>
    <cellStyle name="Normal 8 2 3" xfId="1459" xr:uid="{00000000-0005-0000-0000-0000B4050000}"/>
    <cellStyle name="Normal 8 20" xfId="1460" xr:uid="{00000000-0005-0000-0000-0000B5050000}"/>
    <cellStyle name="Normal 8 20 2" xfId="1461" xr:uid="{00000000-0005-0000-0000-0000B6050000}"/>
    <cellStyle name="Normal 8 20 2 2" xfId="1462" xr:uid="{00000000-0005-0000-0000-0000B7050000}"/>
    <cellStyle name="Normal 8 20 3" xfId="1463" xr:uid="{00000000-0005-0000-0000-0000B8050000}"/>
    <cellStyle name="Normal 8 21" xfId="1464" xr:uid="{00000000-0005-0000-0000-0000B9050000}"/>
    <cellStyle name="Normal 8 21 2" xfId="1465" xr:uid="{00000000-0005-0000-0000-0000BA050000}"/>
    <cellStyle name="Normal 8 21 2 2" xfId="1466" xr:uid="{00000000-0005-0000-0000-0000BB050000}"/>
    <cellStyle name="Normal 8 21 3" xfId="1467" xr:uid="{00000000-0005-0000-0000-0000BC050000}"/>
    <cellStyle name="Normal 8 22" xfId="1468" xr:uid="{00000000-0005-0000-0000-0000BD050000}"/>
    <cellStyle name="Normal 8 22 2" xfId="1469" xr:uid="{00000000-0005-0000-0000-0000BE050000}"/>
    <cellStyle name="Normal 8 22 2 2" xfId="1470" xr:uid="{00000000-0005-0000-0000-0000BF050000}"/>
    <cellStyle name="Normal 8 22 3" xfId="1471" xr:uid="{00000000-0005-0000-0000-0000C0050000}"/>
    <cellStyle name="Normal 8 23" xfId="1472" xr:uid="{00000000-0005-0000-0000-0000C1050000}"/>
    <cellStyle name="Normal 8 23 2" xfId="1473" xr:uid="{00000000-0005-0000-0000-0000C2050000}"/>
    <cellStyle name="Normal 8 23 2 2" xfId="1474" xr:uid="{00000000-0005-0000-0000-0000C3050000}"/>
    <cellStyle name="Normal 8 23 3" xfId="1475" xr:uid="{00000000-0005-0000-0000-0000C4050000}"/>
    <cellStyle name="Normal 8 24" xfId="1476" xr:uid="{00000000-0005-0000-0000-0000C5050000}"/>
    <cellStyle name="Normal 8 24 2" xfId="1477" xr:uid="{00000000-0005-0000-0000-0000C6050000}"/>
    <cellStyle name="Normal 8 24 2 2" xfId="1478" xr:uid="{00000000-0005-0000-0000-0000C7050000}"/>
    <cellStyle name="Normal 8 24 3" xfId="1479" xr:uid="{00000000-0005-0000-0000-0000C8050000}"/>
    <cellStyle name="Normal 8 25" xfId="1480" xr:uid="{00000000-0005-0000-0000-0000C9050000}"/>
    <cellStyle name="Normal 8 25 2" xfId="1481" xr:uid="{00000000-0005-0000-0000-0000CA050000}"/>
    <cellStyle name="Normal 8 25 2 2" xfId="1482" xr:uid="{00000000-0005-0000-0000-0000CB050000}"/>
    <cellStyle name="Normal 8 25 3" xfId="1483" xr:uid="{00000000-0005-0000-0000-0000CC050000}"/>
    <cellStyle name="Normal 8 26" xfId="1484" xr:uid="{00000000-0005-0000-0000-0000CD050000}"/>
    <cellStyle name="Normal 8 26 2" xfId="1485" xr:uid="{00000000-0005-0000-0000-0000CE050000}"/>
    <cellStyle name="Normal 8 26 2 2" xfId="1486" xr:uid="{00000000-0005-0000-0000-0000CF050000}"/>
    <cellStyle name="Normal 8 26 3" xfId="1487" xr:uid="{00000000-0005-0000-0000-0000D0050000}"/>
    <cellStyle name="Normal 8 27" xfId="1488" xr:uid="{00000000-0005-0000-0000-0000D1050000}"/>
    <cellStyle name="Normal 8 28" xfId="1489" xr:uid="{00000000-0005-0000-0000-0000D2050000}"/>
    <cellStyle name="Normal 8 3" xfId="1490" xr:uid="{00000000-0005-0000-0000-0000D3050000}"/>
    <cellStyle name="Normal 8 3 2" xfId="1491" xr:uid="{00000000-0005-0000-0000-0000D4050000}"/>
    <cellStyle name="Normal 8 3 2 2" xfId="1492" xr:uid="{00000000-0005-0000-0000-0000D5050000}"/>
    <cellStyle name="Normal 8 3 3" xfId="1493" xr:uid="{00000000-0005-0000-0000-0000D6050000}"/>
    <cellStyle name="Normal 8 4" xfId="1494" xr:uid="{00000000-0005-0000-0000-0000D7050000}"/>
    <cellStyle name="Normal 8 4 2" xfId="1495" xr:uid="{00000000-0005-0000-0000-0000D8050000}"/>
    <cellStyle name="Normal 8 4 2 2" xfId="1496" xr:uid="{00000000-0005-0000-0000-0000D9050000}"/>
    <cellStyle name="Normal 8 4 3" xfId="1497" xr:uid="{00000000-0005-0000-0000-0000DA050000}"/>
    <cellStyle name="Normal 8 5" xfId="1498" xr:uid="{00000000-0005-0000-0000-0000DB050000}"/>
    <cellStyle name="Normal 8 5 2" xfId="1499" xr:uid="{00000000-0005-0000-0000-0000DC050000}"/>
    <cellStyle name="Normal 8 5 2 2" xfId="1500" xr:uid="{00000000-0005-0000-0000-0000DD050000}"/>
    <cellStyle name="Normal 8 5 3" xfId="1501" xr:uid="{00000000-0005-0000-0000-0000DE050000}"/>
    <cellStyle name="Normal 8 6" xfId="1502" xr:uid="{00000000-0005-0000-0000-0000DF050000}"/>
    <cellStyle name="Normal 8 6 2" xfId="1503" xr:uid="{00000000-0005-0000-0000-0000E0050000}"/>
    <cellStyle name="Normal 8 6 2 2" xfId="1504" xr:uid="{00000000-0005-0000-0000-0000E1050000}"/>
    <cellStyle name="Normal 8 6 3" xfId="1505" xr:uid="{00000000-0005-0000-0000-0000E2050000}"/>
    <cellStyle name="Normal 8 7" xfId="1506" xr:uid="{00000000-0005-0000-0000-0000E3050000}"/>
    <cellStyle name="Normal 8 7 2" xfId="1507" xr:uid="{00000000-0005-0000-0000-0000E4050000}"/>
    <cellStyle name="Normal 8 7 2 2" xfId="1508" xr:uid="{00000000-0005-0000-0000-0000E5050000}"/>
    <cellStyle name="Normal 8 7 3" xfId="1509" xr:uid="{00000000-0005-0000-0000-0000E6050000}"/>
    <cellStyle name="Normal 8 8" xfId="1510" xr:uid="{00000000-0005-0000-0000-0000E7050000}"/>
    <cellStyle name="Normal 8 8 2" xfId="1511" xr:uid="{00000000-0005-0000-0000-0000E8050000}"/>
    <cellStyle name="Normal 8 8 2 2" xfId="1512" xr:uid="{00000000-0005-0000-0000-0000E9050000}"/>
    <cellStyle name="Normal 8 8 3" xfId="1513" xr:uid="{00000000-0005-0000-0000-0000EA050000}"/>
    <cellStyle name="Normal 8 9" xfId="1514" xr:uid="{00000000-0005-0000-0000-0000EB050000}"/>
    <cellStyle name="Normal 8 9 2" xfId="1515" xr:uid="{00000000-0005-0000-0000-0000EC050000}"/>
    <cellStyle name="Normal 8 9 2 2" xfId="1516" xr:uid="{00000000-0005-0000-0000-0000ED050000}"/>
    <cellStyle name="Normal 8 9 3" xfId="1517" xr:uid="{00000000-0005-0000-0000-0000EE050000}"/>
    <cellStyle name="Normal 9" xfId="1518" xr:uid="{00000000-0005-0000-0000-0000EF050000}"/>
    <cellStyle name="Normal 9 2" xfId="1519" xr:uid="{00000000-0005-0000-0000-0000F0050000}"/>
    <cellStyle name="Normal_annexe LF 2006 12_11_2005" xfId="4" xr:uid="{00000000-0005-0000-0000-0000F1050000}"/>
    <cellStyle name="Pourcentage 2" xfId="1520" xr:uid="{00000000-0005-0000-0000-0000F5050000}"/>
    <cellStyle name="Pourcentage 2 2" xfId="1521" xr:uid="{00000000-0005-0000-0000-0000F6050000}"/>
    <cellStyle name="Pourcentage 2 2 2" xfId="1522" xr:uid="{00000000-0005-0000-0000-0000F7050000}"/>
    <cellStyle name="Pourcentage 3" xfId="1523" xr:uid="{00000000-0005-0000-0000-0000F8050000}"/>
    <cellStyle name="Pourcentage 4" xfId="1524" xr:uid="{00000000-0005-0000-0000-0000F9050000}"/>
    <cellStyle name="Pourcentage 4 2" xfId="1525" xr:uid="{00000000-0005-0000-0000-0000FA050000}"/>
    <cellStyle name="Pourcentage 4 3" xfId="1526" xr:uid="{00000000-0005-0000-0000-0000FB050000}"/>
    <cellStyle name="Pourcentage 4 4" xfId="1527" xr:uid="{00000000-0005-0000-0000-0000FC050000}"/>
    <cellStyle name="Pourcentage 5" xfId="1528" xr:uid="{00000000-0005-0000-0000-0000FD050000}"/>
    <cellStyle name="Pourcentage 5 2" xfId="1529" xr:uid="{00000000-0005-0000-0000-0000FE050000}"/>
    <cellStyle name="Pourcentage 6" xfId="1530" xr:uid="{00000000-0005-0000-0000-0000FF050000}"/>
    <cellStyle name="Pourcentage 6 2" xfId="1531" xr:uid="{00000000-0005-0000-0000-000000060000}"/>
    <cellStyle name="Pourcentage 7" xfId="1532" xr:uid="{00000000-0005-0000-0000-000001060000}"/>
    <cellStyle name="Pourcentage 7 2" xfId="1533" xr:uid="{00000000-0005-0000-0000-000002060000}"/>
    <cellStyle name="Pourcentage 8" xfId="1534" xr:uid="{00000000-0005-0000-0000-000003060000}"/>
    <cellStyle name="Pourcentage 8 2" xfId="1535" xr:uid="{00000000-0005-0000-0000-000004060000}"/>
    <cellStyle name="Pourcentage 9" xfId="1536" xr:uid="{00000000-0005-0000-0000-000005060000}"/>
    <cellStyle name="Pourcentage 9 2" xfId="1537" xr:uid="{00000000-0005-0000-0000-000006060000}"/>
    <cellStyle name="rest_dcn" xfId="1538" xr:uid="{00000000-0005-0000-0000-000007060000}"/>
    <cellStyle name="Währung" xfId="1539" xr:uid="{00000000-0005-0000-0000-000008060000}"/>
    <cellStyle name="Währung 2" xfId="1540" xr:uid="{00000000-0005-0000-0000-0000090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ableaux%20de%20bord\AnnexeLF\Excel\Excel%202019\Annexe%20LF%202019-09-10-20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peche\etat%20de%20la%20flotte%20de%20la%20peche%20national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peche\production%20halieutique%20nationa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nnexeLF\Excel\Excel%202015\Compl&#233;ment%20de%20graphiqu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naanaa\sauvegarde\azeroual\ALPHA\SIMULATION%20CREDIT\Simul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precipita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superficie%20cultuvee%20et%20cultuv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production%20des%20principales%20cultu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rendement%20des%20principales%20cultur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production%20des%20cultures%20maraicher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elevage\effectif%20du%20cheptel%20et%20des%20abattages%20contro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BusinessQuery#"/>
      <sheetName val="Annexe_5_pgs"/>
      <sheetName val="Env_int"/>
      <sheetName val="Annexe_arab_5_pgs"/>
      <sheetName val="comptes nationaux 2007"/>
      <sheetName val="Annexe global"/>
      <sheetName val="finances publiques "/>
      <sheetName val="macro"/>
      <sheetName val="monnaie "/>
      <sheetName val="social"/>
      <sheetName val="Annexe arabe"/>
      <sheetName val="Tableau"/>
      <sheetName val="Synthèse DH"/>
      <sheetName val="graph dépliant"/>
      <sheetName val="Synthèse Directeur FR"/>
      <sheetName val="Synthèse"/>
      <sheetName val="Synthèse arabe"/>
      <sheetName val="D-Graph"/>
      <sheetName val="Graph"/>
      <sheetName val="Synthèse Directeur AR"/>
      <sheetName val="S&amp;P-EUROSTOXX"/>
      <sheetName val="CME"/>
      <sheetName val="MAJ site(International)"/>
      <sheetName val="MAJ site(Comptes nationaux)"/>
      <sheetName val="MAJ site(sectoriel)"/>
      <sheetName val="MAJ site(social)"/>
      <sheetName val="Annexe 14_pgs"/>
      <sheetName val="Feuil1"/>
      <sheetName val="Feuil2"/>
      <sheetName val="Feuil3"/>
      <sheetName val="Feuil4"/>
      <sheetName val="Feuil5"/>
      <sheetName val="Feuil6"/>
      <sheetName val="Feuil7"/>
      <sheetName val="Feuil8"/>
      <sheetName val="Feuil9"/>
      <sheetName val="Feuil10"/>
    </sheetNames>
    <sheetDataSet>
      <sheetData sheetId="0"/>
      <sheetData sheetId="1"/>
      <sheetData sheetId="2"/>
      <sheetData sheetId="3"/>
      <sheetData sheetId="4"/>
      <sheetData sheetId="5">
        <row r="657">
          <cell r="C657">
            <v>7546.9591855551835</v>
          </cell>
          <cell r="F657">
            <v>8900.4259999999995</v>
          </cell>
          <cell r="G657">
            <v>6437.880282410053</v>
          </cell>
          <cell r="H657">
            <v>8420.1659999999993</v>
          </cell>
          <cell r="I657">
            <v>7635.056592042858</v>
          </cell>
          <cell r="J657">
            <v>0</v>
          </cell>
        </row>
        <row r="658">
          <cell r="C658">
            <v>9188.3294963247081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</row>
        <row r="659">
          <cell r="C659">
            <v>81.013227895648271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</row>
      </sheetData>
      <sheetData sheetId="6"/>
      <sheetData sheetId="7">
        <row r="583">
          <cell r="C583">
            <v>2941.4260000000004</v>
          </cell>
        </row>
      </sheetData>
      <sheetData sheetId="8"/>
      <sheetData sheetId="9">
        <row r="8">
          <cell r="F8">
            <v>28833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tte_peche"/>
      <sheetName val="Transfert"/>
    </sheetNames>
    <sheetDataSet>
      <sheetData sheetId="0">
        <row r="7">
          <cell r="AF7">
            <v>3020</v>
          </cell>
          <cell r="AG7">
            <v>3014</v>
          </cell>
          <cell r="AH7">
            <v>3009</v>
          </cell>
          <cell r="AI7">
            <v>2949</v>
          </cell>
          <cell r="AJ7">
            <v>2959</v>
          </cell>
          <cell r="AK7">
            <v>2960</v>
          </cell>
          <cell r="AL7">
            <v>2963</v>
          </cell>
          <cell r="AM7">
            <v>2976</v>
          </cell>
          <cell r="AN7">
            <v>2993</v>
          </cell>
          <cell r="AO7">
            <v>2981</v>
          </cell>
        </row>
        <row r="8">
          <cell r="AF8">
            <v>2570</v>
          </cell>
          <cell r="AG8">
            <v>2562</v>
          </cell>
          <cell r="AH8">
            <v>2525</v>
          </cell>
          <cell r="AI8">
            <v>2505</v>
          </cell>
          <cell r="AJ8">
            <v>2514</v>
          </cell>
          <cell r="AK8">
            <v>2500</v>
          </cell>
          <cell r="AL8">
            <v>2509</v>
          </cell>
          <cell r="AM8">
            <v>2522</v>
          </cell>
          <cell r="AN8">
            <v>2536</v>
          </cell>
          <cell r="AO8">
            <v>2524</v>
          </cell>
        </row>
        <row r="10">
          <cell r="AF10">
            <v>265974.45</v>
          </cell>
          <cell r="AG10">
            <v>269527</v>
          </cell>
          <cell r="AH10">
            <v>270077</v>
          </cell>
          <cell r="AI10">
            <v>272511</v>
          </cell>
          <cell r="AJ10">
            <v>276567</v>
          </cell>
          <cell r="AK10">
            <v>283313</v>
          </cell>
          <cell r="AL10">
            <v>287626</v>
          </cell>
          <cell r="AM10">
            <v>291534</v>
          </cell>
          <cell r="AN10">
            <v>295246</v>
          </cell>
          <cell r="AO10">
            <v>296147</v>
          </cell>
        </row>
        <row r="11">
          <cell r="AF11">
            <v>120458</v>
          </cell>
          <cell r="AG11">
            <v>122499</v>
          </cell>
          <cell r="AH11">
            <v>123575</v>
          </cell>
          <cell r="AI11">
            <v>125262</v>
          </cell>
          <cell r="AJ11">
            <v>127583</v>
          </cell>
          <cell r="AK11">
            <v>128733</v>
          </cell>
          <cell r="AL11">
            <v>133046</v>
          </cell>
          <cell r="AM11">
            <v>136954</v>
          </cell>
          <cell r="AN11">
            <v>139954</v>
          </cell>
          <cell r="AO11">
            <v>142092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ntité"/>
      <sheetName val="Valeur"/>
      <sheetName val="Transfert"/>
    </sheetNames>
    <sheetDataSet>
      <sheetData sheetId="0">
        <row r="11">
          <cell r="AF11">
            <v>1137.549</v>
          </cell>
          <cell r="AG11">
            <v>956.99900000000002</v>
          </cell>
          <cell r="AH11">
            <v>1170.982</v>
          </cell>
          <cell r="AI11">
            <v>1246.431</v>
          </cell>
          <cell r="AJ11">
            <v>1361.778</v>
          </cell>
          <cell r="AK11">
            <v>1369.3409999999999</v>
          </cell>
          <cell r="AL11">
            <v>1466.9349999999999</v>
          </cell>
          <cell r="AM11">
            <v>1386.0519999999999</v>
          </cell>
          <cell r="AN11">
            <v>1371.69</v>
          </cell>
          <cell r="AO11">
            <v>1461.307</v>
          </cell>
          <cell r="AP11">
            <v>1383</v>
          </cell>
        </row>
        <row r="12">
          <cell r="AH12">
            <v>1108.519</v>
          </cell>
          <cell r="AI12">
            <v>1159.7380000000001</v>
          </cell>
          <cell r="AJ12">
            <v>1278.4590000000001</v>
          </cell>
          <cell r="AK12">
            <v>1270.126</v>
          </cell>
          <cell r="AL12">
            <v>1357.826</v>
          </cell>
          <cell r="AM12">
            <v>1285.787</v>
          </cell>
          <cell r="AN12">
            <v>1296.7570000000001</v>
          </cell>
          <cell r="AO12">
            <v>1376.42</v>
          </cell>
          <cell r="AP12">
            <v>1274</v>
          </cell>
        </row>
        <row r="13">
          <cell r="AH13">
            <v>55.814</v>
          </cell>
          <cell r="AI13">
            <v>79.153999999999996</v>
          </cell>
          <cell r="AJ13">
            <v>72.022999999999996</v>
          </cell>
          <cell r="AK13">
            <v>78.432000000000002</v>
          </cell>
          <cell r="AL13">
            <v>81.766999999999996</v>
          </cell>
          <cell r="AM13">
            <v>73.242999999999995</v>
          </cell>
          <cell r="AN13">
            <v>57.293999999999997</v>
          </cell>
          <cell r="AO13">
            <v>64.168999999999997</v>
          </cell>
        </row>
      </sheetData>
      <sheetData sheetId="1">
        <row r="11">
          <cell r="AF11">
            <v>6658.9139999999998</v>
          </cell>
          <cell r="AG11">
            <v>7958.6660000000002</v>
          </cell>
          <cell r="AH11">
            <v>7825.6930000000002</v>
          </cell>
          <cell r="AI11">
            <v>8799.6209999999992</v>
          </cell>
          <cell r="AJ11">
            <v>9625.9930000000004</v>
          </cell>
          <cell r="AK11">
            <v>10817.093999999999</v>
          </cell>
          <cell r="AL11">
            <v>11743.467000000001</v>
          </cell>
          <cell r="AM11">
            <v>12101.761</v>
          </cell>
          <cell r="AN11">
            <v>11580.701999999999</v>
          </cell>
          <cell r="AO11">
            <v>11684.95</v>
          </cell>
        </row>
        <row r="12">
          <cell r="AH12">
            <v>5095.6210000000001</v>
          </cell>
          <cell r="AI12">
            <v>5419.5730000000003</v>
          </cell>
          <cell r="AJ12">
            <v>6027.5749999999998</v>
          </cell>
          <cell r="AK12">
            <v>6528.018</v>
          </cell>
          <cell r="AL12">
            <v>6753.2809999999999</v>
          </cell>
          <cell r="AM12">
            <v>7194.84</v>
          </cell>
          <cell r="AN12">
            <v>7290.5290000000005</v>
          </cell>
          <cell r="AO12">
            <v>7267.4629999999997</v>
          </cell>
        </row>
        <row r="13">
          <cell r="AH13">
            <v>2512.0770000000002</v>
          </cell>
          <cell r="AI13">
            <v>3175.672</v>
          </cell>
          <cell r="AJ13">
            <v>3433.7959999999998</v>
          </cell>
          <cell r="AK13">
            <v>4065.4520000000002</v>
          </cell>
          <cell r="AL13">
            <v>4708.2979999999998</v>
          </cell>
          <cell r="AM13">
            <v>4592.3559999999998</v>
          </cell>
          <cell r="AN13">
            <v>3949.7359999999999</v>
          </cell>
          <cell r="AO13">
            <v>4023.212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-Graph"/>
      <sheetName val="Feuil1"/>
      <sheetName val="Feuil2"/>
      <sheetName val="Feuil3"/>
    </sheetNames>
    <sheetDataSet>
      <sheetData sheetId="0"/>
      <sheetData sheetId="1">
        <row r="6">
          <cell r="A6" t="str">
            <v>Graphique 13 : Evolution des importations des céréales à fin mai </v>
          </cell>
        </row>
        <row r="40">
          <cell r="A40" t="str">
            <v>Graphique 15: Part de marché mondiale et au niveau de l’UE</v>
          </cell>
        </row>
        <row r="98">
          <cell r="A98" t="str">
            <v>Graphique: Répartition géographique des flux des IDE marocains à l'étranger entre 2008 et 2013</v>
          </cell>
        </row>
        <row r="114">
          <cell r="A114">
            <v>0</v>
          </cell>
        </row>
        <row r="137">
          <cell r="A137" t="str">
            <v>Graphique 19: Evolution des exportations des MMM (2008-2012)</v>
          </cell>
        </row>
        <row r="166">
          <cell r="A166" t="str">
            <v>Graphique 20: Evolution des échanges commerciaux entre le Maroc et l’Afrique subsaharienne</v>
          </cell>
        </row>
        <row r="197">
          <cell r="A197" t="str">
            <v>Graphique 22: Evolution des entrées d’IDE au niveau mondial et par groupe d’économies (en milliards de dollars)</v>
          </cell>
        </row>
        <row r="214">
          <cell r="A214" t="str">
            <v>Graphique 26: Contribution des différentes composantes du PIB à la croissance réelle</v>
          </cell>
        </row>
        <row r="271">
          <cell r="A271" t="str">
            <v>Graphique 31: Ventilation de l’IDH</v>
          </cell>
        </row>
        <row r="287">
          <cell r="A287" t="str">
            <v>Graphique 32: Le taux de chômage par niveau d’instruction en 2012 (en %)</v>
          </cell>
        </row>
        <row r="304">
          <cell r="A304" t="str">
            <v>Graphique 33: Evolution du taux de pauvreté absolue, relative et de vulnérabilité</v>
          </cell>
        </row>
        <row r="316">
          <cell r="A316" t="str">
            <v>Graphique 34: Evolution du nombre des coopératives au Maroc</v>
          </cell>
        </row>
        <row r="329">
          <cell r="A329" t="str">
            <v>Graphique 35 : Rendement du contrôle fiscal en millions de dirhams</v>
          </cell>
        </row>
        <row r="342">
          <cell r="A342" t="str">
            <v>Graphique 37: Masse salariale en % du PIB</v>
          </cell>
        </row>
        <row r="371">
          <cell r="A371" t="str">
            <v>Graphique 39: Evolution de la structure des dépenses de l’Etat</v>
          </cell>
        </row>
        <row r="391">
          <cell r="A391" t="str">
            <v>Graphique 40: Evolution de la dette directe du Trésor en % du PIB</v>
          </cell>
        </row>
        <row r="404">
          <cell r="A404" t="str">
            <v>Graphique 41: Evolution du solde structurel en % du PIB</v>
          </cell>
        </row>
        <row r="417">
          <cell r="A417" t="str">
            <v>Graphique 42: Evolution de la structure de l’encours de la dette directe du Trésor</v>
          </cell>
        </row>
        <row r="433">
          <cell r="A433" t="str">
            <v>Graphique 43: Evolution du solde primaire effective et celui stabilisant le ratio d’endettement en % du PIB</v>
          </cell>
        </row>
        <row r="659">
          <cell r="A659" t="str">
            <v>Décomposition du solde courant en % du PIB</v>
          </cell>
        </row>
        <row r="689">
          <cell r="A689" t="str">
            <v>Graphique 15 : Spécialisation et concentration industrielles des régions économiques du Maroc (2010)</v>
          </cell>
        </row>
        <row r="732">
          <cell r="A732" t="str">
            <v>Graphique 18 : Evolution de l’élasticité des recettes fiscales par rapport au PIB courant</v>
          </cell>
        </row>
        <row r="822">
          <cell r="A822">
            <v>0</v>
          </cell>
        </row>
        <row r="840">
          <cell r="A840">
            <v>0</v>
          </cell>
        </row>
        <row r="858">
          <cell r="A858" t="str">
            <v>Graphique 6 : Hausse des taux d’intérêt directeurs</v>
          </cell>
        </row>
        <row r="874">
          <cell r="A874" t="str">
            <v>Graphique 8 : Evolution des IDE au Maroc par pays</v>
          </cell>
        </row>
        <row r="894">
          <cell r="A894" t="str">
            <v>Graphique 9 : Evolution des IDE au Maroc par secteur</v>
          </cell>
        </row>
        <row r="910">
          <cell r="A910" t="str">
            <v>Graphique 11 : Evolution de la croissance de la consommation finale des ménages en volume</v>
          </cell>
        </row>
        <row r="927">
          <cell r="A927" t="str">
            <v>Graphique 16 : La répartition des projets INDH réalisés par programme au titre de la première phase 2005-2010</v>
          </cell>
        </row>
        <row r="939">
          <cell r="A939" t="str">
            <v>Graphique 17 : Evolution annuelle de l’emploi par région (2000-2010)</v>
          </cell>
        </row>
        <row r="959">
          <cell r="A959" t="str">
            <v>Graphique 19 : Evolution des recettes recouvrées en rapport avec le contrôle fiscale</v>
          </cell>
        </row>
        <row r="976">
          <cell r="A976" t="str">
            <v>Graphique 20 : Impact sur la réduction des recettes fiscales en % du PIB de la non concrétisation des mesures de réforme de l’IS et de l’IR depuis 2007</v>
          </cell>
        </row>
        <row r="991">
          <cell r="A991" t="str">
            <v>Graphique 21 : Croissance des dépenses et du PIB nominal (moyenne mobile sur 3 ans)</v>
          </cell>
        </row>
        <row r="1006">
          <cell r="A1006" t="str">
            <v>Graphique 22 : Evolution du taux de couverture des dépenses par les recettes en %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ème IGR"/>
      <sheetName val="Indices"/>
      <sheetName val="Ing Etat GP"/>
      <sheetName val="Crédit Cons"/>
      <sheetName val="Feuille de présence"/>
      <sheetName val="Note de frais"/>
      <sheetName val="Facture"/>
      <sheetName val="Dépenses"/>
      <sheetName val="Évolution du solde"/>
      <sheetName val="Amortissement de prêt"/>
      <sheetName val="Crédit LOG (2)"/>
      <sheetName val="Crédit LOG"/>
      <sheetName val="Barème_IGR"/>
      <sheetName val="Ing_Etat_GP"/>
      <sheetName val="Crédit_Cons"/>
      <sheetName val="Feuille_de_présence"/>
      <sheetName val="Note_de_frais"/>
      <sheetName val="Évolution_du_solde"/>
      <sheetName val="Amortissement_de_prêt"/>
      <sheetName val="Crédit_LOG_(2)"/>
      <sheetName val="Crédit_LOG"/>
      <sheetName val="Barème_IGR1"/>
      <sheetName val="Ing_Etat_GP1"/>
      <sheetName val="Crédit_Cons1"/>
      <sheetName val="Feuille_de_présence1"/>
      <sheetName val="Note_de_frais1"/>
      <sheetName val="Évolution_du_solde1"/>
      <sheetName val="Amortissement_de_prêt1"/>
      <sheetName val="Crédit_LOG_(2)1"/>
      <sheetName val="Crédit_LO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Calculateur d'emprunt</v>
          </cell>
        </row>
        <row r="5">
          <cell r="B5" t="str">
            <v>Entrez vos valeurs</v>
          </cell>
          <cell r="F5" t="str">
            <v>Synthèse de l'emprunt</v>
          </cell>
        </row>
        <row r="6">
          <cell r="C6" t="str">
            <v>Montant de l'emprunt</v>
          </cell>
          <cell r="D6">
            <v>130000</v>
          </cell>
          <cell r="G6" t="str">
            <v>Versement périodique</v>
          </cell>
          <cell r="H6">
            <v>2613.6939171498152</v>
          </cell>
        </row>
        <row r="7">
          <cell r="C7" t="str">
            <v>Taux d'intérêt annuel</v>
          </cell>
          <cell r="D7">
            <v>7.6416700000000004E-2</v>
          </cell>
          <cell r="G7" t="str">
            <v>Nombre de versements prévu</v>
          </cell>
          <cell r="H7">
            <v>60</v>
          </cell>
        </row>
        <row r="8">
          <cell r="C8" t="str">
            <v>Durée de l'emprunt en années</v>
          </cell>
          <cell r="D8">
            <v>5</v>
          </cell>
          <cell r="G8" t="str">
            <v>Nombre de versements requis</v>
          </cell>
          <cell r="H8">
            <v>60</v>
          </cell>
        </row>
        <row r="9">
          <cell r="C9" t="str">
            <v>Nombre de versements par an</v>
          </cell>
          <cell r="D9">
            <v>12</v>
          </cell>
          <cell r="G9" t="str">
            <v>Montant des versements anticipés</v>
          </cell>
          <cell r="H9">
            <v>0</v>
          </cell>
        </row>
        <row r="10">
          <cell r="C10" t="str">
            <v>Date de début de l'emprunt</v>
          </cell>
          <cell r="D10">
            <v>39198</v>
          </cell>
          <cell r="G10" t="str">
            <v>Montant des intérêts</v>
          </cell>
          <cell r="H10">
            <v>26821.635028990197</v>
          </cell>
        </row>
        <row r="11">
          <cell r="C11" t="str">
            <v>Versements supplémentaires facultatifs</v>
          </cell>
          <cell r="D11">
            <v>0</v>
          </cell>
        </row>
        <row r="13">
          <cell r="B13" t="str">
            <v>Nom du prêteur :</v>
          </cell>
          <cell r="C13" t="str">
            <v>azeroual</v>
          </cell>
        </row>
        <row r="16">
          <cell r="A16" t="str">
            <v>N° vers.</v>
          </cell>
          <cell r="B16" t="str">
            <v>Date du versement</v>
          </cell>
          <cell r="C16" t="str">
            <v>Solde initial</v>
          </cell>
          <cell r="D16" t="str">
            <v>Versement périodique</v>
          </cell>
          <cell r="E16" t="str">
            <v>Versement supplémentaire</v>
          </cell>
          <cell r="F16" t="str">
            <v>Total des versements</v>
          </cell>
          <cell r="G16" t="str">
            <v>Principal</v>
          </cell>
          <cell r="H16" t="str">
            <v>Intérêts</v>
          </cell>
          <cell r="I16" t="str">
            <v>Solde final</v>
          </cell>
        </row>
        <row r="18">
          <cell r="A18">
            <v>1</v>
          </cell>
          <cell r="B18">
            <v>39228</v>
          </cell>
          <cell r="C18">
            <v>130000</v>
          </cell>
          <cell r="D18">
            <v>2613.6939171498152</v>
          </cell>
          <cell r="E18">
            <v>0</v>
          </cell>
          <cell r="F18">
            <v>2613.6939171498152</v>
          </cell>
          <cell r="G18">
            <v>1785.846333816482</v>
          </cell>
          <cell r="H18">
            <v>827.84758333333332</v>
          </cell>
          <cell r="I18">
            <v>128214.15366618351</v>
          </cell>
        </row>
        <row r="19">
          <cell r="A19">
            <v>2</v>
          </cell>
          <cell r="B19">
            <v>39259</v>
          </cell>
          <cell r="C19">
            <v>128214.15366618351</v>
          </cell>
          <cell r="D19">
            <v>2613.6939171498152</v>
          </cell>
          <cell r="E19">
            <v>0</v>
          </cell>
          <cell r="F19">
            <v>2613.6939171498152</v>
          </cell>
          <cell r="G19">
            <v>1797.2187074445947</v>
          </cell>
          <cell r="H19">
            <v>816.47520970522055</v>
          </cell>
          <cell r="I19">
            <v>126416.93495873892</v>
          </cell>
        </row>
        <row r="20">
          <cell r="A20">
            <v>3</v>
          </cell>
          <cell r="B20">
            <v>39289</v>
          </cell>
          <cell r="C20">
            <v>126416.93495873892</v>
          </cell>
          <cell r="D20">
            <v>2613.6939171498152</v>
          </cell>
          <cell r="E20">
            <v>0</v>
          </cell>
          <cell r="F20">
            <v>2613.6939171498152</v>
          </cell>
          <cell r="G20">
            <v>1808.66350101136</v>
          </cell>
          <cell r="H20">
            <v>805.03041613845528</v>
          </cell>
          <cell r="I20">
            <v>124608.27145772756</v>
          </cell>
        </row>
        <row r="21">
          <cell r="A21">
            <v>4</v>
          </cell>
          <cell r="B21">
            <v>39320</v>
          </cell>
          <cell r="C21">
            <v>124608.27145772756</v>
          </cell>
          <cell r="D21">
            <v>2613.6939171498152</v>
          </cell>
          <cell r="E21">
            <v>0</v>
          </cell>
          <cell r="F21">
            <v>2613.6939171498152</v>
          </cell>
          <cell r="G21">
            <v>1820.1811756911711</v>
          </cell>
          <cell r="H21">
            <v>793.5127414586442</v>
          </cell>
          <cell r="I21">
            <v>122788.09028203638</v>
          </cell>
        </row>
        <row r="22">
          <cell r="A22">
            <v>5</v>
          </cell>
          <cell r="B22">
            <v>39351</v>
          </cell>
          <cell r="C22">
            <v>122788.09028203638</v>
          </cell>
          <cell r="D22">
            <v>2613.6939171498152</v>
          </cell>
          <cell r="E22">
            <v>0</v>
          </cell>
          <cell r="F22">
            <v>2613.6939171498152</v>
          </cell>
          <cell r="G22">
            <v>1831.7721955952079</v>
          </cell>
          <cell r="H22">
            <v>781.92172155460742</v>
          </cell>
          <cell r="I22">
            <v>120956.31808644117</v>
          </cell>
        </row>
        <row r="23">
          <cell r="A23">
            <v>6</v>
          </cell>
          <cell r="B23">
            <v>39381</v>
          </cell>
          <cell r="C23">
            <v>120956.31808644117</v>
          </cell>
          <cell r="D23">
            <v>2613.6939171498152</v>
          </cell>
          <cell r="E23">
            <v>0</v>
          </cell>
          <cell r="F23">
            <v>2613.6939171498152</v>
          </cell>
          <cell r="G23">
            <v>1843.4370277901362</v>
          </cell>
          <cell r="H23">
            <v>770.25688935967912</v>
          </cell>
          <cell r="I23">
            <v>119112.88105865104</v>
          </cell>
        </row>
        <row r="24">
          <cell r="A24">
            <v>7</v>
          </cell>
          <cell r="B24">
            <v>39412</v>
          </cell>
          <cell r="C24">
            <v>119112.88105865104</v>
          </cell>
          <cell r="D24">
            <v>2613.6939171498152</v>
          </cell>
          <cell r="E24">
            <v>0</v>
          </cell>
          <cell r="F24">
            <v>2613.6939171498152</v>
          </cell>
          <cell r="G24">
            <v>1855.1761423169301</v>
          </cell>
          <cell r="H24">
            <v>758.51777483288504</v>
          </cell>
          <cell r="I24">
            <v>117257.7049163341</v>
          </cell>
        </row>
        <row r="25">
          <cell r="A25">
            <v>8</v>
          </cell>
          <cell r="B25">
            <v>39442</v>
          </cell>
          <cell r="C25">
            <v>117257.7049163341</v>
          </cell>
          <cell r="D25">
            <v>2613.6939171498152</v>
          </cell>
          <cell r="E25">
            <v>0</v>
          </cell>
          <cell r="F25">
            <v>2613.6939171498152</v>
          </cell>
          <cell r="G25">
            <v>1866.9900122098129</v>
          </cell>
          <cell r="H25">
            <v>746.7039049400023</v>
          </cell>
          <cell r="I25">
            <v>115390.71490412428</v>
          </cell>
        </row>
        <row r="26">
          <cell r="A26">
            <v>9</v>
          </cell>
          <cell r="B26">
            <v>39473</v>
          </cell>
          <cell r="C26">
            <v>115390.71490412428</v>
          </cell>
          <cell r="D26">
            <v>2613.6939171498152</v>
          </cell>
          <cell r="E26">
            <v>0</v>
          </cell>
          <cell r="F26">
            <v>2613.6939171498152</v>
          </cell>
          <cell r="G26">
            <v>1878.8791135153156</v>
          </cell>
          <cell r="H26">
            <v>734.81480363449953</v>
          </cell>
          <cell r="I26">
            <v>113511.83579060897</v>
          </cell>
        </row>
        <row r="27">
          <cell r="A27">
            <v>10</v>
          </cell>
          <cell r="B27">
            <v>39504</v>
          </cell>
          <cell r="C27">
            <v>113511.83579060897</v>
          </cell>
          <cell r="D27">
            <v>2613.6939171498152</v>
          </cell>
          <cell r="E27">
            <v>0</v>
          </cell>
          <cell r="F27">
            <v>2613.6939171498152</v>
          </cell>
          <cell r="G27">
            <v>1890.843925311463</v>
          </cell>
          <cell r="H27">
            <v>722.84999183835237</v>
          </cell>
          <cell r="I27">
            <v>111620.9918652975</v>
          </cell>
        </row>
        <row r="28">
          <cell r="A28">
            <v>11</v>
          </cell>
          <cell r="B28">
            <v>39533</v>
          </cell>
          <cell r="C28">
            <v>111620.9918652975</v>
          </cell>
          <cell r="D28">
            <v>2613.6939171498152</v>
          </cell>
          <cell r="E28">
            <v>0</v>
          </cell>
          <cell r="F28">
            <v>2613.6939171498152</v>
          </cell>
          <cell r="G28">
            <v>1902.8849297270754</v>
          </cell>
          <cell r="H28">
            <v>710.80898742273996</v>
          </cell>
          <cell r="I28">
            <v>109718.10693557042</v>
          </cell>
        </row>
        <row r="29">
          <cell r="A29">
            <v>12</v>
          </cell>
          <cell r="B29">
            <v>39564</v>
          </cell>
          <cell r="C29">
            <v>109718.10693557042</v>
          </cell>
          <cell r="D29">
            <v>2613.6939171498152</v>
          </cell>
          <cell r="E29">
            <v>0</v>
          </cell>
          <cell r="F29">
            <v>2613.6939171498152</v>
          </cell>
          <cell r="G29">
            <v>1915.002611961198</v>
          </cell>
          <cell r="H29">
            <v>698.69130518861709</v>
          </cell>
          <cell r="I29">
            <v>107803.10432360922</v>
          </cell>
        </row>
        <row r="30">
          <cell r="A30">
            <v>13</v>
          </cell>
          <cell r="B30">
            <v>39594</v>
          </cell>
          <cell r="C30">
            <v>107803.10432360922</v>
          </cell>
          <cell r="D30">
            <v>2613.6939171498152</v>
          </cell>
          <cell r="E30">
            <v>0</v>
          </cell>
          <cell r="F30">
            <v>2613.6939171498152</v>
          </cell>
          <cell r="G30">
            <v>1927.1974603026529</v>
          </cell>
          <cell r="H30">
            <v>686.49645684716245</v>
          </cell>
          <cell r="I30">
            <v>105875.90686330658</v>
          </cell>
        </row>
        <row r="31">
          <cell r="A31">
            <v>14</v>
          </cell>
          <cell r="B31">
            <v>39625</v>
          </cell>
          <cell r="C31">
            <v>105875.90686330658</v>
          </cell>
          <cell r="D31">
            <v>2613.6939171498152</v>
          </cell>
          <cell r="E31">
            <v>0</v>
          </cell>
          <cell r="F31">
            <v>2613.6939171498152</v>
          </cell>
          <cell r="G31">
            <v>1939.469966149712</v>
          </cell>
          <cell r="H31">
            <v>674.22395100010328</v>
          </cell>
          <cell r="I31">
            <v>103936.43689715686</v>
          </cell>
        </row>
        <row r="32">
          <cell r="A32">
            <v>15</v>
          </cell>
          <cell r="B32">
            <v>39655</v>
          </cell>
          <cell r="C32">
            <v>103936.43689715686</v>
          </cell>
          <cell r="D32">
            <v>2613.6939171498152</v>
          </cell>
          <cell r="E32">
            <v>0</v>
          </cell>
          <cell r="F32">
            <v>2613.6939171498152</v>
          </cell>
          <cell r="G32">
            <v>1951.8206240299014</v>
          </cell>
          <cell r="H32">
            <v>661.87329311991391</v>
          </cell>
          <cell r="I32">
            <v>101984.61627312696</v>
          </cell>
        </row>
        <row r="33">
          <cell r="A33">
            <v>16</v>
          </cell>
          <cell r="B33">
            <v>39686</v>
          </cell>
          <cell r="C33">
            <v>101984.61627312696</v>
          </cell>
          <cell r="D33">
            <v>2613.6939171498152</v>
          </cell>
          <cell r="E33">
            <v>0</v>
          </cell>
          <cell r="F33">
            <v>2613.6939171498152</v>
          </cell>
          <cell r="G33">
            <v>1964.2499316199269</v>
          </cell>
          <cell r="H33">
            <v>649.44398552988844</v>
          </cell>
          <cell r="I33">
            <v>100020.36634150703</v>
          </cell>
        </row>
        <row r="34">
          <cell r="A34">
            <v>17</v>
          </cell>
          <cell r="B34">
            <v>39717</v>
          </cell>
          <cell r="C34">
            <v>100020.36634150703</v>
          </cell>
          <cell r="D34">
            <v>2613.6939171498152</v>
          </cell>
          <cell r="E34">
            <v>0</v>
          </cell>
          <cell r="F34">
            <v>2613.6939171498152</v>
          </cell>
          <cell r="G34">
            <v>1976.7583897657285</v>
          </cell>
          <cell r="H34">
            <v>636.93552738408675</v>
          </cell>
          <cell r="I34">
            <v>98043.607951741302</v>
          </cell>
        </row>
        <row r="35">
          <cell r="A35">
            <v>18</v>
          </cell>
          <cell r="B35">
            <v>39747</v>
          </cell>
          <cell r="C35">
            <v>98043.607951741302</v>
          </cell>
          <cell r="D35">
            <v>2613.6939171498152</v>
          </cell>
          <cell r="E35">
            <v>0</v>
          </cell>
          <cell r="F35">
            <v>2613.6939171498152</v>
          </cell>
          <cell r="G35">
            <v>1989.3465025026626</v>
          </cell>
          <cell r="H35">
            <v>624.3474146471525</v>
          </cell>
          <cell r="I35">
            <v>96054.261449238635</v>
          </cell>
        </row>
        <row r="36">
          <cell r="A36">
            <v>19</v>
          </cell>
          <cell r="B36">
            <v>39778</v>
          </cell>
          <cell r="C36">
            <v>96054.261449238635</v>
          </cell>
          <cell r="D36">
            <v>2613.6939171498152</v>
          </cell>
          <cell r="E36">
            <v>0</v>
          </cell>
          <cell r="F36">
            <v>2613.6939171498152</v>
          </cell>
          <cell r="G36">
            <v>2002.0147770758122</v>
          </cell>
          <cell r="H36">
            <v>611.67914007400293</v>
          </cell>
          <cell r="I36">
            <v>94052.246672162815</v>
          </cell>
        </row>
        <row r="37">
          <cell r="A37">
            <v>20</v>
          </cell>
          <cell r="B37">
            <v>39808</v>
          </cell>
          <cell r="C37">
            <v>94052.246672162815</v>
          </cell>
          <cell r="D37">
            <v>2613.6939171498152</v>
          </cell>
          <cell r="E37">
            <v>0</v>
          </cell>
          <cell r="F37">
            <v>2613.6939171498152</v>
          </cell>
          <cell r="G37">
            <v>2014.7637239604264</v>
          </cell>
          <cell r="H37">
            <v>598.93019318938866</v>
          </cell>
          <cell r="I37">
            <v>92037.482948202392</v>
          </cell>
        </row>
        <row r="38">
          <cell r="A38">
            <v>21</v>
          </cell>
          <cell r="B38">
            <v>39839</v>
          </cell>
          <cell r="C38">
            <v>92037.482948202392</v>
          </cell>
          <cell r="D38">
            <v>2613.6939171498152</v>
          </cell>
          <cell r="E38">
            <v>0</v>
          </cell>
          <cell r="F38">
            <v>2613.6939171498152</v>
          </cell>
          <cell r="G38">
            <v>2027.5938568824904</v>
          </cell>
          <cell r="H38">
            <v>586.10006026732492</v>
          </cell>
          <cell r="I38">
            <v>90009.889091319899</v>
          </cell>
        </row>
        <row r="39">
          <cell r="A39">
            <v>22</v>
          </cell>
          <cell r="B39">
            <v>39870</v>
          </cell>
          <cell r="C39">
            <v>90009.889091319899</v>
          </cell>
          <cell r="D39">
            <v>2613.6939171498152</v>
          </cell>
          <cell r="E39">
            <v>0</v>
          </cell>
          <cell r="F39">
            <v>2613.6939171498152</v>
          </cell>
          <cell r="G39">
            <v>2040.5056928394265</v>
          </cell>
          <cell r="H39">
            <v>573.18822431038882</v>
          </cell>
          <cell r="I39">
            <v>87969.383398480466</v>
          </cell>
        </row>
        <row r="40">
          <cell r="A40">
            <v>23</v>
          </cell>
          <cell r="B40">
            <v>39898</v>
          </cell>
          <cell r="C40">
            <v>87969.383398480466</v>
          </cell>
          <cell r="D40">
            <v>2613.6939171498152</v>
          </cell>
          <cell r="E40">
            <v>0</v>
          </cell>
          <cell r="F40">
            <v>2613.6939171498152</v>
          </cell>
          <cell r="G40">
            <v>2053.4997521209266</v>
          </cell>
          <cell r="H40">
            <v>560.19416502888851</v>
          </cell>
          <cell r="I40">
            <v>85915.883646359536</v>
          </cell>
        </row>
        <row r="41">
          <cell r="A41">
            <v>24</v>
          </cell>
          <cell r="B41">
            <v>39929</v>
          </cell>
          <cell r="C41">
            <v>85915.883646359536</v>
          </cell>
          <cell r="D41">
            <v>2613.6939171498152</v>
          </cell>
          <cell r="E41">
            <v>0</v>
          </cell>
          <cell r="F41">
            <v>2613.6939171498152</v>
          </cell>
          <cell r="G41">
            <v>2066.576558329918</v>
          </cell>
          <cell r="H41">
            <v>547.11735881989694</v>
          </cell>
          <cell r="I41">
            <v>83849.307088029615</v>
          </cell>
        </row>
        <row r="42">
          <cell r="A42">
            <v>25</v>
          </cell>
          <cell r="B42">
            <v>39959</v>
          </cell>
          <cell r="C42">
            <v>83849.307088029615</v>
          </cell>
          <cell r="D42">
            <v>2613.6939171498152</v>
          </cell>
          <cell r="E42">
            <v>0</v>
          </cell>
          <cell r="F42">
            <v>2613.6939171498152</v>
          </cell>
          <cell r="G42">
            <v>2079.7366384036623</v>
          </cell>
          <cell r="H42">
            <v>533.95727874615272</v>
          </cell>
          <cell r="I42">
            <v>81769.570449625957</v>
          </cell>
        </row>
        <row r="43">
          <cell r="A43">
            <v>26</v>
          </cell>
          <cell r="B43">
            <v>39990</v>
          </cell>
          <cell r="C43">
            <v>81769.570449625957</v>
          </cell>
          <cell r="D43">
            <v>2613.6939171498152</v>
          </cell>
          <cell r="E43">
            <v>0</v>
          </cell>
          <cell r="F43">
            <v>2613.6939171498152</v>
          </cell>
          <cell r="G43">
            <v>2092.9805226349877</v>
          </cell>
          <cell r="H43">
            <v>520.71339451482766</v>
          </cell>
          <cell r="I43">
            <v>79676.589926990971</v>
          </cell>
        </row>
        <row r="44">
          <cell r="A44">
            <v>27</v>
          </cell>
          <cell r="B44">
            <v>40020</v>
          </cell>
          <cell r="C44">
            <v>79676.589926990971</v>
          </cell>
          <cell r="D44">
            <v>2613.6939171498152</v>
          </cell>
          <cell r="E44">
            <v>0</v>
          </cell>
          <cell r="F44">
            <v>2613.6939171498152</v>
          </cell>
          <cell r="G44">
            <v>2106.3087446936574</v>
          </cell>
          <cell r="H44">
            <v>507.38517245615759</v>
          </cell>
          <cell r="I44">
            <v>77570.281182297316</v>
          </cell>
        </row>
        <row r="45">
          <cell r="A45">
            <v>28</v>
          </cell>
          <cell r="B45">
            <v>40051</v>
          </cell>
          <cell r="C45">
            <v>77570.281182297316</v>
          </cell>
          <cell r="D45">
            <v>2613.6939171498152</v>
          </cell>
          <cell r="E45">
            <v>0</v>
          </cell>
          <cell r="F45">
            <v>2613.6939171498152</v>
          </cell>
          <cell r="G45">
            <v>2119.7218416478768</v>
          </cell>
          <cell r="H45">
            <v>493.97207550193826</v>
          </cell>
          <cell r="I45">
            <v>75450.559340649444</v>
          </cell>
        </row>
        <row r="46">
          <cell r="A46">
            <v>29</v>
          </cell>
          <cell r="B46">
            <v>40082</v>
          </cell>
          <cell r="C46">
            <v>75450.559340649444</v>
          </cell>
          <cell r="D46">
            <v>2613.6939171498152</v>
          </cell>
          <cell r="E46">
            <v>0</v>
          </cell>
          <cell r="F46">
            <v>2613.6939171498152</v>
          </cell>
          <cell r="G46">
            <v>2133.2203539859311</v>
          </cell>
          <cell r="H46">
            <v>480.47356316388391</v>
          </cell>
          <cell r="I46">
            <v>73317.338986663512</v>
          </cell>
        </row>
        <row r="47">
          <cell r="A47">
            <v>30</v>
          </cell>
          <cell r="B47">
            <v>40112</v>
          </cell>
          <cell r="C47">
            <v>73317.338986663512</v>
          </cell>
          <cell r="D47">
            <v>2613.6939171498152</v>
          </cell>
          <cell r="E47">
            <v>0</v>
          </cell>
          <cell r="F47">
            <v>2613.6939171498152</v>
          </cell>
          <cell r="G47">
            <v>2146.804825637968</v>
          </cell>
          <cell r="H47">
            <v>466.88909151184748</v>
          </cell>
          <cell r="I47">
            <v>71170.534161025542</v>
          </cell>
        </row>
        <row r="48">
          <cell r="A48">
            <v>31</v>
          </cell>
          <cell r="B48">
            <v>40143</v>
          </cell>
          <cell r="C48">
            <v>71170.534161025542</v>
          </cell>
          <cell r="D48">
            <v>2613.6939171498152</v>
          </cell>
          <cell r="E48">
            <v>0</v>
          </cell>
          <cell r="F48">
            <v>2613.6939171498152</v>
          </cell>
          <cell r="G48">
            <v>2160.475803997912</v>
          </cell>
          <cell r="H48">
            <v>453.21811315190342</v>
          </cell>
          <cell r="I48">
            <v>69010.058357027636</v>
          </cell>
        </row>
        <row r="49">
          <cell r="A49">
            <v>32</v>
          </cell>
          <cell r="B49">
            <v>40173</v>
          </cell>
          <cell r="C49">
            <v>69010.058357027636</v>
          </cell>
          <cell r="D49">
            <v>2613.6939171498152</v>
          </cell>
          <cell r="E49">
            <v>0</v>
          </cell>
          <cell r="F49">
            <v>2613.6939171498152</v>
          </cell>
          <cell r="G49">
            <v>2174.2338399455257</v>
          </cell>
          <cell r="H49">
            <v>439.46007720428952</v>
          </cell>
          <cell r="I49">
            <v>66835.824517082103</v>
          </cell>
        </row>
        <row r="50">
          <cell r="A50">
            <v>33</v>
          </cell>
          <cell r="B50">
            <v>40204</v>
          </cell>
          <cell r="C50">
            <v>66835.824517082103</v>
          </cell>
          <cell r="D50">
            <v>2613.6939171498152</v>
          </cell>
          <cell r="E50">
            <v>0</v>
          </cell>
          <cell r="F50">
            <v>2613.6939171498152</v>
          </cell>
          <cell r="G50">
            <v>2188.0794878686061</v>
          </cell>
          <cell r="H50">
            <v>425.61442928120897</v>
          </cell>
          <cell r="I50">
            <v>64647.745029213496</v>
          </cell>
        </row>
        <row r="51">
          <cell r="A51">
            <v>34</v>
          </cell>
          <cell r="B51">
            <v>40235</v>
          </cell>
          <cell r="C51">
            <v>64647.745029213496</v>
          </cell>
          <cell r="D51">
            <v>2613.6939171498152</v>
          </cell>
          <cell r="E51">
            <v>0</v>
          </cell>
          <cell r="F51">
            <v>2613.6939171498152</v>
          </cell>
          <cell r="G51">
            <v>2202.0133056853238</v>
          </cell>
          <cell r="H51">
            <v>411.68061146449162</v>
          </cell>
          <cell r="I51">
            <v>62445.731723528173</v>
          </cell>
        </row>
        <row r="52">
          <cell r="A52">
            <v>35</v>
          </cell>
          <cell r="B52">
            <v>40263</v>
          </cell>
          <cell r="C52">
            <v>62445.731723528173</v>
          </cell>
          <cell r="D52">
            <v>2613.6939171498152</v>
          </cell>
          <cell r="E52">
            <v>0</v>
          </cell>
          <cell r="F52">
            <v>2613.6939171498152</v>
          </cell>
          <cell r="G52">
            <v>2216.0358548667041</v>
          </cell>
          <cell r="H52">
            <v>397.65806228311129</v>
          </cell>
          <cell r="I52">
            <v>60229.695868661467</v>
          </cell>
        </row>
        <row r="53">
          <cell r="A53">
            <v>36</v>
          </cell>
          <cell r="B53">
            <v>40294</v>
          </cell>
          <cell r="C53">
            <v>60229.695868661467</v>
          </cell>
          <cell r="D53">
            <v>2613.6939171498152</v>
          </cell>
          <cell r="E53">
            <v>0</v>
          </cell>
          <cell r="F53">
            <v>2613.6939171498152</v>
          </cell>
          <cell r="G53">
            <v>2230.1477004592534</v>
          </cell>
          <cell r="H53">
            <v>383.54621669056195</v>
          </cell>
          <cell r="I53">
            <v>57999.548168202215</v>
          </cell>
        </row>
        <row r="54">
          <cell r="A54">
            <v>37</v>
          </cell>
          <cell r="B54">
            <v>40324</v>
          </cell>
          <cell r="C54">
            <v>57999.548168202215</v>
          </cell>
          <cell r="D54">
            <v>2613.6939171498152</v>
          </cell>
          <cell r="E54">
            <v>0</v>
          </cell>
          <cell r="F54">
            <v>2613.6939171498152</v>
          </cell>
          <cell r="G54">
            <v>2244.3494111077271</v>
          </cell>
          <cell r="H54">
            <v>369.3445060420882</v>
          </cell>
          <cell r="I54">
            <v>55755.198757094491</v>
          </cell>
        </row>
        <row r="55">
          <cell r="A55">
            <v>38</v>
          </cell>
          <cell r="B55">
            <v>40355</v>
          </cell>
          <cell r="C55">
            <v>55755.198757094491</v>
          </cell>
          <cell r="D55">
            <v>2613.6939171498152</v>
          </cell>
          <cell r="E55">
            <v>0</v>
          </cell>
          <cell r="F55">
            <v>2613.6939171498152</v>
          </cell>
          <cell r="G55">
            <v>2258.6415590780434</v>
          </cell>
          <cell r="H55">
            <v>355.05235807177195</v>
          </cell>
          <cell r="I55">
            <v>53496.557198016446</v>
          </cell>
        </row>
        <row r="56">
          <cell r="A56">
            <v>39</v>
          </cell>
          <cell r="B56">
            <v>40385</v>
          </cell>
          <cell r="C56">
            <v>53496.557198016446</v>
          </cell>
          <cell r="D56">
            <v>2613.6939171498152</v>
          </cell>
          <cell r="E56">
            <v>0</v>
          </cell>
          <cell r="F56">
            <v>2613.6939171498152</v>
          </cell>
          <cell r="G56">
            <v>2273.0247202803434</v>
          </cell>
          <cell r="H56">
            <v>340.66919686947193</v>
          </cell>
          <cell r="I56">
            <v>51223.532477736102</v>
          </cell>
        </row>
        <row r="57">
          <cell r="A57">
            <v>40</v>
          </cell>
          <cell r="B57">
            <v>40416</v>
          </cell>
          <cell r="C57">
            <v>51223.532477736102</v>
          </cell>
          <cell r="D57">
            <v>2613.6939171498152</v>
          </cell>
          <cell r="E57">
            <v>0</v>
          </cell>
          <cell r="F57">
            <v>2613.6939171498152</v>
          </cell>
          <cell r="G57">
            <v>2287.4994742921972</v>
          </cell>
          <cell r="H57">
            <v>326.19444285761807</v>
          </cell>
          <cell r="I57">
            <v>48936.033003443903</v>
          </cell>
        </row>
        <row r="58">
          <cell r="A58">
            <v>41</v>
          </cell>
          <cell r="B58">
            <v>40447</v>
          </cell>
          <cell r="C58">
            <v>48936.033003443903</v>
          </cell>
          <cell r="D58">
            <v>2613.6939171498152</v>
          </cell>
          <cell r="E58">
            <v>0</v>
          </cell>
          <cell r="F58">
            <v>2613.6939171498152</v>
          </cell>
          <cell r="G58">
            <v>2302.0664043819593</v>
          </cell>
          <cell r="H58">
            <v>311.62751276785599</v>
          </cell>
          <cell r="I58">
            <v>46633.966599061947</v>
          </cell>
        </row>
        <row r="59">
          <cell r="A59">
            <v>42</v>
          </cell>
          <cell r="B59">
            <v>40477</v>
          </cell>
          <cell r="C59">
            <v>46633.966599061947</v>
          </cell>
          <cell r="D59">
            <v>2613.6939171498152</v>
          </cell>
          <cell r="E59">
            <v>0</v>
          </cell>
          <cell r="F59">
            <v>2613.6939171498152</v>
          </cell>
          <cell r="G59">
            <v>2316.7260975322706</v>
          </cell>
          <cell r="H59">
            <v>296.96781961754476</v>
          </cell>
          <cell r="I59">
            <v>44317.240501529675</v>
          </cell>
        </row>
        <row r="60">
          <cell r="A60">
            <v>43</v>
          </cell>
          <cell r="B60">
            <v>40508</v>
          </cell>
          <cell r="C60">
            <v>44317.240501529675</v>
          </cell>
          <cell r="D60">
            <v>2613.6939171498152</v>
          </cell>
          <cell r="E60">
            <v>0</v>
          </cell>
          <cell r="F60">
            <v>2613.6939171498152</v>
          </cell>
          <cell r="G60">
            <v>2331.4791444637117</v>
          </cell>
          <cell r="H60">
            <v>282.21477268610357</v>
          </cell>
          <cell r="I60">
            <v>41985.761357065967</v>
          </cell>
        </row>
        <row r="61">
          <cell r="A61">
            <v>44</v>
          </cell>
          <cell r="B61">
            <v>40538</v>
          </cell>
          <cell r="C61">
            <v>41985.761357065967</v>
          </cell>
          <cell r="D61">
            <v>2613.6939171498152</v>
          </cell>
          <cell r="E61">
            <v>0</v>
          </cell>
          <cell r="F61">
            <v>2613.6939171498152</v>
          </cell>
          <cell r="G61">
            <v>2346.3261396586067</v>
          </cell>
          <cell r="H61">
            <v>267.36777749120859</v>
          </cell>
          <cell r="I61">
            <v>39639.435217407357</v>
          </cell>
        </row>
        <row r="62">
          <cell r="A62">
            <v>45</v>
          </cell>
          <cell r="B62">
            <v>40569</v>
          </cell>
          <cell r="C62">
            <v>39639.435217407357</v>
          </cell>
          <cell r="D62">
            <v>2613.6939171498152</v>
          </cell>
          <cell r="E62">
            <v>0</v>
          </cell>
          <cell r="F62">
            <v>2613.6939171498152</v>
          </cell>
          <cell r="G62">
            <v>2361.2676813849775</v>
          </cell>
          <cell r="H62">
            <v>252.42623576483774</v>
          </cell>
          <cell r="I62">
            <v>37278.167536022382</v>
          </cell>
        </row>
        <row r="63">
          <cell r="A63">
            <v>46</v>
          </cell>
          <cell r="B63">
            <v>40600</v>
          </cell>
          <cell r="C63">
            <v>37278.167536022382</v>
          </cell>
          <cell r="D63">
            <v>2613.6939171498152</v>
          </cell>
          <cell r="E63">
            <v>0</v>
          </cell>
          <cell r="F63">
            <v>2613.6939171498152</v>
          </cell>
          <cell r="G63">
            <v>2376.3043717206519</v>
          </cell>
          <cell r="H63">
            <v>237.38954542916349</v>
          </cell>
          <cell r="I63">
            <v>34901.863164301729</v>
          </cell>
        </row>
        <row r="64">
          <cell r="A64">
            <v>47</v>
          </cell>
          <cell r="B64">
            <v>40628</v>
          </cell>
          <cell r="C64">
            <v>34901.863164301729</v>
          </cell>
          <cell r="D64">
            <v>2613.6939171498152</v>
          </cell>
          <cell r="E64">
            <v>0</v>
          </cell>
          <cell r="F64">
            <v>2613.6939171498152</v>
          </cell>
          <cell r="G64">
            <v>2391.436816577524</v>
          </cell>
          <cell r="H64">
            <v>222.25710057229136</v>
          </cell>
          <cell r="I64">
            <v>32510.426347724206</v>
          </cell>
        </row>
        <row r="65">
          <cell r="A65">
            <v>48</v>
          </cell>
          <cell r="B65">
            <v>40659</v>
          </cell>
          <cell r="C65">
            <v>32510.426347724206</v>
          </cell>
          <cell r="D65">
            <v>2613.6939171498152</v>
          </cell>
          <cell r="E65">
            <v>0</v>
          </cell>
          <cell r="F65">
            <v>2613.6939171498152</v>
          </cell>
          <cell r="G65">
            <v>2406.6656257259706</v>
          </cell>
          <cell r="H65">
            <v>207.02829142384471</v>
          </cell>
          <cell r="I65">
            <v>30103.760721998235</v>
          </cell>
        </row>
        <row r="66">
          <cell r="A66">
            <v>49</v>
          </cell>
          <cell r="B66">
            <v>40689</v>
          </cell>
          <cell r="C66">
            <v>30103.760721998235</v>
          </cell>
          <cell r="D66">
            <v>2613.6939171498152</v>
          </cell>
          <cell r="E66">
            <v>0</v>
          </cell>
          <cell r="F66">
            <v>2613.6939171498152</v>
          </cell>
          <cell r="G66">
            <v>2421.9914128194218</v>
          </cell>
          <cell r="H66">
            <v>191.70250433039357</v>
          </cell>
          <cell r="I66">
            <v>27681.769309178813</v>
          </cell>
        </row>
        <row r="67">
          <cell r="A67">
            <v>50</v>
          </cell>
          <cell r="B67">
            <v>40720</v>
          </cell>
          <cell r="C67">
            <v>27681.769309178813</v>
          </cell>
          <cell r="D67">
            <v>2613.6939171498152</v>
          </cell>
          <cell r="E67">
            <v>0</v>
          </cell>
          <cell r="F67">
            <v>2613.6939171498152</v>
          </cell>
          <cell r="G67">
            <v>2437.414795419088</v>
          </cell>
          <cell r="H67">
            <v>176.27912173072707</v>
          </cell>
          <cell r="I67">
            <v>25244.354513759725</v>
          </cell>
        </row>
        <row r="68">
          <cell r="A68">
            <v>51</v>
          </cell>
          <cell r="B68">
            <v>40750</v>
          </cell>
          <cell r="C68">
            <v>25244.354513759725</v>
          </cell>
          <cell r="D68">
            <v>2613.6939171498152</v>
          </cell>
          <cell r="E68">
            <v>0</v>
          </cell>
          <cell r="F68">
            <v>2613.6939171498152</v>
          </cell>
          <cell r="G68">
            <v>2452.9363950188467</v>
          </cell>
          <cell r="H68">
            <v>160.75752213096857</v>
          </cell>
          <cell r="I68">
            <v>22791.418118740879</v>
          </cell>
        </row>
        <row r="69">
          <cell r="A69">
            <v>52</v>
          </cell>
          <cell r="B69">
            <v>40781</v>
          </cell>
          <cell r="C69">
            <v>22791.418118740879</v>
          </cell>
          <cell r="D69">
            <v>2613.6939171498152</v>
          </cell>
          <cell r="E69">
            <v>0</v>
          </cell>
          <cell r="F69">
            <v>2613.6939171498152</v>
          </cell>
          <cell r="G69">
            <v>2468.5568370702831</v>
          </cell>
          <cell r="H69">
            <v>145.13708007953218</v>
          </cell>
          <cell r="I69">
            <v>20322.861281670597</v>
          </cell>
        </row>
        <row r="70">
          <cell r="A70">
            <v>53</v>
          </cell>
          <cell r="B70">
            <v>40812</v>
          </cell>
          <cell r="C70">
            <v>20322.861281670597</v>
          </cell>
          <cell r="D70">
            <v>2613.6939171498152</v>
          </cell>
          <cell r="E70">
            <v>0</v>
          </cell>
          <cell r="F70">
            <v>2613.6939171498152</v>
          </cell>
          <cell r="G70">
            <v>2484.2767510078952</v>
          </cell>
          <cell r="H70">
            <v>129.41716614191981</v>
          </cell>
          <cell r="I70">
            <v>17838.584530662702</v>
          </cell>
        </row>
        <row r="71">
          <cell r="A71">
            <v>54</v>
          </cell>
          <cell r="B71">
            <v>40842</v>
          </cell>
          <cell r="C71">
            <v>17838.584530662702</v>
          </cell>
          <cell r="D71">
            <v>2613.6939171498152</v>
          </cell>
          <cell r="E71">
            <v>0</v>
          </cell>
          <cell r="F71">
            <v>2613.6939171498152</v>
          </cell>
          <cell r="G71">
            <v>2500.0967702744574</v>
          </cell>
          <cell r="H71">
            <v>113.59714687535772</v>
          </cell>
          <cell r="I71">
            <v>15338.487760388245</v>
          </cell>
        </row>
        <row r="72">
          <cell r="A72">
            <v>55</v>
          </cell>
          <cell r="B72">
            <v>40873</v>
          </cell>
          <cell r="C72">
            <v>15338.487760388245</v>
          </cell>
          <cell r="D72">
            <v>2613.6939171498152</v>
          </cell>
          <cell r="E72">
            <v>0</v>
          </cell>
          <cell r="F72">
            <v>2613.6939171498152</v>
          </cell>
          <cell r="G72">
            <v>2516.0175323465437</v>
          </cell>
          <cell r="H72">
            <v>97.676384803271716</v>
          </cell>
          <cell r="I72">
            <v>12822.4702280417</v>
          </cell>
        </row>
        <row r="73">
          <cell r="A73">
            <v>56</v>
          </cell>
          <cell r="B73">
            <v>40903</v>
          </cell>
          <cell r="C73">
            <v>12822.4702280417</v>
          </cell>
          <cell r="D73">
            <v>2613.6939171498152</v>
          </cell>
          <cell r="E73">
            <v>0</v>
          </cell>
          <cell r="F73">
            <v>2613.6939171498152</v>
          </cell>
          <cell r="G73">
            <v>2532.0396787602158</v>
          </cell>
          <cell r="H73">
            <v>81.654238389599513</v>
          </cell>
          <cell r="I73">
            <v>10290.430549281486</v>
          </cell>
        </row>
        <row r="74">
          <cell r="A74">
            <v>57</v>
          </cell>
          <cell r="B74">
            <v>40934</v>
          </cell>
          <cell r="C74">
            <v>10290.430549281486</v>
          </cell>
          <cell r="D74">
            <v>2613.6939171498152</v>
          </cell>
          <cell r="E74">
            <v>0</v>
          </cell>
          <cell r="F74">
            <v>2613.6939171498152</v>
          </cell>
          <cell r="G74">
            <v>2548.1638551368751</v>
          </cell>
          <cell r="H74">
            <v>65.530062012939879</v>
          </cell>
          <cell r="I74">
            <v>7742.2666941446105</v>
          </cell>
        </row>
        <row r="75">
          <cell r="A75">
            <v>58</v>
          </cell>
          <cell r="B75">
            <v>40965</v>
          </cell>
          <cell r="C75">
            <v>7742.2666941446105</v>
          </cell>
          <cell r="D75">
            <v>2613.6939171498152</v>
          </cell>
          <cell r="E75">
            <v>0</v>
          </cell>
          <cell r="F75">
            <v>2613.6939171498152</v>
          </cell>
          <cell r="G75">
            <v>2564.3907112092784</v>
          </cell>
          <cell r="H75">
            <v>49.303205940536706</v>
          </cell>
          <cell r="I75">
            <v>5177.8759829353321</v>
          </cell>
        </row>
        <row r="76">
          <cell r="A76">
            <v>59</v>
          </cell>
          <cell r="B76">
            <v>40994</v>
          </cell>
          <cell r="C76">
            <v>5177.8759829353321</v>
          </cell>
          <cell r="D76">
            <v>2613.6939171498152</v>
          </cell>
          <cell r="E76">
            <v>0</v>
          </cell>
          <cell r="F76">
            <v>2613.6939171498152</v>
          </cell>
          <cell r="G76">
            <v>2580.7209008477175</v>
          </cell>
          <cell r="H76">
            <v>32.973016302097868</v>
          </cell>
          <cell r="I76">
            <v>2597.1550820876146</v>
          </cell>
        </row>
        <row r="77">
          <cell r="A77">
            <v>60</v>
          </cell>
          <cell r="B77">
            <v>41025</v>
          </cell>
          <cell r="C77">
            <v>2597.1550820876146</v>
          </cell>
          <cell r="D77">
            <v>2613.6939171498152</v>
          </cell>
          <cell r="E77">
            <v>0</v>
          </cell>
          <cell r="F77">
            <v>2597.1550820876146</v>
          </cell>
          <cell r="G77">
            <v>2580.6162470241675</v>
          </cell>
          <cell r="H77">
            <v>16.538835063447053</v>
          </cell>
          <cell r="I77">
            <v>0</v>
          </cell>
        </row>
        <row r="78">
          <cell r="A78">
            <v>61</v>
          </cell>
          <cell r="B78">
            <v>41055</v>
          </cell>
          <cell r="C78">
            <v>0</v>
          </cell>
          <cell r="D78">
            <v>2613.6939171498152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A79">
            <v>62</v>
          </cell>
          <cell r="B79">
            <v>41086</v>
          </cell>
          <cell r="C79">
            <v>0</v>
          </cell>
          <cell r="D79">
            <v>2613.6939171498152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63</v>
          </cell>
          <cell r="B80">
            <v>41116</v>
          </cell>
          <cell r="C80">
            <v>0</v>
          </cell>
          <cell r="D80">
            <v>2613.6939171498152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64</v>
          </cell>
          <cell r="B81">
            <v>41147</v>
          </cell>
          <cell r="C81">
            <v>0</v>
          </cell>
          <cell r="D81">
            <v>2613.6939171498152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65</v>
          </cell>
          <cell r="B82">
            <v>41178</v>
          </cell>
          <cell r="C82">
            <v>0</v>
          </cell>
          <cell r="D82">
            <v>2613.6939171498152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66</v>
          </cell>
          <cell r="B83">
            <v>41208</v>
          </cell>
          <cell r="C83">
            <v>0</v>
          </cell>
          <cell r="D83">
            <v>2613.6939171498152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>
            <v>67</v>
          </cell>
          <cell r="B84">
            <v>41239</v>
          </cell>
          <cell r="C84">
            <v>0</v>
          </cell>
          <cell r="D84">
            <v>2613.6939171498152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68</v>
          </cell>
          <cell r="B85">
            <v>41269</v>
          </cell>
          <cell r="C85">
            <v>0</v>
          </cell>
          <cell r="D85">
            <v>2613.6939171498152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>
            <v>69</v>
          </cell>
          <cell r="B86">
            <v>41300</v>
          </cell>
          <cell r="C86">
            <v>0</v>
          </cell>
          <cell r="D86">
            <v>2613.6939171498152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70</v>
          </cell>
          <cell r="B87">
            <v>41331</v>
          </cell>
          <cell r="C87">
            <v>0</v>
          </cell>
          <cell r="D87">
            <v>2613.6939171498152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71</v>
          </cell>
          <cell r="B88">
            <v>41359</v>
          </cell>
          <cell r="C88">
            <v>0</v>
          </cell>
          <cell r="D88">
            <v>2613.6939171498152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72</v>
          </cell>
          <cell r="B89">
            <v>41390</v>
          </cell>
          <cell r="C89">
            <v>0</v>
          </cell>
          <cell r="D89">
            <v>2613.6939171498152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73</v>
          </cell>
          <cell r="B90">
            <v>41420</v>
          </cell>
          <cell r="C90">
            <v>0</v>
          </cell>
          <cell r="D90">
            <v>2613.6939171498152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74</v>
          </cell>
          <cell r="B91">
            <v>41451</v>
          </cell>
          <cell r="C91">
            <v>0</v>
          </cell>
          <cell r="D91">
            <v>2613.6939171498152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75</v>
          </cell>
          <cell r="B92">
            <v>41481</v>
          </cell>
          <cell r="C92">
            <v>0</v>
          </cell>
          <cell r="D92">
            <v>2613.6939171498152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76</v>
          </cell>
          <cell r="B93">
            <v>41512</v>
          </cell>
          <cell r="C93">
            <v>0</v>
          </cell>
          <cell r="D93">
            <v>2613.6939171498152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77</v>
          </cell>
          <cell r="B94">
            <v>41543</v>
          </cell>
          <cell r="C94">
            <v>0</v>
          </cell>
          <cell r="D94">
            <v>2613.6939171498152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78</v>
          </cell>
          <cell r="B95">
            <v>41573</v>
          </cell>
          <cell r="C95">
            <v>0</v>
          </cell>
          <cell r="D95">
            <v>2613.6939171498152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79</v>
          </cell>
          <cell r="B96">
            <v>41604</v>
          </cell>
          <cell r="C96">
            <v>0</v>
          </cell>
          <cell r="D96">
            <v>2613.6939171498152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A97">
            <v>80</v>
          </cell>
          <cell r="B97">
            <v>41634</v>
          </cell>
          <cell r="C97">
            <v>0</v>
          </cell>
          <cell r="D97">
            <v>2613.6939171498152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81</v>
          </cell>
          <cell r="B98">
            <v>41665</v>
          </cell>
          <cell r="C98">
            <v>0</v>
          </cell>
          <cell r="D98">
            <v>2613.6939171498152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82</v>
          </cell>
          <cell r="B99">
            <v>41696</v>
          </cell>
          <cell r="C99">
            <v>0</v>
          </cell>
          <cell r="D99">
            <v>2613.6939171498152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>
            <v>83</v>
          </cell>
          <cell r="B100">
            <v>41724</v>
          </cell>
          <cell r="C100">
            <v>0</v>
          </cell>
          <cell r="D100">
            <v>2613.6939171498152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>
            <v>84</v>
          </cell>
          <cell r="B101">
            <v>41755</v>
          </cell>
          <cell r="C101">
            <v>0</v>
          </cell>
          <cell r="D101">
            <v>2613.6939171498152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85</v>
          </cell>
          <cell r="B102">
            <v>41785</v>
          </cell>
          <cell r="C102">
            <v>0</v>
          </cell>
          <cell r="D102">
            <v>2613.6939171498152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>
            <v>86</v>
          </cell>
          <cell r="B103">
            <v>41816</v>
          </cell>
          <cell r="C103">
            <v>0</v>
          </cell>
          <cell r="D103">
            <v>2613.6939171498152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87</v>
          </cell>
          <cell r="B104">
            <v>41846</v>
          </cell>
          <cell r="C104">
            <v>0</v>
          </cell>
          <cell r="D104">
            <v>2613.6939171498152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88</v>
          </cell>
          <cell r="B105">
            <v>41877</v>
          </cell>
          <cell r="C105">
            <v>0</v>
          </cell>
          <cell r="D105">
            <v>2613.6939171498152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89</v>
          </cell>
          <cell r="B106">
            <v>41908</v>
          </cell>
          <cell r="C106">
            <v>0</v>
          </cell>
          <cell r="D106">
            <v>2613.6939171498152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90</v>
          </cell>
          <cell r="B107">
            <v>41938</v>
          </cell>
          <cell r="C107">
            <v>0</v>
          </cell>
          <cell r="D107">
            <v>2613.6939171498152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91</v>
          </cell>
          <cell r="B108">
            <v>41969</v>
          </cell>
          <cell r="C108">
            <v>0</v>
          </cell>
          <cell r="D108">
            <v>2613.6939171498152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92</v>
          </cell>
          <cell r="B109">
            <v>41999</v>
          </cell>
          <cell r="C109">
            <v>0</v>
          </cell>
          <cell r="D109">
            <v>2613.6939171498152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93</v>
          </cell>
          <cell r="B110">
            <v>42030</v>
          </cell>
          <cell r="C110">
            <v>0</v>
          </cell>
          <cell r="D110">
            <v>2613.6939171498152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94</v>
          </cell>
          <cell r="B111">
            <v>42061</v>
          </cell>
          <cell r="C111">
            <v>0</v>
          </cell>
          <cell r="D111">
            <v>2613.6939171498152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95</v>
          </cell>
          <cell r="B112">
            <v>42089</v>
          </cell>
          <cell r="C112">
            <v>0</v>
          </cell>
          <cell r="D112">
            <v>2613.6939171498152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96</v>
          </cell>
          <cell r="B113">
            <v>42120</v>
          </cell>
          <cell r="C113">
            <v>0</v>
          </cell>
          <cell r="D113">
            <v>2613.6939171498152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97</v>
          </cell>
          <cell r="B114">
            <v>42150</v>
          </cell>
          <cell r="C114">
            <v>0</v>
          </cell>
          <cell r="D114">
            <v>2613.6939171498152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98</v>
          </cell>
          <cell r="B115">
            <v>42181</v>
          </cell>
          <cell r="C115">
            <v>0</v>
          </cell>
          <cell r="D115">
            <v>2613.6939171498152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99</v>
          </cell>
          <cell r="B116">
            <v>42211</v>
          </cell>
          <cell r="C116">
            <v>0</v>
          </cell>
          <cell r="D116">
            <v>2613.6939171498152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100</v>
          </cell>
          <cell r="B117">
            <v>42242</v>
          </cell>
          <cell r="C117">
            <v>0</v>
          </cell>
          <cell r="D117">
            <v>2613.6939171498152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>
            <v>101</v>
          </cell>
          <cell r="B118">
            <v>42273</v>
          </cell>
          <cell r="C118">
            <v>0</v>
          </cell>
          <cell r="D118">
            <v>2613.6939171498152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A119">
            <v>102</v>
          </cell>
          <cell r="B119">
            <v>42303</v>
          </cell>
          <cell r="C119">
            <v>0</v>
          </cell>
          <cell r="D119">
            <v>2613.6939171498152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103</v>
          </cell>
          <cell r="B120">
            <v>42334</v>
          </cell>
          <cell r="C120">
            <v>0</v>
          </cell>
          <cell r="D120">
            <v>2613.6939171498152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104</v>
          </cell>
          <cell r="B121">
            <v>42364</v>
          </cell>
          <cell r="C121">
            <v>0</v>
          </cell>
          <cell r="D121">
            <v>2613.6939171498152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105</v>
          </cell>
          <cell r="B122">
            <v>42395</v>
          </cell>
          <cell r="C122">
            <v>0</v>
          </cell>
          <cell r="D122">
            <v>2613.6939171498152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106</v>
          </cell>
          <cell r="B123">
            <v>42426</v>
          </cell>
          <cell r="C123">
            <v>0</v>
          </cell>
          <cell r="D123">
            <v>2613.6939171498152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107</v>
          </cell>
          <cell r="B124">
            <v>42455</v>
          </cell>
          <cell r="C124">
            <v>0</v>
          </cell>
          <cell r="D124">
            <v>2613.6939171498152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108</v>
          </cell>
          <cell r="B125">
            <v>42486</v>
          </cell>
          <cell r="C125">
            <v>0</v>
          </cell>
          <cell r="D125">
            <v>2613.6939171498152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A126">
            <v>109</v>
          </cell>
          <cell r="B126">
            <v>42516</v>
          </cell>
          <cell r="C126">
            <v>0</v>
          </cell>
          <cell r="D126">
            <v>2613.6939171498152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110</v>
          </cell>
          <cell r="B127">
            <v>42547</v>
          </cell>
          <cell r="C127">
            <v>0</v>
          </cell>
          <cell r="D127">
            <v>2613.6939171498152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A128">
            <v>111</v>
          </cell>
          <cell r="B128">
            <v>42577</v>
          </cell>
          <cell r="C128">
            <v>0</v>
          </cell>
          <cell r="D128">
            <v>2613.6939171498152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A129">
            <v>112</v>
          </cell>
          <cell r="B129">
            <v>42608</v>
          </cell>
          <cell r="C129">
            <v>0</v>
          </cell>
          <cell r="D129">
            <v>2613.6939171498152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A130">
            <v>113</v>
          </cell>
          <cell r="B130">
            <v>42639</v>
          </cell>
          <cell r="C130">
            <v>0</v>
          </cell>
          <cell r="D130">
            <v>2613.6939171498152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A131">
            <v>114</v>
          </cell>
          <cell r="B131">
            <v>42669</v>
          </cell>
          <cell r="C131">
            <v>0</v>
          </cell>
          <cell r="D131">
            <v>2613.6939171498152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115</v>
          </cell>
          <cell r="B132">
            <v>42700</v>
          </cell>
          <cell r="C132">
            <v>0</v>
          </cell>
          <cell r="D132">
            <v>2613.6939171498152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A133">
            <v>116</v>
          </cell>
          <cell r="B133">
            <v>42730</v>
          </cell>
          <cell r="C133">
            <v>0</v>
          </cell>
          <cell r="D133">
            <v>2613.6939171498152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117</v>
          </cell>
          <cell r="B134">
            <v>42761</v>
          </cell>
          <cell r="C134">
            <v>0</v>
          </cell>
          <cell r="D134">
            <v>2613.6939171498152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>
            <v>118</v>
          </cell>
          <cell r="B135">
            <v>42792</v>
          </cell>
          <cell r="C135">
            <v>0</v>
          </cell>
          <cell r="D135">
            <v>2613.6939171498152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119</v>
          </cell>
          <cell r="B136">
            <v>42820</v>
          </cell>
          <cell r="C136">
            <v>0</v>
          </cell>
          <cell r="D136">
            <v>2613.6939171498152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>
            <v>120</v>
          </cell>
          <cell r="B137">
            <v>42851</v>
          </cell>
          <cell r="C137">
            <v>0</v>
          </cell>
          <cell r="D137">
            <v>2613.6939171498152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121</v>
          </cell>
          <cell r="B138">
            <v>42881</v>
          </cell>
          <cell r="C138">
            <v>0</v>
          </cell>
          <cell r="D138">
            <v>2613.6939171498152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122</v>
          </cell>
          <cell r="B139">
            <v>42912</v>
          </cell>
          <cell r="C139">
            <v>0</v>
          </cell>
          <cell r="D139">
            <v>2613.6939171498152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123</v>
          </cell>
          <cell r="B140">
            <v>42942</v>
          </cell>
          <cell r="C140">
            <v>0</v>
          </cell>
          <cell r="D140">
            <v>2613.6939171498152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A141">
            <v>124</v>
          </cell>
          <cell r="B141">
            <v>42973</v>
          </cell>
          <cell r="C141">
            <v>0</v>
          </cell>
          <cell r="D141">
            <v>2613.6939171498152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125</v>
          </cell>
          <cell r="B142">
            <v>43004</v>
          </cell>
          <cell r="C142">
            <v>0</v>
          </cell>
          <cell r="D142">
            <v>2613.6939171498152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126</v>
          </cell>
          <cell r="B143">
            <v>43034</v>
          </cell>
          <cell r="C143">
            <v>0</v>
          </cell>
          <cell r="D143">
            <v>2613.6939171498152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127</v>
          </cell>
          <cell r="B144">
            <v>43065</v>
          </cell>
          <cell r="C144">
            <v>0</v>
          </cell>
          <cell r="D144">
            <v>2613.6939171498152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A145">
            <v>128</v>
          </cell>
          <cell r="B145">
            <v>43095</v>
          </cell>
          <cell r="C145">
            <v>0</v>
          </cell>
          <cell r="D145">
            <v>2613.6939171498152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A146">
            <v>129</v>
          </cell>
          <cell r="B146">
            <v>43126</v>
          </cell>
          <cell r="C146">
            <v>0</v>
          </cell>
          <cell r="D146">
            <v>2613.6939171498152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>
            <v>130</v>
          </cell>
          <cell r="B147">
            <v>43157</v>
          </cell>
          <cell r="C147">
            <v>0</v>
          </cell>
          <cell r="D147">
            <v>2613.6939171498152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131</v>
          </cell>
          <cell r="B148">
            <v>43185</v>
          </cell>
          <cell r="C148">
            <v>0</v>
          </cell>
          <cell r="D148">
            <v>2613.6939171498152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132</v>
          </cell>
          <cell r="B149">
            <v>43216</v>
          </cell>
          <cell r="C149">
            <v>0</v>
          </cell>
          <cell r="D149">
            <v>2613.6939171498152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133</v>
          </cell>
          <cell r="B150">
            <v>43246</v>
          </cell>
          <cell r="C150">
            <v>0</v>
          </cell>
          <cell r="D150">
            <v>2613.6939171498152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134</v>
          </cell>
          <cell r="B151">
            <v>43277</v>
          </cell>
          <cell r="C151">
            <v>0</v>
          </cell>
          <cell r="D151">
            <v>2613.6939171498152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A152">
            <v>135</v>
          </cell>
          <cell r="B152">
            <v>43307</v>
          </cell>
          <cell r="C152">
            <v>0</v>
          </cell>
          <cell r="D152">
            <v>2613.6939171498152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A153">
            <v>136</v>
          </cell>
          <cell r="B153">
            <v>43338</v>
          </cell>
          <cell r="C153">
            <v>0</v>
          </cell>
          <cell r="D153">
            <v>2613.6939171498152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A154">
            <v>137</v>
          </cell>
          <cell r="B154">
            <v>43369</v>
          </cell>
          <cell r="C154">
            <v>0</v>
          </cell>
          <cell r="D154">
            <v>2613.6939171498152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138</v>
          </cell>
          <cell r="B155">
            <v>43399</v>
          </cell>
          <cell r="C155">
            <v>0</v>
          </cell>
          <cell r="D155">
            <v>2613.6939171498152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139</v>
          </cell>
          <cell r="B156">
            <v>43430</v>
          </cell>
          <cell r="C156">
            <v>0</v>
          </cell>
          <cell r="D156">
            <v>2613.6939171498152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140</v>
          </cell>
          <cell r="B157">
            <v>43460</v>
          </cell>
          <cell r="C157">
            <v>0</v>
          </cell>
          <cell r="D157">
            <v>2613.6939171498152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141</v>
          </cell>
          <cell r="B158">
            <v>43491</v>
          </cell>
          <cell r="C158">
            <v>0</v>
          </cell>
          <cell r="D158">
            <v>2613.6939171498152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142</v>
          </cell>
          <cell r="B159">
            <v>43522</v>
          </cell>
          <cell r="C159">
            <v>0</v>
          </cell>
          <cell r="D159">
            <v>2613.6939171498152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143</v>
          </cell>
          <cell r="B160">
            <v>43550</v>
          </cell>
          <cell r="C160">
            <v>0</v>
          </cell>
          <cell r="D160">
            <v>2613.6939171498152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A161">
            <v>144</v>
          </cell>
          <cell r="B161">
            <v>43581</v>
          </cell>
          <cell r="C161">
            <v>0</v>
          </cell>
          <cell r="D161">
            <v>2613.6939171498152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A162">
            <v>145</v>
          </cell>
          <cell r="B162">
            <v>43611</v>
          </cell>
          <cell r="C162">
            <v>0</v>
          </cell>
          <cell r="D162">
            <v>2613.6939171498152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146</v>
          </cell>
          <cell r="B163">
            <v>43642</v>
          </cell>
          <cell r="C163">
            <v>0</v>
          </cell>
          <cell r="D163">
            <v>2613.6939171498152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147</v>
          </cell>
          <cell r="B164">
            <v>43672</v>
          </cell>
          <cell r="C164">
            <v>0</v>
          </cell>
          <cell r="D164">
            <v>2613.6939171498152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148</v>
          </cell>
          <cell r="B165">
            <v>43703</v>
          </cell>
          <cell r="C165">
            <v>0</v>
          </cell>
          <cell r="D165">
            <v>2613.6939171498152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149</v>
          </cell>
          <cell r="B166">
            <v>43734</v>
          </cell>
          <cell r="C166">
            <v>0</v>
          </cell>
          <cell r="D166">
            <v>2613.6939171498152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150</v>
          </cell>
          <cell r="B167">
            <v>43764</v>
          </cell>
          <cell r="C167">
            <v>0</v>
          </cell>
          <cell r="D167">
            <v>2613.6939171498152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151</v>
          </cell>
          <cell r="B168">
            <v>43795</v>
          </cell>
          <cell r="C168">
            <v>0</v>
          </cell>
          <cell r="D168">
            <v>2613.6939171498152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152</v>
          </cell>
          <cell r="B169">
            <v>43825</v>
          </cell>
          <cell r="C169">
            <v>0</v>
          </cell>
          <cell r="D169">
            <v>2613.6939171498152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153</v>
          </cell>
          <cell r="B170">
            <v>43856</v>
          </cell>
          <cell r="C170">
            <v>0</v>
          </cell>
          <cell r="D170">
            <v>2613.6939171498152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154</v>
          </cell>
          <cell r="B171">
            <v>43887</v>
          </cell>
          <cell r="C171">
            <v>0</v>
          </cell>
          <cell r="D171">
            <v>2613.6939171498152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155</v>
          </cell>
          <cell r="B172">
            <v>43916</v>
          </cell>
          <cell r="C172">
            <v>0</v>
          </cell>
          <cell r="D172">
            <v>2613.6939171498152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156</v>
          </cell>
          <cell r="B173">
            <v>43947</v>
          </cell>
          <cell r="C173">
            <v>0</v>
          </cell>
          <cell r="D173">
            <v>2613.6939171498152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157</v>
          </cell>
          <cell r="B174">
            <v>43977</v>
          </cell>
          <cell r="C174">
            <v>0</v>
          </cell>
          <cell r="D174">
            <v>2613.6939171498152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158</v>
          </cell>
          <cell r="B175">
            <v>44008</v>
          </cell>
          <cell r="C175">
            <v>0</v>
          </cell>
          <cell r="D175">
            <v>2613.6939171498152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159</v>
          </cell>
          <cell r="B176">
            <v>44038</v>
          </cell>
          <cell r="C176">
            <v>0</v>
          </cell>
          <cell r="D176">
            <v>2613.6939171498152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160</v>
          </cell>
          <cell r="B177">
            <v>44069</v>
          </cell>
          <cell r="C177">
            <v>0</v>
          </cell>
          <cell r="D177">
            <v>2613.6939171498152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161</v>
          </cell>
          <cell r="B178">
            <v>44100</v>
          </cell>
          <cell r="C178">
            <v>0</v>
          </cell>
          <cell r="D178">
            <v>2613.6939171498152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162</v>
          </cell>
          <cell r="B179">
            <v>44130</v>
          </cell>
          <cell r="C179">
            <v>0</v>
          </cell>
          <cell r="D179">
            <v>2613.6939171498152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163</v>
          </cell>
          <cell r="B180">
            <v>44161</v>
          </cell>
          <cell r="C180">
            <v>0</v>
          </cell>
          <cell r="D180">
            <v>2613.6939171498152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164</v>
          </cell>
          <cell r="B181">
            <v>44191</v>
          </cell>
          <cell r="C181">
            <v>0</v>
          </cell>
          <cell r="D181">
            <v>2613.6939171498152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165</v>
          </cell>
          <cell r="B182">
            <v>44222</v>
          </cell>
          <cell r="C182">
            <v>0</v>
          </cell>
          <cell r="D182">
            <v>2613.6939171498152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166</v>
          </cell>
          <cell r="B183">
            <v>44253</v>
          </cell>
          <cell r="C183">
            <v>0</v>
          </cell>
          <cell r="D183">
            <v>2613.6939171498152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167</v>
          </cell>
          <cell r="B184">
            <v>44281</v>
          </cell>
          <cell r="C184">
            <v>0</v>
          </cell>
          <cell r="D184">
            <v>2613.6939171498152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168</v>
          </cell>
          <cell r="B185">
            <v>44312</v>
          </cell>
          <cell r="C185">
            <v>0</v>
          </cell>
          <cell r="D185">
            <v>2613.6939171498152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169</v>
          </cell>
          <cell r="B186">
            <v>44342</v>
          </cell>
          <cell r="C186">
            <v>0</v>
          </cell>
          <cell r="D186">
            <v>2613.6939171498152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170</v>
          </cell>
          <cell r="B187">
            <v>44373</v>
          </cell>
          <cell r="C187">
            <v>0</v>
          </cell>
          <cell r="D187">
            <v>2613.6939171498152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171</v>
          </cell>
          <cell r="B188">
            <v>44403</v>
          </cell>
          <cell r="C188">
            <v>0</v>
          </cell>
          <cell r="D188">
            <v>2613.6939171498152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172</v>
          </cell>
          <cell r="B189">
            <v>44434</v>
          </cell>
          <cell r="C189">
            <v>0</v>
          </cell>
          <cell r="D189">
            <v>2613.6939171498152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173</v>
          </cell>
          <cell r="B190">
            <v>44465</v>
          </cell>
          <cell r="C190">
            <v>0</v>
          </cell>
          <cell r="D190">
            <v>2613.6939171498152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174</v>
          </cell>
          <cell r="B191">
            <v>44495</v>
          </cell>
          <cell r="C191">
            <v>0</v>
          </cell>
          <cell r="D191">
            <v>2613.6939171498152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175</v>
          </cell>
          <cell r="B192">
            <v>44526</v>
          </cell>
          <cell r="C192">
            <v>0</v>
          </cell>
          <cell r="D192">
            <v>2613.6939171498152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176</v>
          </cell>
          <cell r="B193">
            <v>44556</v>
          </cell>
          <cell r="C193">
            <v>0</v>
          </cell>
          <cell r="D193">
            <v>2613.6939171498152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177</v>
          </cell>
          <cell r="B194">
            <v>44587</v>
          </cell>
          <cell r="C194">
            <v>0</v>
          </cell>
          <cell r="D194">
            <v>2613.6939171498152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178</v>
          </cell>
          <cell r="B195">
            <v>44618</v>
          </cell>
          <cell r="C195">
            <v>0</v>
          </cell>
          <cell r="D195">
            <v>2613.6939171498152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179</v>
          </cell>
          <cell r="B196">
            <v>44646</v>
          </cell>
          <cell r="C196">
            <v>0</v>
          </cell>
          <cell r="D196">
            <v>2613.6939171498152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180</v>
          </cell>
          <cell r="B197">
            <v>44677</v>
          </cell>
          <cell r="C197">
            <v>0</v>
          </cell>
          <cell r="D197">
            <v>2613.6939171498152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181</v>
          </cell>
          <cell r="B198">
            <v>44707</v>
          </cell>
          <cell r="C198">
            <v>0</v>
          </cell>
          <cell r="D198">
            <v>2613.6939171498152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A199">
            <v>182</v>
          </cell>
          <cell r="B199">
            <v>44738</v>
          </cell>
          <cell r="C199">
            <v>0</v>
          </cell>
          <cell r="D199">
            <v>2613.6939171498152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>
            <v>183</v>
          </cell>
          <cell r="B200">
            <v>44768</v>
          </cell>
          <cell r="C200">
            <v>0</v>
          </cell>
          <cell r="D200">
            <v>2613.6939171498152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A201">
            <v>184</v>
          </cell>
          <cell r="B201">
            <v>44799</v>
          </cell>
          <cell r="C201">
            <v>0</v>
          </cell>
          <cell r="D201">
            <v>2613.6939171498152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>
            <v>185</v>
          </cell>
          <cell r="B202">
            <v>44830</v>
          </cell>
          <cell r="C202">
            <v>0</v>
          </cell>
          <cell r="D202">
            <v>2613.6939171498152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>
            <v>186</v>
          </cell>
          <cell r="B203">
            <v>44860</v>
          </cell>
          <cell r="C203">
            <v>0</v>
          </cell>
          <cell r="D203">
            <v>2613.6939171498152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A204">
            <v>187</v>
          </cell>
          <cell r="B204">
            <v>44891</v>
          </cell>
          <cell r="C204">
            <v>0</v>
          </cell>
          <cell r="D204">
            <v>2613.6939171498152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A205">
            <v>188</v>
          </cell>
          <cell r="B205">
            <v>44921</v>
          </cell>
          <cell r="C205">
            <v>0</v>
          </cell>
          <cell r="D205">
            <v>2613.6939171498152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A206">
            <v>189</v>
          </cell>
          <cell r="B206">
            <v>44952</v>
          </cell>
          <cell r="C206">
            <v>0</v>
          </cell>
          <cell r="D206">
            <v>2613.6939171498152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</row>
        <row r="207">
          <cell r="A207">
            <v>190</v>
          </cell>
          <cell r="B207">
            <v>44983</v>
          </cell>
          <cell r="C207">
            <v>0</v>
          </cell>
          <cell r="D207">
            <v>2613.6939171498152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</row>
        <row r="208">
          <cell r="A208">
            <v>191</v>
          </cell>
          <cell r="B208">
            <v>45011</v>
          </cell>
          <cell r="C208">
            <v>0</v>
          </cell>
          <cell r="D208">
            <v>2613.6939171498152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A209">
            <v>192</v>
          </cell>
          <cell r="B209">
            <v>45042</v>
          </cell>
          <cell r="C209">
            <v>0</v>
          </cell>
          <cell r="D209">
            <v>2613.6939171498152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</row>
        <row r="210">
          <cell r="A210">
            <v>193</v>
          </cell>
          <cell r="B210">
            <v>45072</v>
          </cell>
          <cell r="C210">
            <v>0</v>
          </cell>
          <cell r="D210">
            <v>2613.6939171498152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A211">
            <v>194</v>
          </cell>
          <cell r="B211">
            <v>45103</v>
          </cell>
          <cell r="C211">
            <v>0</v>
          </cell>
          <cell r="D211">
            <v>2613.6939171498152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</row>
        <row r="212">
          <cell r="A212">
            <v>195</v>
          </cell>
          <cell r="B212">
            <v>45133</v>
          </cell>
          <cell r="C212">
            <v>0</v>
          </cell>
          <cell r="D212">
            <v>2613.6939171498152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A213">
            <v>196</v>
          </cell>
          <cell r="B213">
            <v>45164</v>
          </cell>
          <cell r="C213">
            <v>0</v>
          </cell>
          <cell r="D213">
            <v>2613.6939171498152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>
            <v>197</v>
          </cell>
          <cell r="B214">
            <v>45195</v>
          </cell>
          <cell r="C214">
            <v>0</v>
          </cell>
          <cell r="D214">
            <v>2613.6939171498152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>
            <v>198</v>
          </cell>
          <cell r="B215">
            <v>45225</v>
          </cell>
          <cell r="C215">
            <v>0</v>
          </cell>
          <cell r="D215">
            <v>2613.6939171498152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A216">
            <v>199</v>
          </cell>
          <cell r="B216">
            <v>45256</v>
          </cell>
          <cell r="C216">
            <v>0</v>
          </cell>
          <cell r="D216">
            <v>2613.6939171498152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</row>
        <row r="217">
          <cell r="A217">
            <v>200</v>
          </cell>
          <cell r="B217">
            <v>45286</v>
          </cell>
          <cell r="C217">
            <v>0</v>
          </cell>
          <cell r="D217">
            <v>2613.6939171498152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A218">
            <v>201</v>
          </cell>
          <cell r="B218">
            <v>45317</v>
          </cell>
          <cell r="C218">
            <v>0</v>
          </cell>
          <cell r="D218">
            <v>2613.6939171498152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>
            <v>202</v>
          </cell>
          <cell r="B219">
            <v>45348</v>
          </cell>
          <cell r="C219">
            <v>0</v>
          </cell>
          <cell r="D219">
            <v>2613.6939171498152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203</v>
          </cell>
          <cell r="B220">
            <v>45377</v>
          </cell>
          <cell r="C220">
            <v>0</v>
          </cell>
          <cell r="D220">
            <v>2613.6939171498152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A221">
            <v>204</v>
          </cell>
          <cell r="B221">
            <v>45408</v>
          </cell>
          <cell r="C221">
            <v>0</v>
          </cell>
          <cell r="D221">
            <v>2613.6939171498152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>
            <v>205</v>
          </cell>
          <cell r="B222">
            <v>45438</v>
          </cell>
          <cell r="C222">
            <v>0</v>
          </cell>
          <cell r="D222">
            <v>2613.6939171498152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A223">
            <v>206</v>
          </cell>
          <cell r="B223">
            <v>45469</v>
          </cell>
          <cell r="C223">
            <v>0</v>
          </cell>
          <cell r="D223">
            <v>2613.6939171498152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A224">
            <v>207</v>
          </cell>
          <cell r="B224">
            <v>45499</v>
          </cell>
          <cell r="C224">
            <v>0</v>
          </cell>
          <cell r="D224">
            <v>2613.6939171498152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A225">
            <v>208</v>
          </cell>
          <cell r="B225">
            <v>45530</v>
          </cell>
          <cell r="C225">
            <v>0</v>
          </cell>
          <cell r="D225">
            <v>2613.6939171498152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A226">
            <v>209</v>
          </cell>
          <cell r="B226">
            <v>45561</v>
          </cell>
          <cell r="C226">
            <v>0</v>
          </cell>
          <cell r="D226">
            <v>2613.6939171498152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A227">
            <v>210</v>
          </cell>
          <cell r="B227">
            <v>45591</v>
          </cell>
          <cell r="C227">
            <v>0</v>
          </cell>
          <cell r="D227">
            <v>2613.6939171498152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>
            <v>211</v>
          </cell>
          <cell r="B228">
            <v>45622</v>
          </cell>
          <cell r="C228">
            <v>0</v>
          </cell>
          <cell r="D228">
            <v>2613.6939171498152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A229">
            <v>212</v>
          </cell>
          <cell r="B229">
            <v>45652</v>
          </cell>
          <cell r="C229">
            <v>0</v>
          </cell>
          <cell r="D229">
            <v>2613.6939171498152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A230">
            <v>213</v>
          </cell>
          <cell r="B230">
            <v>45683</v>
          </cell>
          <cell r="C230">
            <v>0</v>
          </cell>
          <cell r="D230">
            <v>2613.6939171498152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214</v>
          </cell>
          <cell r="B231">
            <v>45714</v>
          </cell>
          <cell r="C231">
            <v>0</v>
          </cell>
          <cell r="D231">
            <v>2613.6939171498152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A232">
            <v>215</v>
          </cell>
          <cell r="B232">
            <v>45742</v>
          </cell>
          <cell r="C232">
            <v>0</v>
          </cell>
          <cell r="D232">
            <v>2613.6939171498152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A233">
            <v>216</v>
          </cell>
          <cell r="B233">
            <v>45773</v>
          </cell>
          <cell r="C233">
            <v>0</v>
          </cell>
          <cell r="D233">
            <v>2613.6939171498152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A234">
            <v>217</v>
          </cell>
          <cell r="B234">
            <v>45803</v>
          </cell>
          <cell r="C234">
            <v>0</v>
          </cell>
          <cell r="D234">
            <v>2613.6939171498152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>
            <v>218</v>
          </cell>
          <cell r="B235">
            <v>45834</v>
          </cell>
          <cell r="C235">
            <v>0</v>
          </cell>
          <cell r="D235">
            <v>2613.6939171498152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A236">
            <v>219</v>
          </cell>
          <cell r="B236">
            <v>45864</v>
          </cell>
          <cell r="C236">
            <v>0</v>
          </cell>
          <cell r="D236">
            <v>2613.6939171498152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A237">
            <v>220</v>
          </cell>
          <cell r="B237">
            <v>45895</v>
          </cell>
          <cell r="C237">
            <v>0</v>
          </cell>
          <cell r="D237">
            <v>2613.6939171498152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A238">
            <v>221</v>
          </cell>
          <cell r="B238">
            <v>45926</v>
          </cell>
          <cell r="C238">
            <v>0</v>
          </cell>
          <cell r="D238">
            <v>2613.6939171498152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A239">
            <v>222</v>
          </cell>
          <cell r="B239">
            <v>45956</v>
          </cell>
          <cell r="C239">
            <v>0</v>
          </cell>
          <cell r="D239">
            <v>2613.6939171498152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A240">
            <v>223</v>
          </cell>
          <cell r="B240">
            <v>45987</v>
          </cell>
          <cell r="C240">
            <v>0</v>
          </cell>
          <cell r="D240">
            <v>2613.6939171498152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A241">
            <v>224</v>
          </cell>
          <cell r="B241">
            <v>46017</v>
          </cell>
          <cell r="C241">
            <v>0</v>
          </cell>
          <cell r="D241">
            <v>2613.6939171498152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225</v>
          </cell>
          <cell r="B242">
            <v>46048</v>
          </cell>
          <cell r="C242">
            <v>0</v>
          </cell>
          <cell r="D242">
            <v>2613.6939171498152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A243">
            <v>226</v>
          </cell>
          <cell r="B243">
            <v>46079</v>
          </cell>
          <cell r="C243">
            <v>0</v>
          </cell>
          <cell r="D243">
            <v>2613.6939171498152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A244">
            <v>227</v>
          </cell>
          <cell r="B244">
            <v>46107</v>
          </cell>
          <cell r="C244">
            <v>0</v>
          </cell>
          <cell r="D244">
            <v>2613.6939171498152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A245">
            <v>228</v>
          </cell>
          <cell r="B245">
            <v>46138</v>
          </cell>
          <cell r="C245">
            <v>0</v>
          </cell>
          <cell r="D245">
            <v>2613.6939171498152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A246">
            <v>229</v>
          </cell>
          <cell r="B246">
            <v>46168</v>
          </cell>
          <cell r="C246">
            <v>0</v>
          </cell>
          <cell r="D246">
            <v>2613.6939171498152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230</v>
          </cell>
          <cell r="B247">
            <v>46199</v>
          </cell>
          <cell r="C247">
            <v>0</v>
          </cell>
          <cell r="D247">
            <v>2613.6939171498152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A248">
            <v>231</v>
          </cell>
          <cell r="B248">
            <v>46229</v>
          </cell>
          <cell r="C248">
            <v>0</v>
          </cell>
          <cell r="D248">
            <v>2613.6939171498152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A249">
            <v>232</v>
          </cell>
          <cell r="B249">
            <v>46260</v>
          </cell>
          <cell r="C249">
            <v>0</v>
          </cell>
          <cell r="D249">
            <v>2613.6939171498152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A250">
            <v>233</v>
          </cell>
          <cell r="B250">
            <v>46291</v>
          </cell>
          <cell r="C250">
            <v>0</v>
          </cell>
          <cell r="D250">
            <v>2613.6939171498152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A251">
            <v>234</v>
          </cell>
          <cell r="B251">
            <v>46321</v>
          </cell>
          <cell r="C251">
            <v>0</v>
          </cell>
          <cell r="D251">
            <v>2613.6939171498152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A252">
            <v>235</v>
          </cell>
          <cell r="B252">
            <v>46352</v>
          </cell>
          <cell r="C252">
            <v>0</v>
          </cell>
          <cell r="D252">
            <v>2613.6939171498152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A253">
            <v>236</v>
          </cell>
          <cell r="B253">
            <v>46382</v>
          </cell>
          <cell r="C253">
            <v>0</v>
          </cell>
          <cell r="D253">
            <v>2613.6939171498152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>
            <v>237</v>
          </cell>
          <cell r="B254">
            <v>46413</v>
          </cell>
          <cell r="C254">
            <v>0</v>
          </cell>
          <cell r="D254">
            <v>2613.6939171498152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A255">
            <v>238</v>
          </cell>
          <cell r="B255">
            <v>46444</v>
          </cell>
          <cell r="C255">
            <v>0</v>
          </cell>
          <cell r="D255">
            <v>2613.6939171498152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>
            <v>239</v>
          </cell>
          <cell r="B256">
            <v>46472</v>
          </cell>
          <cell r="C256">
            <v>0</v>
          </cell>
          <cell r="D256">
            <v>2613.6939171498152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A257">
            <v>240</v>
          </cell>
          <cell r="B257">
            <v>46503</v>
          </cell>
          <cell r="C257">
            <v>0</v>
          </cell>
          <cell r="D257">
            <v>2613.6939171498152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>
            <v>241</v>
          </cell>
          <cell r="B258">
            <v>46533</v>
          </cell>
          <cell r="C258">
            <v>0</v>
          </cell>
          <cell r="D258">
            <v>2613.6939171498152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>
            <v>242</v>
          </cell>
          <cell r="B259">
            <v>46564</v>
          </cell>
          <cell r="C259">
            <v>0</v>
          </cell>
          <cell r="D259">
            <v>2613.6939171498152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>
            <v>243</v>
          </cell>
          <cell r="B260">
            <v>46594</v>
          </cell>
          <cell r="C260">
            <v>0</v>
          </cell>
          <cell r="D260">
            <v>2613.6939171498152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A261">
            <v>244</v>
          </cell>
          <cell r="B261">
            <v>46625</v>
          </cell>
          <cell r="C261">
            <v>0</v>
          </cell>
          <cell r="D261">
            <v>2613.6939171498152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A262">
            <v>245</v>
          </cell>
          <cell r="B262">
            <v>46656</v>
          </cell>
          <cell r="C262">
            <v>0</v>
          </cell>
          <cell r="D262">
            <v>2613.6939171498152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246</v>
          </cell>
          <cell r="B263">
            <v>46686</v>
          </cell>
          <cell r="C263">
            <v>0</v>
          </cell>
          <cell r="D263">
            <v>2613.6939171498152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247</v>
          </cell>
          <cell r="B264">
            <v>46717</v>
          </cell>
          <cell r="C264">
            <v>0</v>
          </cell>
          <cell r="D264">
            <v>2613.6939171498152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A265">
            <v>248</v>
          </cell>
          <cell r="B265">
            <v>46747</v>
          </cell>
          <cell r="C265">
            <v>0</v>
          </cell>
          <cell r="D265">
            <v>2613.6939171498152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A266">
            <v>249</v>
          </cell>
          <cell r="B266">
            <v>46778</v>
          </cell>
          <cell r="C266">
            <v>0</v>
          </cell>
          <cell r="D266">
            <v>2613.6939171498152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A267">
            <v>250</v>
          </cell>
          <cell r="B267">
            <v>46809</v>
          </cell>
          <cell r="C267">
            <v>0</v>
          </cell>
          <cell r="D267">
            <v>2613.6939171498152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251</v>
          </cell>
          <cell r="B268">
            <v>46838</v>
          </cell>
          <cell r="C268">
            <v>0</v>
          </cell>
          <cell r="D268">
            <v>2613.6939171498152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252</v>
          </cell>
          <cell r="B269">
            <v>46869</v>
          </cell>
          <cell r="C269">
            <v>0</v>
          </cell>
          <cell r="D269">
            <v>2613.6939171498152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253</v>
          </cell>
          <cell r="B270">
            <v>46899</v>
          </cell>
          <cell r="C270">
            <v>0</v>
          </cell>
          <cell r="D270">
            <v>2613.6939171498152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254</v>
          </cell>
          <cell r="B271">
            <v>46930</v>
          </cell>
          <cell r="C271">
            <v>0</v>
          </cell>
          <cell r="D271">
            <v>2613.6939171498152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A272">
            <v>255</v>
          </cell>
          <cell r="B272">
            <v>46960</v>
          </cell>
          <cell r="C272">
            <v>0</v>
          </cell>
          <cell r="D272">
            <v>2613.6939171498152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  <row r="273">
          <cell r="A273">
            <v>256</v>
          </cell>
          <cell r="B273">
            <v>46991</v>
          </cell>
          <cell r="C273">
            <v>0</v>
          </cell>
          <cell r="D273">
            <v>2613.6939171498152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A274">
            <v>257</v>
          </cell>
          <cell r="B274">
            <v>47022</v>
          </cell>
          <cell r="C274">
            <v>0</v>
          </cell>
          <cell r="D274">
            <v>2613.6939171498152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A275">
            <v>258</v>
          </cell>
          <cell r="B275">
            <v>47052</v>
          </cell>
          <cell r="C275">
            <v>0</v>
          </cell>
          <cell r="D275">
            <v>2613.6939171498152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A276">
            <v>259</v>
          </cell>
          <cell r="B276">
            <v>47083</v>
          </cell>
          <cell r="C276">
            <v>0</v>
          </cell>
          <cell r="D276">
            <v>2613.6939171498152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>
            <v>260</v>
          </cell>
          <cell r="B277">
            <v>47113</v>
          </cell>
          <cell r="C277">
            <v>0</v>
          </cell>
          <cell r="D277">
            <v>2613.6939171498152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A278">
            <v>261</v>
          </cell>
          <cell r="B278">
            <v>47144</v>
          </cell>
          <cell r="C278">
            <v>0</v>
          </cell>
          <cell r="D278">
            <v>2613.6939171498152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>
            <v>262</v>
          </cell>
          <cell r="B279">
            <v>47175</v>
          </cell>
          <cell r="C279">
            <v>0</v>
          </cell>
          <cell r="D279">
            <v>2613.6939171498152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>
            <v>263</v>
          </cell>
          <cell r="B280">
            <v>47203</v>
          </cell>
          <cell r="C280">
            <v>0</v>
          </cell>
          <cell r="D280">
            <v>2613.6939171498152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>
            <v>264</v>
          </cell>
          <cell r="B281">
            <v>47234</v>
          </cell>
          <cell r="C281">
            <v>0</v>
          </cell>
          <cell r="D281">
            <v>2613.6939171498152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A282">
            <v>265</v>
          </cell>
          <cell r="B282">
            <v>47264</v>
          </cell>
          <cell r="C282">
            <v>0</v>
          </cell>
          <cell r="D282">
            <v>2613.6939171498152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A283">
            <v>266</v>
          </cell>
          <cell r="B283">
            <v>47295</v>
          </cell>
          <cell r="C283">
            <v>0</v>
          </cell>
          <cell r="D283">
            <v>2613.6939171498152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A284">
            <v>267</v>
          </cell>
          <cell r="B284">
            <v>47325</v>
          </cell>
          <cell r="C284">
            <v>0</v>
          </cell>
          <cell r="D284">
            <v>2613.6939171498152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A285">
            <v>268</v>
          </cell>
          <cell r="B285">
            <v>47356</v>
          </cell>
          <cell r="C285">
            <v>0</v>
          </cell>
          <cell r="D285">
            <v>2613.6939171498152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A286">
            <v>269</v>
          </cell>
          <cell r="B286">
            <v>47387</v>
          </cell>
          <cell r="C286">
            <v>0</v>
          </cell>
          <cell r="D286">
            <v>2613.6939171498152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</row>
        <row r="287">
          <cell r="A287">
            <v>270</v>
          </cell>
          <cell r="B287">
            <v>47417</v>
          </cell>
          <cell r="C287">
            <v>0</v>
          </cell>
          <cell r="D287">
            <v>2613.6939171498152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A288">
            <v>271</v>
          </cell>
          <cell r="B288">
            <v>47448</v>
          </cell>
          <cell r="C288">
            <v>0</v>
          </cell>
          <cell r="D288">
            <v>2613.6939171498152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A289">
            <v>272</v>
          </cell>
          <cell r="B289">
            <v>47478</v>
          </cell>
          <cell r="C289">
            <v>0</v>
          </cell>
          <cell r="D289">
            <v>2613.6939171498152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A290">
            <v>273</v>
          </cell>
          <cell r="B290">
            <v>47509</v>
          </cell>
          <cell r="C290">
            <v>0</v>
          </cell>
          <cell r="D290">
            <v>2613.6939171498152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</row>
        <row r="291">
          <cell r="A291">
            <v>274</v>
          </cell>
          <cell r="B291">
            <v>47540</v>
          </cell>
          <cell r="C291">
            <v>0</v>
          </cell>
          <cell r="D291">
            <v>2613.6939171498152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A292">
            <v>275</v>
          </cell>
          <cell r="B292">
            <v>47568</v>
          </cell>
          <cell r="C292">
            <v>0</v>
          </cell>
          <cell r="D292">
            <v>2613.6939171498152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A293">
            <v>276</v>
          </cell>
          <cell r="B293">
            <v>47599</v>
          </cell>
          <cell r="C293">
            <v>0</v>
          </cell>
          <cell r="D293">
            <v>2613.6939171498152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A294">
            <v>277</v>
          </cell>
          <cell r="B294">
            <v>47629</v>
          </cell>
          <cell r="C294">
            <v>0</v>
          </cell>
          <cell r="D294">
            <v>2613.6939171498152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A295">
            <v>278</v>
          </cell>
          <cell r="B295">
            <v>47660</v>
          </cell>
          <cell r="C295">
            <v>0</v>
          </cell>
          <cell r="D295">
            <v>2613.6939171498152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>
            <v>279</v>
          </cell>
          <cell r="B296">
            <v>47690</v>
          </cell>
          <cell r="C296">
            <v>0</v>
          </cell>
          <cell r="D296">
            <v>2613.6939171498152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>
            <v>280</v>
          </cell>
          <cell r="B297">
            <v>47721</v>
          </cell>
          <cell r="C297">
            <v>0</v>
          </cell>
          <cell r="D297">
            <v>2613.6939171498152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>
            <v>281</v>
          </cell>
          <cell r="B298">
            <v>47752</v>
          </cell>
          <cell r="C298">
            <v>0</v>
          </cell>
          <cell r="D298">
            <v>2613.6939171498152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>
            <v>282</v>
          </cell>
          <cell r="B299">
            <v>47782</v>
          </cell>
          <cell r="C299">
            <v>0</v>
          </cell>
          <cell r="D299">
            <v>2613.6939171498152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>
            <v>283</v>
          </cell>
          <cell r="B300">
            <v>47813</v>
          </cell>
          <cell r="C300">
            <v>0</v>
          </cell>
          <cell r="D300">
            <v>2613.6939171498152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>
            <v>284</v>
          </cell>
          <cell r="B301">
            <v>47843</v>
          </cell>
          <cell r="C301">
            <v>0</v>
          </cell>
          <cell r="D301">
            <v>2613.6939171498152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>
            <v>285</v>
          </cell>
          <cell r="B302">
            <v>47874</v>
          </cell>
          <cell r="C302">
            <v>0</v>
          </cell>
          <cell r="D302">
            <v>2613.6939171498152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>
            <v>286</v>
          </cell>
          <cell r="B303">
            <v>47905</v>
          </cell>
          <cell r="C303">
            <v>0</v>
          </cell>
          <cell r="D303">
            <v>2613.6939171498152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A304">
            <v>287</v>
          </cell>
          <cell r="B304">
            <v>47933</v>
          </cell>
          <cell r="C304">
            <v>0</v>
          </cell>
          <cell r="D304">
            <v>2613.6939171498152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A305">
            <v>288</v>
          </cell>
          <cell r="B305">
            <v>47964</v>
          </cell>
          <cell r="C305">
            <v>0</v>
          </cell>
          <cell r="D305">
            <v>2613.6939171498152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</row>
        <row r="306">
          <cell r="A306">
            <v>289</v>
          </cell>
          <cell r="B306">
            <v>47994</v>
          </cell>
          <cell r="C306">
            <v>0</v>
          </cell>
          <cell r="D306">
            <v>2613.6939171498152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</row>
        <row r="307">
          <cell r="A307">
            <v>290</v>
          </cell>
          <cell r="B307">
            <v>48025</v>
          </cell>
          <cell r="C307">
            <v>0</v>
          </cell>
          <cell r="D307">
            <v>2613.6939171498152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A308">
            <v>291</v>
          </cell>
          <cell r="B308">
            <v>48055</v>
          </cell>
          <cell r="C308">
            <v>0</v>
          </cell>
          <cell r="D308">
            <v>2613.6939171498152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</row>
        <row r="309">
          <cell r="A309">
            <v>292</v>
          </cell>
          <cell r="B309">
            <v>48086</v>
          </cell>
          <cell r="C309">
            <v>0</v>
          </cell>
          <cell r="D309">
            <v>2613.6939171498152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</row>
        <row r="310">
          <cell r="A310">
            <v>293</v>
          </cell>
          <cell r="B310">
            <v>48117</v>
          </cell>
          <cell r="C310">
            <v>0</v>
          </cell>
          <cell r="D310">
            <v>2613.6939171498152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</row>
        <row r="311">
          <cell r="A311">
            <v>294</v>
          </cell>
          <cell r="B311">
            <v>48147</v>
          </cell>
          <cell r="C311">
            <v>0</v>
          </cell>
          <cell r="D311">
            <v>2613.6939171498152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295</v>
          </cell>
          <cell r="B312">
            <v>48178</v>
          </cell>
          <cell r="C312">
            <v>0</v>
          </cell>
          <cell r="D312">
            <v>2613.6939171498152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296</v>
          </cell>
          <cell r="B313">
            <v>48208</v>
          </cell>
          <cell r="C313">
            <v>0</v>
          </cell>
          <cell r="D313">
            <v>2613.6939171498152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A314">
            <v>297</v>
          </cell>
          <cell r="B314">
            <v>48239</v>
          </cell>
          <cell r="C314">
            <v>0</v>
          </cell>
          <cell r="D314">
            <v>2613.6939171498152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</row>
        <row r="315">
          <cell r="A315">
            <v>298</v>
          </cell>
          <cell r="B315">
            <v>48270</v>
          </cell>
          <cell r="C315">
            <v>0</v>
          </cell>
          <cell r="D315">
            <v>2613.6939171498152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</row>
        <row r="316">
          <cell r="A316">
            <v>299</v>
          </cell>
          <cell r="B316">
            <v>48299</v>
          </cell>
          <cell r="C316">
            <v>0</v>
          </cell>
          <cell r="D316">
            <v>2613.6939171498152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300</v>
          </cell>
          <cell r="B317">
            <v>48330</v>
          </cell>
          <cell r="C317">
            <v>0</v>
          </cell>
          <cell r="D317">
            <v>2613.6939171498152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301</v>
          </cell>
          <cell r="B318">
            <v>48360</v>
          </cell>
          <cell r="C318">
            <v>0</v>
          </cell>
          <cell r="D318">
            <v>2613.6939171498152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302</v>
          </cell>
          <cell r="B319">
            <v>48391</v>
          </cell>
          <cell r="C319">
            <v>0</v>
          </cell>
          <cell r="D319">
            <v>2613.6939171498152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303</v>
          </cell>
          <cell r="B320">
            <v>48421</v>
          </cell>
          <cell r="C320">
            <v>0</v>
          </cell>
          <cell r="D320">
            <v>2613.6939171498152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1">
          <cell r="A321">
            <v>304</v>
          </cell>
          <cell r="B321">
            <v>48452</v>
          </cell>
          <cell r="C321">
            <v>0</v>
          </cell>
          <cell r="D321">
            <v>2613.6939171498152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A322">
            <v>305</v>
          </cell>
          <cell r="B322">
            <v>48483</v>
          </cell>
          <cell r="C322">
            <v>0</v>
          </cell>
          <cell r="D322">
            <v>2613.6939171498152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</row>
        <row r="323">
          <cell r="A323">
            <v>306</v>
          </cell>
          <cell r="B323">
            <v>48513</v>
          </cell>
          <cell r="C323">
            <v>0</v>
          </cell>
          <cell r="D323">
            <v>2613.6939171498152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</row>
        <row r="324">
          <cell r="A324">
            <v>307</v>
          </cell>
          <cell r="B324">
            <v>48544</v>
          </cell>
          <cell r="C324">
            <v>0</v>
          </cell>
          <cell r="D324">
            <v>2613.6939171498152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</row>
        <row r="325">
          <cell r="A325">
            <v>308</v>
          </cell>
          <cell r="B325">
            <v>48574</v>
          </cell>
          <cell r="C325">
            <v>0</v>
          </cell>
          <cell r="D325">
            <v>2613.6939171498152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>
            <v>309</v>
          </cell>
          <cell r="B326">
            <v>48605</v>
          </cell>
          <cell r="C326">
            <v>0</v>
          </cell>
          <cell r="D326">
            <v>2613.6939171498152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</row>
        <row r="327">
          <cell r="A327">
            <v>310</v>
          </cell>
          <cell r="B327">
            <v>48636</v>
          </cell>
          <cell r="C327">
            <v>0</v>
          </cell>
          <cell r="D327">
            <v>2613.6939171498152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>
            <v>311</v>
          </cell>
          <cell r="B328">
            <v>48664</v>
          </cell>
          <cell r="C328">
            <v>0</v>
          </cell>
          <cell r="D328">
            <v>2613.6939171498152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</row>
        <row r="329">
          <cell r="A329">
            <v>312</v>
          </cell>
          <cell r="B329">
            <v>48695</v>
          </cell>
          <cell r="C329">
            <v>0</v>
          </cell>
          <cell r="D329">
            <v>2613.6939171498152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>
            <v>313</v>
          </cell>
          <cell r="B330">
            <v>48725</v>
          </cell>
          <cell r="C330">
            <v>0</v>
          </cell>
          <cell r="D330">
            <v>2613.6939171498152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314</v>
          </cell>
          <cell r="B331">
            <v>48756</v>
          </cell>
          <cell r="C331">
            <v>0</v>
          </cell>
          <cell r="D331">
            <v>2613.6939171498152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315</v>
          </cell>
          <cell r="B332">
            <v>48786</v>
          </cell>
          <cell r="C332">
            <v>0</v>
          </cell>
          <cell r="D332">
            <v>2613.6939171498152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316</v>
          </cell>
          <cell r="B333">
            <v>48817</v>
          </cell>
          <cell r="C333">
            <v>0</v>
          </cell>
          <cell r="D333">
            <v>2613.6939171498152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317</v>
          </cell>
          <cell r="B334">
            <v>48848</v>
          </cell>
          <cell r="C334">
            <v>0</v>
          </cell>
          <cell r="D334">
            <v>2613.6939171498152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318</v>
          </cell>
          <cell r="B335">
            <v>48878</v>
          </cell>
          <cell r="C335">
            <v>0</v>
          </cell>
          <cell r="D335">
            <v>2613.6939171498152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319</v>
          </cell>
          <cell r="B336">
            <v>48909</v>
          </cell>
          <cell r="C336">
            <v>0</v>
          </cell>
          <cell r="D336">
            <v>2613.6939171498152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320</v>
          </cell>
          <cell r="B337">
            <v>48939</v>
          </cell>
          <cell r="C337">
            <v>0</v>
          </cell>
          <cell r="D337">
            <v>2613.6939171498152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321</v>
          </cell>
          <cell r="B338">
            <v>48970</v>
          </cell>
          <cell r="C338">
            <v>0</v>
          </cell>
          <cell r="D338">
            <v>2613.6939171498152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322</v>
          </cell>
          <cell r="B339">
            <v>49001</v>
          </cell>
          <cell r="C339">
            <v>0</v>
          </cell>
          <cell r="D339">
            <v>2613.6939171498152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323</v>
          </cell>
          <cell r="B340">
            <v>49029</v>
          </cell>
          <cell r="C340">
            <v>0</v>
          </cell>
          <cell r="D340">
            <v>2613.6939171498152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324</v>
          </cell>
          <cell r="B341">
            <v>49060</v>
          </cell>
          <cell r="C341">
            <v>0</v>
          </cell>
          <cell r="D341">
            <v>2613.6939171498152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325</v>
          </cell>
          <cell r="B342">
            <v>49090</v>
          </cell>
          <cell r="C342">
            <v>0</v>
          </cell>
          <cell r="D342">
            <v>2613.6939171498152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326</v>
          </cell>
          <cell r="B343">
            <v>49121</v>
          </cell>
          <cell r="C343">
            <v>0</v>
          </cell>
          <cell r="D343">
            <v>2613.6939171498152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327</v>
          </cell>
          <cell r="B344">
            <v>49151</v>
          </cell>
          <cell r="C344">
            <v>0</v>
          </cell>
          <cell r="D344">
            <v>2613.6939171498152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328</v>
          </cell>
          <cell r="B345">
            <v>49182</v>
          </cell>
          <cell r="C345">
            <v>0</v>
          </cell>
          <cell r="D345">
            <v>2613.6939171498152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329</v>
          </cell>
          <cell r="B346">
            <v>49213</v>
          </cell>
          <cell r="C346">
            <v>0</v>
          </cell>
          <cell r="D346">
            <v>2613.6939171498152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330</v>
          </cell>
          <cell r="B347">
            <v>49243</v>
          </cell>
          <cell r="C347">
            <v>0</v>
          </cell>
          <cell r="D347">
            <v>2613.6939171498152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A348">
            <v>331</v>
          </cell>
          <cell r="B348">
            <v>49274</v>
          </cell>
          <cell r="C348">
            <v>0</v>
          </cell>
          <cell r="D348">
            <v>2613.6939171498152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A349">
            <v>332</v>
          </cell>
          <cell r="B349">
            <v>49304</v>
          </cell>
          <cell r="C349">
            <v>0</v>
          </cell>
          <cell r="D349">
            <v>2613.6939171498152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</row>
        <row r="350">
          <cell r="A350">
            <v>333</v>
          </cell>
          <cell r="B350">
            <v>49335</v>
          </cell>
          <cell r="C350">
            <v>0</v>
          </cell>
          <cell r="D350">
            <v>2613.6939171498152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</row>
        <row r="351">
          <cell r="A351">
            <v>334</v>
          </cell>
          <cell r="B351">
            <v>49366</v>
          </cell>
          <cell r="C351">
            <v>0</v>
          </cell>
          <cell r="D351">
            <v>2613.6939171498152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</row>
        <row r="352">
          <cell r="A352">
            <v>335</v>
          </cell>
          <cell r="B352">
            <v>49394</v>
          </cell>
          <cell r="C352">
            <v>0</v>
          </cell>
          <cell r="D352">
            <v>2613.6939171498152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</row>
        <row r="353">
          <cell r="A353">
            <v>336</v>
          </cell>
          <cell r="B353">
            <v>49425</v>
          </cell>
          <cell r="C353">
            <v>0</v>
          </cell>
          <cell r="D353">
            <v>2613.6939171498152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</row>
        <row r="354">
          <cell r="A354">
            <v>337</v>
          </cell>
          <cell r="B354">
            <v>49455</v>
          </cell>
          <cell r="C354">
            <v>0</v>
          </cell>
          <cell r="D354">
            <v>2613.6939171498152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</row>
        <row r="355">
          <cell r="A355">
            <v>338</v>
          </cell>
          <cell r="B355">
            <v>49486</v>
          </cell>
          <cell r="C355">
            <v>0</v>
          </cell>
          <cell r="D355">
            <v>2613.6939171498152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</row>
        <row r="356">
          <cell r="A356">
            <v>339</v>
          </cell>
          <cell r="B356">
            <v>49516</v>
          </cell>
          <cell r="C356">
            <v>0</v>
          </cell>
          <cell r="D356">
            <v>2613.6939171498152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</row>
        <row r="357">
          <cell r="A357">
            <v>340</v>
          </cell>
          <cell r="B357">
            <v>49547</v>
          </cell>
          <cell r="C357">
            <v>0</v>
          </cell>
          <cell r="D357">
            <v>2613.6939171498152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</row>
        <row r="358">
          <cell r="A358">
            <v>341</v>
          </cell>
          <cell r="B358">
            <v>49578</v>
          </cell>
          <cell r="C358">
            <v>0</v>
          </cell>
          <cell r="D358">
            <v>2613.6939171498152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</row>
        <row r="359">
          <cell r="A359">
            <v>342</v>
          </cell>
          <cell r="B359">
            <v>49608</v>
          </cell>
          <cell r="C359">
            <v>0</v>
          </cell>
          <cell r="D359">
            <v>2613.6939171498152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A360">
            <v>343</v>
          </cell>
          <cell r="B360">
            <v>49639</v>
          </cell>
          <cell r="C360">
            <v>0</v>
          </cell>
          <cell r="D360">
            <v>2613.6939171498152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A361">
            <v>344</v>
          </cell>
          <cell r="B361">
            <v>49669</v>
          </cell>
          <cell r="C361">
            <v>0</v>
          </cell>
          <cell r="D361">
            <v>2613.6939171498152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>
            <v>345</v>
          </cell>
          <cell r="B362">
            <v>49700</v>
          </cell>
          <cell r="C362">
            <v>0</v>
          </cell>
          <cell r="D362">
            <v>2613.6939171498152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3">
          <cell r="A363">
            <v>346</v>
          </cell>
          <cell r="B363">
            <v>49731</v>
          </cell>
          <cell r="C363">
            <v>0</v>
          </cell>
          <cell r="D363">
            <v>2613.6939171498152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</row>
        <row r="364">
          <cell r="A364">
            <v>347</v>
          </cell>
          <cell r="B364">
            <v>49760</v>
          </cell>
          <cell r="C364">
            <v>0</v>
          </cell>
          <cell r="D364">
            <v>2613.6939171498152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</row>
        <row r="365">
          <cell r="A365">
            <v>348</v>
          </cell>
          <cell r="B365">
            <v>49791</v>
          </cell>
          <cell r="C365">
            <v>0</v>
          </cell>
          <cell r="D365">
            <v>2613.6939171498152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</row>
        <row r="366">
          <cell r="A366">
            <v>349</v>
          </cell>
          <cell r="B366">
            <v>49821</v>
          </cell>
          <cell r="C366">
            <v>0</v>
          </cell>
          <cell r="D366">
            <v>2613.6939171498152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>
            <v>350</v>
          </cell>
          <cell r="B367">
            <v>49852</v>
          </cell>
          <cell r="C367">
            <v>0</v>
          </cell>
          <cell r="D367">
            <v>2613.6939171498152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>
            <v>351</v>
          </cell>
          <cell r="B368">
            <v>49882</v>
          </cell>
          <cell r="C368">
            <v>0</v>
          </cell>
          <cell r="D368">
            <v>2613.6939171498152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>
            <v>352</v>
          </cell>
          <cell r="B369">
            <v>49913</v>
          </cell>
          <cell r="C369">
            <v>0</v>
          </cell>
          <cell r="D369">
            <v>2613.6939171498152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0">
          <cell r="A370">
            <v>353</v>
          </cell>
          <cell r="B370">
            <v>49944</v>
          </cell>
          <cell r="C370">
            <v>0</v>
          </cell>
          <cell r="D370">
            <v>2613.6939171498152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</row>
        <row r="371">
          <cell r="A371">
            <v>354</v>
          </cell>
          <cell r="B371">
            <v>49974</v>
          </cell>
          <cell r="C371">
            <v>0</v>
          </cell>
          <cell r="D371">
            <v>2613.6939171498152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</row>
        <row r="372">
          <cell r="A372">
            <v>355</v>
          </cell>
          <cell r="B372">
            <v>50005</v>
          </cell>
          <cell r="C372">
            <v>0</v>
          </cell>
          <cell r="D372">
            <v>2613.6939171498152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</row>
        <row r="373">
          <cell r="A373">
            <v>356</v>
          </cell>
          <cell r="B373">
            <v>50035</v>
          </cell>
          <cell r="C373">
            <v>0</v>
          </cell>
          <cell r="D373">
            <v>2613.6939171498152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</row>
        <row r="374">
          <cell r="A374">
            <v>357</v>
          </cell>
          <cell r="B374">
            <v>50066</v>
          </cell>
          <cell r="C374">
            <v>0</v>
          </cell>
          <cell r="D374">
            <v>2613.6939171498152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</row>
        <row r="375">
          <cell r="A375">
            <v>358</v>
          </cell>
          <cell r="B375">
            <v>50097</v>
          </cell>
          <cell r="C375">
            <v>0</v>
          </cell>
          <cell r="D375">
            <v>2613.6939171498152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</row>
        <row r="376">
          <cell r="A376">
            <v>359</v>
          </cell>
          <cell r="B376">
            <v>50125</v>
          </cell>
          <cell r="C376">
            <v>0</v>
          </cell>
          <cell r="D376">
            <v>2613.6939171498152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</row>
        <row r="377">
          <cell r="A377">
            <v>360</v>
          </cell>
          <cell r="B377">
            <v>50156</v>
          </cell>
          <cell r="C377">
            <v>0</v>
          </cell>
          <cell r="D377">
            <v>2613.6939171498152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uteur"/>
      <sheetName val="Nbre de jours"/>
      <sheetName val="NB"/>
      <sheetName val="Transfert"/>
    </sheetNames>
    <sheetDataSet>
      <sheetData sheetId="0">
        <row r="29">
          <cell r="AF29">
            <v>604.78571428571422</v>
          </cell>
          <cell r="AG29">
            <v>690.8</v>
          </cell>
          <cell r="AH29">
            <v>400.2</v>
          </cell>
          <cell r="AI29">
            <v>450</v>
          </cell>
          <cell r="AJ29">
            <v>274</v>
          </cell>
          <cell r="AK29">
            <v>348</v>
          </cell>
          <cell r="AL29">
            <v>198.7</v>
          </cell>
          <cell r="AM29">
            <v>400.2</v>
          </cell>
          <cell r="AN29">
            <v>348.24</v>
          </cell>
          <cell r="AO29">
            <v>296.7</v>
          </cell>
          <cell r="AP29">
            <v>255.6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ficie principales cultures"/>
      <sheetName val="detail"/>
      <sheetName val="Superficie cultuvee total"/>
      <sheetName val="Superficie cultuvable"/>
      <sheetName val="Exploitations et SAU"/>
      <sheetName val="superficie irriguée"/>
      <sheetName val="Transfert"/>
    </sheetNames>
    <sheetDataSet>
      <sheetData sheetId="0">
        <row r="10">
          <cell r="AE10">
            <v>5056.2</v>
          </cell>
          <cell r="AF10">
            <v>5375.8</v>
          </cell>
          <cell r="AG10">
            <v>5216.8</v>
          </cell>
          <cell r="AH10">
            <v>5391.27898</v>
          </cell>
          <cell r="AI10">
            <v>4763.3708400000005</v>
          </cell>
          <cell r="AJ10">
            <v>5456.7485000000006</v>
          </cell>
          <cell r="AK10">
            <v>3795.4631999999992</v>
          </cell>
          <cell r="AL10">
            <v>5559.7530000000006</v>
          </cell>
          <cell r="AM10">
            <v>4659.0309999999999</v>
          </cell>
          <cell r="AN10">
            <v>3645.2000000000003</v>
          </cell>
          <cell r="AO10">
            <v>4412</v>
          </cell>
        </row>
        <row r="11">
          <cell r="AE11">
            <v>901.06964300000004</v>
          </cell>
          <cell r="AF11">
            <v>957.2</v>
          </cell>
          <cell r="AG11">
            <v>963.35799987600001</v>
          </cell>
          <cell r="AH11">
            <v>944.89711999999997</v>
          </cell>
          <cell r="AI11">
            <v>904.755</v>
          </cell>
          <cell r="AJ11">
            <v>996.43600000000004</v>
          </cell>
          <cell r="AK11">
            <v>837.81899999999996</v>
          </cell>
          <cell r="AL11">
            <v>1087.8050000000001</v>
          </cell>
          <cell r="AM11">
            <v>996.63800000000003</v>
          </cell>
          <cell r="AN11">
            <v>818.7</v>
          </cell>
          <cell r="AO11">
            <v>933</v>
          </cell>
        </row>
        <row r="12">
          <cell r="AE12">
            <v>1951.33</v>
          </cell>
          <cell r="AF12">
            <v>2131</v>
          </cell>
          <cell r="AG12">
            <v>2179.4489989600002</v>
          </cell>
          <cell r="AH12">
            <v>2259.3338599999997</v>
          </cell>
          <cell r="AI12">
            <v>2081.4029999999998</v>
          </cell>
          <cell r="AJ12">
            <v>2275.3330000000001</v>
          </cell>
          <cell r="AK12">
            <v>1575.819</v>
          </cell>
          <cell r="AL12">
            <v>2296.42</v>
          </cell>
          <cell r="AM12">
            <v>1891.46</v>
          </cell>
          <cell r="AN12">
            <v>1687.3</v>
          </cell>
          <cell r="AO12">
            <v>1852</v>
          </cell>
        </row>
        <row r="13">
          <cell r="AE13">
            <v>1921.55</v>
          </cell>
          <cell r="AF13">
            <v>2025.8976978500002</v>
          </cell>
          <cell r="AG13">
            <v>1893.13378444</v>
          </cell>
          <cell r="AH13">
            <v>1967.095</v>
          </cell>
          <cell r="AI13">
            <v>1585.2159999999999</v>
          </cell>
          <cell r="AJ13">
            <v>2000.164</v>
          </cell>
          <cell r="AK13">
            <v>1207.615</v>
          </cell>
          <cell r="AL13">
            <v>2001.473</v>
          </cell>
          <cell r="AM13">
            <v>1598.68</v>
          </cell>
          <cell r="AN13">
            <v>1050.2</v>
          </cell>
          <cell r="AO13">
            <v>1495</v>
          </cell>
        </row>
        <row r="14">
          <cell r="AE14">
            <v>230.1</v>
          </cell>
          <cell r="AF14">
            <v>191.88800000000001</v>
          </cell>
          <cell r="AG14">
            <v>118</v>
          </cell>
          <cell r="AH14">
            <v>178.126</v>
          </cell>
          <cell r="AI14">
            <v>137.447</v>
          </cell>
          <cell r="AJ14">
            <v>125.967</v>
          </cell>
          <cell r="AK14">
            <v>138.82499999999999</v>
          </cell>
          <cell r="AL14">
            <v>130.74199999999999</v>
          </cell>
          <cell r="AM14">
            <v>148.178</v>
          </cell>
          <cell r="AN14">
            <v>63.3</v>
          </cell>
          <cell r="AO14">
            <v>71</v>
          </cell>
        </row>
        <row r="16">
          <cell r="AE16">
            <v>398.2</v>
          </cell>
          <cell r="AF16">
            <v>429.09030000000001</v>
          </cell>
          <cell r="AG16">
            <v>397.6</v>
          </cell>
          <cell r="AH16">
            <v>400.45300000000003</v>
          </cell>
          <cell r="AI16">
            <v>377.06909999999999</v>
          </cell>
          <cell r="AJ16">
            <v>367.17039998135601</v>
          </cell>
          <cell r="AK16">
            <v>245.95583010000001</v>
          </cell>
          <cell r="AL16">
            <v>283.5</v>
          </cell>
          <cell r="AM16">
            <v>330.3</v>
          </cell>
          <cell r="AN16">
            <v>283.5</v>
          </cell>
        </row>
        <row r="17">
          <cell r="AE17">
            <v>86.100000000000009</v>
          </cell>
          <cell r="AF17">
            <v>55.552999999999997</v>
          </cell>
          <cell r="AG17">
            <v>28.599999999999998</v>
          </cell>
          <cell r="AH17">
            <v>33.930999999999997</v>
          </cell>
          <cell r="AI17">
            <v>37.688000000000002</v>
          </cell>
          <cell r="AJ17">
            <v>51.838000000000001</v>
          </cell>
          <cell r="AK17">
            <v>54.487349999999999</v>
          </cell>
          <cell r="AL17">
            <v>33.799999999999997</v>
          </cell>
          <cell r="AM17">
            <v>35.300000000000004</v>
          </cell>
          <cell r="AN17">
            <v>48.5</v>
          </cell>
        </row>
        <row r="18">
          <cell r="AE18">
            <v>62</v>
          </cell>
          <cell r="AF18">
            <v>36.522999999999996</v>
          </cell>
          <cell r="AG18">
            <v>11.7</v>
          </cell>
          <cell r="AH18">
            <v>17.006</v>
          </cell>
          <cell r="AI18">
            <v>20.898</v>
          </cell>
          <cell r="AJ18">
            <v>36.941000000000003</v>
          </cell>
          <cell r="AK18">
            <v>37.942999999999998</v>
          </cell>
          <cell r="AL18">
            <v>18.899999999999999</v>
          </cell>
          <cell r="AM18">
            <v>21.7</v>
          </cell>
          <cell r="AN18">
            <v>22.2</v>
          </cell>
        </row>
        <row r="19">
          <cell r="AE19">
            <v>22.9</v>
          </cell>
          <cell r="AF19">
            <v>17.84</v>
          </cell>
          <cell r="AG19">
            <v>15.5</v>
          </cell>
          <cell r="AH19">
            <v>16.3</v>
          </cell>
          <cell r="AI19">
            <v>16.09</v>
          </cell>
          <cell r="AJ19">
            <v>13.85</v>
          </cell>
          <cell r="AK19">
            <v>15.345000000000001</v>
          </cell>
          <cell r="AL19">
            <v>14.1</v>
          </cell>
          <cell r="AM19">
            <v>12.9</v>
          </cell>
          <cell r="AN19">
            <v>15.3</v>
          </cell>
        </row>
        <row r="20">
          <cell r="AE20">
            <v>137</v>
          </cell>
          <cell r="AF20">
            <v>194.2</v>
          </cell>
          <cell r="AG20">
            <v>150.40600000000001</v>
          </cell>
          <cell r="AH20">
            <v>148.84232</v>
          </cell>
          <cell r="AI20">
            <v>60.865000000000002</v>
          </cell>
          <cell r="AJ20">
            <v>69.392920000000004</v>
          </cell>
          <cell r="AK20">
            <v>71.411500000000004</v>
          </cell>
          <cell r="AL20">
            <v>68.389650000000003</v>
          </cell>
          <cell r="AM20">
            <v>62.7</v>
          </cell>
          <cell r="AN20">
            <v>68.5</v>
          </cell>
        </row>
        <row r="21">
          <cell r="AE21">
            <v>51.1</v>
          </cell>
          <cell r="AF21">
            <v>51.7</v>
          </cell>
          <cell r="AG21">
            <v>31.093000000000004</v>
          </cell>
          <cell r="AH21">
            <v>37.204999999999998</v>
          </cell>
          <cell r="AI21">
            <v>52.954000000000001</v>
          </cell>
          <cell r="AJ21">
            <v>60.90945</v>
          </cell>
          <cell r="AK21">
            <v>60.977499999999999</v>
          </cell>
          <cell r="AL21">
            <v>57.79365</v>
          </cell>
          <cell r="AM21">
            <v>54</v>
          </cell>
          <cell r="AN21">
            <v>57.2</v>
          </cell>
        </row>
        <row r="22">
          <cell r="AE22">
            <v>14.9</v>
          </cell>
          <cell r="AF22">
            <v>15</v>
          </cell>
          <cell r="AG22">
            <v>15.673999999999998</v>
          </cell>
          <cell r="AH22">
            <v>15.457000000000001</v>
          </cell>
          <cell r="AI22">
            <v>7.9109999999999996</v>
          </cell>
          <cell r="AJ22">
            <v>8.4834700000000005</v>
          </cell>
          <cell r="AK22">
            <v>10.433999999999999</v>
          </cell>
          <cell r="AL22">
            <v>10.596</v>
          </cell>
          <cell r="AM22">
            <v>8.6999999999999993</v>
          </cell>
          <cell r="AN22">
            <v>11.3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es cultures"/>
      <sheetName val="détail"/>
      <sheetName val="Transfert"/>
      <sheetName val="Transfert (2)"/>
      <sheetName val="70-71_79-80"/>
    </sheetNames>
    <sheetDataSet>
      <sheetData sheetId="0">
        <row r="10">
          <cell r="AF10">
            <v>78253.899999999994</v>
          </cell>
          <cell r="AG10">
            <v>86220.007912124362</v>
          </cell>
          <cell r="AH10">
            <v>53011.912839254008</v>
          </cell>
          <cell r="AI10">
            <v>98640.458520841989</v>
          </cell>
          <cell r="AJ10">
            <v>69306.706223567249</v>
          </cell>
          <cell r="AK10">
            <v>116902.49466495398</v>
          </cell>
          <cell r="AL10">
            <v>35512.471000000005</v>
          </cell>
          <cell r="AM10">
            <v>97775.092329999999</v>
          </cell>
          <cell r="AN10">
            <v>104677.18210000001</v>
          </cell>
          <cell r="AO10">
            <v>53036.500000000007</v>
          </cell>
          <cell r="AP10">
            <v>32368</v>
          </cell>
        </row>
        <row r="11">
          <cell r="AF11">
            <v>16328.2</v>
          </cell>
          <cell r="AG11">
            <v>18479.579251199491</v>
          </cell>
          <cell r="AH11">
            <v>11348.756557295004</v>
          </cell>
          <cell r="AI11">
            <v>18972.34</v>
          </cell>
          <cell r="AJ11">
            <v>14101.783718505802</v>
          </cell>
          <cell r="AK11">
            <v>24069.465697639327</v>
          </cell>
          <cell r="AL11">
            <v>8749.8569999999982</v>
          </cell>
          <cell r="AM11">
            <v>21990.76</v>
          </cell>
          <cell r="AN11">
            <v>24319.7925</v>
          </cell>
          <cell r="AO11">
            <v>13436.5</v>
          </cell>
          <cell r="AP11">
            <v>7919</v>
          </cell>
        </row>
        <row r="12">
          <cell r="AF12">
            <v>32433.200000000001</v>
          </cell>
          <cell r="AG12">
            <v>41698.647196335922</v>
          </cell>
          <cell r="AH12">
            <v>27430.913593662997</v>
          </cell>
          <cell r="AI12">
            <v>50367.485999999997</v>
          </cell>
          <cell r="AJ12">
            <v>37057.058246072309</v>
          </cell>
          <cell r="AK12">
            <v>56677.123151295418</v>
          </cell>
          <cell r="AL12">
            <v>18561.373</v>
          </cell>
          <cell r="AM12">
            <v>48917.41</v>
          </cell>
          <cell r="AN12">
            <v>49101.128600000004</v>
          </cell>
          <cell r="AO12">
            <v>26816.5</v>
          </cell>
          <cell r="AP12">
            <v>17700</v>
          </cell>
        </row>
        <row r="13">
          <cell r="AF13">
            <v>25664.5</v>
          </cell>
          <cell r="AG13">
            <v>23176.114464588962</v>
          </cell>
          <cell r="AH13">
            <v>12013.884688295997</v>
          </cell>
          <cell r="AI13">
            <v>27226.215199999999</v>
          </cell>
          <cell r="AJ13">
            <v>16380.86225898912</v>
          </cell>
          <cell r="AK13">
            <v>33969.922916019226</v>
          </cell>
          <cell r="AL13">
            <v>6199.1859999999988</v>
          </cell>
          <cell r="AM13">
            <v>24664.62</v>
          </cell>
          <cell r="AN13">
            <v>29194.620999999999</v>
          </cell>
          <cell r="AO13">
            <v>11611.8</v>
          </cell>
          <cell r="AP13">
            <v>6450</v>
          </cell>
        </row>
        <row r="14">
          <cell r="AF14">
            <v>2791.5</v>
          </cell>
          <cell r="AG14">
            <v>2212.9869999999996</v>
          </cell>
          <cell r="AH14">
            <v>902.21400000000006</v>
          </cell>
          <cell r="AI14">
            <v>1181.3585</v>
          </cell>
          <cell r="AJ14">
            <v>973.78899999999999</v>
          </cell>
          <cell r="AK14">
            <v>950.31649999999991</v>
          </cell>
          <cell r="AL14">
            <v>1287.627</v>
          </cell>
          <cell r="AM14">
            <v>1223.9873300000002</v>
          </cell>
          <cell r="AN14">
            <v>1183.8</v>
          </cell>
          <cell r="AO14">
            <v>404.9</v>
          </cell>
          <cell r="AP14">
            <v>299</v>
          </cell>
        </row>
        <row r="16">
          <cell r="AF16">
            <v>2823.85</v>
          </cell>
          <cell r="AG16">
            <v>3391.8</v>
          </cell>
          <cell r="AH16">
            <v>2703.2995000000001</v>
          </cell>
          <cell r="AI16">
            <v>2933.3763999999996</v>
          </cell>
          <cell r="AJ16">
            <v>3163.8128000000002</v>
          </cell>
          <cell r="AK16">
            <v>2692.9224047297298</v>
          </cell>
          <cell r="AL16">
            <v>971.49570000000006</v>
          </cell>
          <cell r="AM16">
            <v>2229.0241999999998</v>
          </cell>
          <cell r="AN16">
            <v>2817.0342175999999</v>
          </cell>
          <cell r="AO16">
            <v>2244</v>
          </cell>
          <cell r="AP16">
            <v>1495</v>
          </cell>
        </row>
        <row r="17">
          <cell r="AF17">
            <v>1099.875</v>
          </cell>
          <cell r="AG17">
            <v>889.7</v>
          </cell>
          <cell r="AH17">
            <v>556.7399999999999</v>
          </cell>
          <cell r="AI17">
            <v>581.54</v>
          </cell>
          <cell r="AJ17">
            <v>662.42200000000003</v>
          </cell>
          <cell r="AK17">
            <v>871.702</v>
          </cell>
          <cell r="AL17">
            <v>675.11449999999991</v>
          </cell>
          <cell r="AM17">
            <v>605.20000000000005</v>
          </cell>
          <cell r="AN17">
            <v>705.54150000000004</v>
          </cell>
          <cell r="AO17">
            <v>790</v>
          </cell>
          <cell r="AP17">
            <v>689</v>
          </cell>
        </row>
        <row r="18">
          <cell r="AF18">
            <v>593.43499999999995</v>
          </cell>
          <cell r="AG18">
            <v>487.2</v>
          </cell>
          <cell r="AH18">
            <v>177.16</v>
          </cell>
          <cell r="AI18">
            <v>189.89</v>
          </cell>
          <cell r="AJ18">
            <v>273.68200000000002</v>
          </cell>
          <cell r="AK18">
            <v>523.78199999999993</v>
          </cell>
          <cell r="AL18">
            <v>301.5668</v>
          </cell>
          <cell r="AM18">
            <v>237.8</v>
          </cell>
          <cell r="AN18">
            <v>376.0215</v>
          </cell>
          <cell r="AO18">
            <v>294.60000000000002</v>
          </cell>
        </row>
        <row r="19">
          <cell r="AF19">
            <v>654.52</v>
          </cell>
          <cell r="AG19">
            <v>397.1</v>
          </cell>
          <cell r="AH19">
            <v>363.47999999999996</v>
          </cell>
          <cell r="AI19">
            <v>387.9</v>
          </cell>
          <cell r="AJ19">
            <v>383.76</v>
          </cell>
          <cell r="AK19">
            <v>337.1</v>
          </cell>
          <cell r="AL19">
            <v>364.12</v>
          </cell>
          <cell r="AM19">
            <v>357.3</v>
          </cell>
          <cell r="AN19">
            <v>321.52</v>
          </cell>
          <cell r="AO19">
            <v>396.7</v>
          </cell>
        </row>
        <row r="20">
          <cell r="AF20">
            <v>30681.919999999995</v>
          </cell>
          <cell r="AG20">
            <v>37990.6</v>
          </cell>
          <cell r="AH20">
            <v>21676.55</v>
          </cell>
          <cell r="AI20">
            <v>26832.21</v>
          </cell>
          <cell r="AJ20">
            <v>34950.785499999998</v>
          </cell>
          <cell r="AK20">
            <v>42794.369700000003</v>
          </cell>
          <cell r="AL20">
            <v>46454.255099999995</v>
          </cell>
          <cell r="AM20">
            <v>42945.450000000004</v>
          </cell>
          <cell r="AN20">
            <v>43266.280100000004</v>
          </cell>
          <cell r="AO20">
            <v>42118</v>
          </cell>
          <cell r="AP20">
            <v>44240</v>
          </cell>
        </row>
        <row r="21">
          <cell r="AF21">
            <v>24359.119999999995</v>
          </cell>
          <cell r="AG21">
            <v>30351.4</v>
          </cell>
          <cell r="AH21">
            <v>16266.7</v>
          </cell>
          <cell r="AI21">
            <v>21422.21</v>
          </cell>
          <cell r="AJ21">
            <v>32086.165499999999</v>
          </cell>
          <cell r="AK21">
            <v>38756.375</v>
          </cell>
          <cell r="AL21">
            <v>42189.225099999996</v>
          </cell>
          <cell r="AM21">
            <v>37414.300000000003</v>
          </cell>
          <cell r="AN21">
            <v>37105.144200000002</v>
          </cell>
          <cell r="AO21">
            <v>36928.800000000003</v>
          </cell>
        </row>
        <row r="22">
          <cell r="AF22">
            <v>6322.8</v>
          </cell>
          <cell r="AG22">
            <v>7639.1</v>
          </cell>
          <cell r="AH22">
            <v>5409.8499999999995</v>
          </cell>
          <cell r="AI22">
            <v>5410</v>
          </cell>
          <cell r="AJ22">
            <v>2864.62</v>
          </cell>
          <cell r="AK22">
            <v>4037.9946999999997</v>
          </cell>
          <cell r="AL22">
            <v>4265.03</v>
          </cell>
          <cell r="AM22">
            <v>5531.15</v>
          </cell>
          <cell r="AN22">
            <v>6161.1359000000002</v>
          </cell>
          <cell r="AO22">
            <v>5189.6000000000004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ux rendements agricoles"/>
      <sheetName val="détail"/>
      <sheetName val="Transfert"/>
    </sheetNames>
    <sheetDataSet>
      <sheetData sheetId="0">
        <row r="10">
          <cell r="AE10">
            <v>15.476820537162295</v>
          </cell>
          <cell r="AF10">
            <v>16.038544572365854</v>
          </cell>
          <cell r="AG10">
            <v>10.161768294597072</v>
          </cell>
          <cell r="AH10">
            <v>18.296300170473089</v>
          </cell>
          <cell r="AI10">
            <v>14.549928727272311</v>
          </cell>
          <cell r="AJ10">
            <v>21.423471260395079</v>
          </cell>
          <cell r="AK10">
            <v>9.3565578504357543</v>
          </cell>
          <cell r="AL10">
            <v>17.586229519548798</v>
          </cell>
          <cell r="AM10">
            <v>22.467586521746689</v>
          </cell>
          <cell r="AN10">
            <v>14.549681773290905</v>
          </cell>
          <cell r="AO10">
            <v>7.3363553943789661</v>
          </cell>
        </row>
        <row r="11">
          <cell r="AE11">
            <v>18.120907886361898</v>
          </cell>
          <cell r="AF11">
            <v>19.305870508984007</v>
          </cell>
          <cell r="AG11">
            <v>11.780414507125883</v>
          </cell>
          <cell r="AH11">
            <v>20.078736190877585</v>
          </cell>
          <cell r="AI11">
            <v>15.586300952750525</v>
          </cell>
          <cell r="AJ11">
            <v>24.155556099578224</v>
          </cell>
          <cell r="AK11">
            <v>10.443612522513812</v>
          </cell>
          <cell r="AL11">
            <v>20.215718809896991</v>
          </cell>
          <cell r="AM11">
            <v>24.401831457359641</v>
          </cell>
          <cell r="AN11">
            <v>16.41199462562599</v>
          </cell>
          <cell r="AO11">
            <v>8.4876741693461959</v>
          </cell>
        </row>
        <row r="12">
          <cell r="AE12">
            <v>16.621073831694282</v>
          </cell>
          <cell r="AF12">
            <v>19.567642982794894</v>
          </cell>
          <cell r="AG12">
            <v>12.586169076107131</v>
          </cell>
          <cell r="AH12">
            <v>22.29306916154481</v>
          </cell>
          <cell r="AI12">
            <v>17.803884325175044</v>
          </cell>
          <cell r="AJ12">
            <v>24.909375089841976</v>
          </cell>
          <cell r="AK12">
            <v>11.778873715826501</v>
          </cell>
          <cell r="AL12">
            <v>21.301595526950646</v>
          </cell>
          <cell r="AM12">
            <v>25.959379844141566</v>
          </cell>
          <cell r="AN12">
            <v>15.893142891009305</v>
          </cell>
          <cell r="AO12">
            <v>9.5572354211663075</v>
          </cell>
        </row>
        <row r="13">
          <cell r="AE13">
            <v>13.356144778954491</v>
          </cell>
          <cell r="AF13">
            <v>11.439923392570511</v>
          </cell>
          <cell r="AG13">
            <v>6.3460304744652651</v>
          </cell>
          <cell r="AH13">
            <v>13.840823752792824</v>
          </cell>
          <cell r="AI13">
            <v>10.33352064260588</v>
          </cell>
          <cell r="AJ13">
            <v>16.983568805367572</v>
          </cell>
          <cell r="AK13">
            <v>5.1334125528417571</v>
          </cell>
          <cell r="AL13">
            <v>12.323233938204512</v>
          </cell>
          <cell r="AM13">
            <v>18.261704030825431</v>
          </cell>
          <cell r="AN13">
            <v>11.056751095029517</v>
          </cell>
          <cell r="AO13">
            <v>4.3143812709030103</v>
          </cell>
        </row>
        <row r="14">
          <cell r="AE14">
            <v>12.13168187744459</v>
          </cell>
          <cell r="AF14">
            <v>11.532701367464352</v>
          </cell>
          <cell r="AG14">
            <v>7.6458813559322039</v>
          </cell>
          <cell r="AH14">
            <v>6.6321508370479325</v>
          </cell>
          <cell r="AI14">
            <v>7.0848326991494899</v>
          </cell>
          <cell r="AJ14">
            <v>7.5441702985702594</v>
          </cell>
          <cell r="AK14">
            <v>9.2751809832522962</v>
          </cell>
          <cell r="AL14">
            <v>9.3618525798901668</v>
          </cell>
          <cell r="AM14">
            <v>7.9890402083980074</v>
          </cell>
          <cell r="AN14">
            <v>6.39652448657188</v>
          </cell>
          <cell r="AO14">
            <v>4.211267605633803</v>
          </cell>
        </row>
        <row r="16">
          <cell r="AE16">
            <v>7.0915369161225517</v>
          </cell>
          <cell r="AF16">
            <v>7.9046298646229012</v>
          </cell>
          <cell r="AG16">
            <v>6.7990430080482893</v>
          </cell>
          <cell r="AH16">
            <v>7.3251452729783502</v>
          </cell>
          <cell r="AI16">
            <v>8.3905384981161291</v>
          </cell>
          <cell r="AJ16">
            <v>7.3342578946082515</v>
          </cell>
          <cell r="AK16">
            <v>3.9498787225536072</v>
          </cell>
          <cell r="AL16">
            <v>7.8625192239858901</v>
          </cell>
          <cell r="AM16">
            <v>8.5287139497426576</v>
          </cell>
          <cell r="AN16">
            <v>7.9153439153439153</v>
          </cell>
        </row>
        <row r="17">
          <cell r="AE17">
            <v>12.774390243902438</v>
          </cell>
          <cell r="AF17">
            <v>16.015336705488455</v>
          </cell>
          <cell r="AG17">
            <v>19.466433566433565</v>
          </cell>
          <cell r="AH17">
            <v>17.138899531401965</v>
          </cell>
          <cell r="AI17">
            <v>17.576469963914242</v>
          </cell>
          <cell r="AJ17">
            <v>16.815887958640378</v>
          </cell>
          <cell r="AK17">
            <v>12.390297931538237</v>
          </cell>
          <cell r="AL17">
            <v>17.905325443786985</v>
          </cell>
          <cell r="AM17">
            <v>19.987011331444759</v>
          </cell>
          <cell r="AN17">
            <v>16.288659793814432</v>
          </cell>
        </row>
        <row r="18">
          <cell r="AE18">
            <v>9.571532258064515</v>
          </cell>
          <cell r="AF18">
            <v>13.339539468280263</v>
          </cell>
          <cell r="AG18">
            <v>15.141880341880343</v>
          </cell>
          <cell r="AH18">
            <v>11.166059037986592</v>
          </cell>
          <cell r="AI18">
            <v>13.09608574983252</v>
          </cell>
          <cell r="AJ18">
            <v>14.178879835413223</v>
          </cell>
          <cell r="AK18">
            <v>7.9478902564372884</v>
          </cell>
          <cell r="AL18">
            <v>12.582010582010584</v>
          </cell>
          <cell r="AM18">
            <v>17.328179723502306</v>
          </cell>
          <cell r="AN18">
            <v>13.270270270270272</v>
          </cell>
        </row>
        <row r="19">
          <cell r="AE19">
            <v>28.58165938864629</v>
          </cell>
          <cell r="AF19">
            <v>22.258968609865473</v>
          </cell>
          <cell r="AG19">
            <v>23.45032258064516</v>
          </cell>
          <cell r="AH19">
            <v>23.797546012269937</v>
          </cell>
          <cell r="AI19">
            <v>23.850839030453699</v>
          </cell>
          <cell r="AJ19">
            <v>24.339350180505416</v>
          </cell>
          <cell r="AK19">
            <v>23.728901922450309</v>
          </cell>
          <cell r="AL19">
            <v>25.340425531914896</v>
          </cell>
          <cell r="AM19">
            <v>24.924031007751935</v>
          </cell>
          <cell r="AN19">
            <v>25.928104575163395</v>
          </cell>
        </row>
        <row r="20">
          <cell r="AE20">
            <v>223.95562043795616</v>
          </cell>
          <cell r="AF20">
            <v>195.62615859938208</v>
          </cell>
          <cell r="AG20">
            <v>144.12024786245229</v>
          </cell>
          <cell r="AH20">
            <v>180.27272082294874</v>
          </cell>
          <cell r="AI20">
            <v>574.23454366220324</v>
          </cell>
          <cell r="AJ20">
            <v>616.69648286885752</v>
          </cell>
          <cell r="AK20">
            <v>650.51504449563436</v>
          </cell>
          <cell r="AL20">
            <v>627.95247526489754</v>
          </cell>
          <cell r="AM20">
            <v>690.05231419457743</v>
          </cell>
          <cell r="AN20">
            <v>614.86131386861314</v>
          </cell>
        </row>
        <row r="21">
          <cell r="AE21">
            <v>476.69510763209382</v>
          </cell>
          <cell r="AF21">
            <v>587.06769825918764</v>
          </cell>
          <cell r="AG21">
            <v>523.16276975525034</v>
          </cell>
          <cell r="AH21">
            <v>575.78846929176188</v>
          </cell>
          <cell r="AI21">
            <v>605.92524644030664</v>
          </cell>
          <cell r="AJ21">
            <v>636.29494273877037</v>
          </cell>
          <cell r="AK21">
            <v>691.88184330285753</v>
          </cell>
          <cell r="AL21">
            <v>647.37735027983183</v>
          </cell>
          <cell r="AM21">
            <v>687.1323000000001</v>
          </cell>
          <cell r="AN21">
            <v>645.60839160839157</v>
          </cell>
        </row>
        <row r="22">
          <cell r="AE22">
            <v>424.34899328859063</v>
          </cell>
          <cell r="AF22">
            <v>509.27333333333337</v>
          </cell>
          <cell r="AG22">
            <v>345.14801582238101</v>
          </cell>
          <cell r="AH22">
            <v>350.00323478035841</v>
          </cell>
          <cell r="AI22">
            <v>362.10592845405131</v>
          </cell>
          <cell r="AJ22">
            <v>475.98384859025839</v>
          </cell>
          <cell r="AK22">
            <v>408.76269886908187</v>
          </cell>
          <cell r="AL22">
            <v>522.00358625896558</v>
          </cell>
          <cell r="AM22">
            <v>708.17654022988518</v>
          </cell>
          <cell r="AN22">
            <v>459.25663716814159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_cultures_maraicheres"/>
      <sheetName val="Supérficie_cultures_maraich"/>
      <sheetName val="Détail Prod"/>
      <sheetName val="11"/>
      <sheetName val="12"/>
      <sheetName val="13"/>
      <sheetName val="Transfert"/>
      <sheetName val="Production_cultures_maraich (2)"/>
    </sheetNames>
    <sheetDataSet>
      <sheetData sheetId="0">
        <row r="17">
          <cell r="AD17">
            <v>6698.57</v>
          </cell>
          <cell r="AE17">
            <v>7267.27</v>
          </cell>
          <cell r="AF17">
            <v>7685.2333499999977</v>
          </cell>
          <cell r="AG17">
            <v>7957.6690250805386</v>
          </cell>
          <cell r="AH17">
            <v>7693.6474499999995</v>
          </cell>
          <cell r="AI17">
            <v>7708.0140000000001</v>
          </cell>
          <cell r="AJ17">
            <v>6949.1100000000006</v>
          </cell>
          <cell r="AK17">
            <v>7398.9422636363634</v>
          </cell>
          <cell r="AL17">
            <v>7831.519690000001</v>
          </cell>
          <cell r="AM17">
            <v>7344.8</v>
          </cell>
          <cell r="AN17">
            <v>7190.5</v>
          </cell>
        </row>
        <row r="18">
          <cell r="AD18">
            <v>1020</v>
          </cell>
          <cell r="AE18">
            <v>1217.90509</v>
          </cell>
          <cell r="AF18">
            <v>1219.0715000000002</v>
          </cell>
          <cell r="AG18">
            <v>1293</v>
          </cell>
          <cell r="AH18">
            <v>1155.6557</v>
          </cell>
          <cell r="AI18">
            <v>1335.0410000000002</v>
          </cell>
          <cell r="AJ18">
            <v>1196.8779999999999</v>
          </cell>
          <cell r="AK18">
            <v>1223.721</v>
          </cell>
          <cell r="AL18">
            <v>1330.3172</v>
          </cell>
          <cell r="AM18">
            <v>1347.085</v>
          </cell>
        </row>
        <row r="19">
          <cell r="AD19">
            <v>1357.97</v>
          </cell>
          <cell r="AE19">
            <v>1721.40221</v>
          </cell>
          <cell r="AF19">
            <v>1656.8910000000003</v>
          </cell>
          <cell r="AG19">
            <v>1929</v>
          </cell>
          <cell r="AH19">
            <v>1950.9815000000001</v>
          </cell>
          <cell r="AI19">
            <v>1922.0990000000002</v>
          </cell>
          <cell r="AJ19">
            <v>1764.1165000000001</v>
          </cell>
          <cell r="AK19">
            <v>1924.8718636363637</v>
          </cell>
          <cell r="AL19">
            <v>1869.1489999999999</v>
          </cell>
          <cell r="AM19">
            <v>1864.384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. cheptel"/>
      <sheetName val="Eff. abattages controles"/>
      <sheetName val="Poids de la viande"/>
      <sheetName val="Nbr Exploitations"/>
      <sheetName val="Detail"/>
      <sheetName val="Transfert"/>
    </sheetNames>
    <sheetDataSet>
      <sheetData sheetId="0">
        <row r="15">
          <cell r="AF15">
            <v>2900</v>
          </cell>
          <cell r="AG15">
            <v>3037</v>
          </cell>
          <cell r="AH15">
            <v>3029.1800000000003</v>
          </cell>
          <cell r="AI15">
            <v>3172.98</v>
          </cell>
          <cell r="AJ15">
            <v>3250</v>
          </cell>
          <cell r="AK15">
            <v>3291.0503463877608</v>
          </cell>
          <cell r="AL15">
            <v>3338</v>
          </cell>
          <cell r="AM15">
            <v>3364</v>
          </cell>
          <cell r="AN15">
            <v>3441.2</v>
          </cell>
          <cell r="AO15">
            <v>3339</v>
          </cell>
        </row>
        <row r="16">
          <cell r="AF16">
            <v>17093</v>
          </cell>
          <cell r="AG16">
            <v>18429.377793379477</v>
          </cell>
          <cell r="AH16">
            <v>19006.079999999998</v>
          </cell>
          <cell r="AI16">
            <v>19137</v>
          </cell>
          <cell r="AJ16">
            <v>19230.835325530817</v>
          </cell>
          <cell r="AK16">
            <v>18509.599999999999</v>
          </cell>
          <cell r="AL16">
            <v>19863</v>
          </cell>
          <cell r="AM16">
            <v>19864</v>
          </cell>
          <cell r="AN16">
            <v>19880.2</v>
          </cell>
          <cell r="AO16">
            <v>21592</v>
          </cell>
        </row>
        <row r="17">
          <cell r="AF17">
            <v>5284</v>
          </cell>
          <cell r="AG17">
            <v>5504.5634294957326</v>
          </cell>
          <cell r="AH17">
            <v>5601.5</v>
          </cell>
          <cell r="AI17">
            <v>5700</v>
          </cell>
          <cell r="AJ17">
            <v>6147.2248944900111</v>
          </cell>
          <cell r="AK17">
            <v>6231.3858246039399</v>
          </cell>
          <cell r="AL17">
            <v>5965</v>
          </cell>
          <cell r="AM17">
            <v>5741</v>
          </cell>
          <cell r="AN17">
            <v>5731</v>
          </cell>
          <cell r="AO17">
            <v>5994</v>
          </cell>
        </row>
      </sheetData>
      <sheetData sheetId="1"/>
      <sheetData sheetId="2">
        <row r="9">
          <cell r="AF9">
            <v>206.25</v>
          </cell>
          <cell r="AG9">
            <v>219.18199999999999</v>
          </cell>
          <cell r="AH9">
            <v>228.09159600000001</v>
          </cell>
          <cell r="AI9">
            <v>271.59800000000001</v>
          </cell>
          <cell r="AJ9">
            <v>222</v>
          </cell>
          <cell r="AK9">
            <v>216</v>
          </cell>
          <cell r="AL9">
            <v>300.02999999999997</v>
          </cell>
          <cell r="AM9">
            <v>286.8</v>
          </cell>
          <cell r="AN9">
            <v>271.80199999999996</v>
          </cell>
          <cell r="AO9">
            <v>242.03400000000002</v>
          </cell>
        </row>
        <row r="10">
          <cell r="AF10">
            <v>151.02600000000001</v>
          </cell>
          <cell r="AG10">
            <v>159.15</v>
          </cell>
          <cell r="AH10">
            <v>170.47422</v>
          </cell>
          <cell r="AI10">
            <v>212.47200000000001</v>
          </cell>
          <cell r="AJ10">
            <v>173</v>
          </cell>
          <cell r="AK10">
            <v>177</v>
          </cell>
          <cell r="AL10">
            <v>244.68899999999999</v>
          </cell>
          <cell r="AM10">
            <v>225.483</v>
          </cell>
          <cell r="AN10">
            <v>214.35300000000001</v>
          </cell>
          <cell r="AO10">
            <v>183.541</v>
          </cell>
        </row>
        <row r="11">
          <cell r="AF11">
            <v>36.482999999999997</v>
          </cell>
          <cell r="AG11">
            <v>39.107999999999997</v>
          </cell>
          <cell r="AH11">
            <v>38.063781000000006</v>
          </cell>
          <cell r="AI11">
            <v>38.21</v>
          </cell>
          <cell r="AJ11">
            <v>28</v>
          </cell>
          <cell r="AK11">
            <v>25</v>
          </cell>
          <cell r="AL11">
            <v>35.902999999999999</v>
          </cell>
          <cell r="AM11">
            <v>41.253</v>
          </cell>
          <cell r="AN11">
            <v>40.131999999999998</v>
          </cell>
          <cell r="AO11">
            <v>40.698</v>
          </cell>
        </row>
        <row r="12">
          <cell r="AF12">
            <v>14.452</v>
          </cell>
          <cell r="AG12">
            <v>15.581</v>
          </cell>
          <cell r="AH12">
            <v>13.553595</v>
          </cell>
          <cell r="AI12">
            <v>15.416</v>
          </cell>
          <cell r="AJ12">
            <v>15</v>
          </cell>
          <cell r="AK12">
            <v>10</v>
          </cell>
          <cell r="AL12">
            <v>15.367000000000001</v>
          </cell>
          <cell r="AM12">
            <v>16.298999999999999</v>
          </cell>
          <cell r="AN12">
            <v>13.327999999999999</v>
          </cell>
          <cell r="AO12">
            <v>13.77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K126"/>
  <sheetViews>
    <sheetView tabSelected="1" view="pageBreakPreview" zoomScale="62" zoomScaleNormal="55" zoomScaleSheetLayoutView="62" workbookViewId="0">
      <selection activeCell="A127" sqref="A127:H134"/>
    </sheetView>
  </sheetViews>
  <sheetFormatPr baseColWidth="10" defaultColWidth="11.453125" defaultRowHeight="25.5"/>
  <cols>
    <col min="1" max="1" width="115.54296875" style="7" customWidth="1"/>
    <col min="2" max="2" width="2.54296875" style="7" hidden="1" customWidth="1"/>
    <col min="3" max="3" width="20.1796875" style="7" customWidth="1"/>
    <col min="4" max="4" width="20.453125" style="7" customWidth="1"/>
    <col min="5" max="6" width="20.1796875" style="7" customWidth="1"/>
    <col min="7" max="8" width="20.1796875" style="1" customWidth="1"/>
    <col min="9" max="9" width="20.453125" style="7" bestFit="1" customWidth="1"/>
    <col min="10" max="10" width="13.7265625" style="7" bestFit="1" customWidth="1"/>
    <col min="11" max="21" width="11.453125" style="7"/>
    <col min="22" max="22" width="18.26953125" style="7" bestFit="1" customWidth="1"/>
    <col min="23" max="31" width="11.453125" style="7"/>
    <col min="32" max="32" width="19.7265625" style="7" bestFit="1" customWidth="1"/>
    <col min="33" max="33" width="11.453125" style="7"/>
    <col min="34" max="34" width="18.453125" style="7" bestFit="1" customWidth="1"/>
    <col min="35" max="16384" width="11.453125" style="7"/>
  </cols>
  <sheetData>
    <row r="1" spans="1:8" ht="6" customHeight="1">
      <c r="A1" s="29"/>
      <c r="B1" s="27"/>
      <c r="C1" s="27"/>
      <c r="D1" s="27"/>
      <c r="E1" s="27"/>
      <c r="F1" s="26"/>
    </row>
    <row r="2" spans="1:8" ht="30.5" thickBot="1">
      <c r="A2" s="2" t="s">
        <v>55</v>
      </c>
      <c r="B2" s="3"/>
      <c r="C2" s="4"/>
      <c r="D2" s="3"/>
      <c r="E2" s="5"/>
      <c r="F2" s="5"/>
      <c r="G2" s="6"/>
      <c r="H2" s="6"/>
    </row>
    <row r="3" spans="1:8" s="11" customFormat="1" ht="32.25" customHeight="1" thickBot="1">
      <c r="A3" s="8"/>
      <c r="B3" s="9"/>
      <c r="C3" s="16" t="s">
        <v>0</v>
      </c>
      <c r="D3" s="17"/>
      <c r="E3" s="9"/>
      <c r="F3" s="9"/>
      <c r="G3" s="9"/>
      <c r="H3" s="9"/>
    </row>
    <row r="4" spans="1:8" ht="33" customHeight="1" thickBot="1">
      <c r="A4" s="12"/>
      <c r="B4" s="13"/>
      <c r="C4" s="18" t="s">
        <v>52</v>
      </c>
      <c r="D4" s="18" t="s">
        <v>1</v>
      </c>
      <c r="E4" s="18" t="s">
        <v>47</v>
      </c>
      <c r="F4" s="18" t="s">
        <v>48</v>
      </c>
      <c r="G4" s="18" t="s">
        <v>51</v>
      </c>
      <c r="H4" s="18" t="s">
        <v>53</v>
      </c>
    </row>
    <row r="5" spans="1:8" s="32" customFormat="1" ht="13.5" customHeight="1">
      <c r="A5" s="30"/>
      <c r="B5" s="31"/>
      <c r="C5" s="31"/>
      <c r="E5" s="24"/>
      <c r="F5" s="33"/>
      <c r="G5" s="33"/>
    </row>
    <row r="6" spans="1:8" s="32" customFormat="1" ht="32.25" customHeight="1">
      <c r="A6" s="34" t="s">
        <v>2</v>
      </c>
      <c r="B6" s="35"/>
      <c r="C6" s="35"/>
      <c r="E6" s="24"/>
      <c r="F6" s="33"/>
      <c r="G6" s="33"/>
    </row>
    <row r="7" spans="1:8" s="32" customFormat="1" ht="32.25" customHeight="1">
      <c r="A7" s="36" t="s">
        <v>3</v>
      </c>
      <c r="B7" s="35"/>
      <c r="C7" s="35"/>
      <c r="E7" s="24"/>
      <c r="F7" s="33"/>
      <c r="G7" s="33"/>
    </row>
    <row r="8" spans="1:8" s="32" customFormat="1" ht="32.25" customHeight="1">
      <c r="A8" s="37" t="s">
        <v>4</v>
      </c>
      <c r="B8" s="35"/>
      <c r="C8" s="38">
        <f>+AVERAGE([4]Hauteur!$AF$29:$AK$29)</f>
        <v>461.29761904761904</v>
      </c>
      <c r="D8" s="39">
        <f>+[4]Hauteur!AL29</f>
        <v>198.7</v>
      </c>
      <c r="E8" s="39">
        <f>+[4]Hauteur!AM29</f>
        <v>400.2</v>
      </c>
      <c r="F8" s="39">
        <f>+[4]Hauteur!AN29</f>
        <v>348.24</v>
      </c>
      <c r="G8" s="39">
        <f>+[4]Hauteur!AO29</f>
        <v>296.7</v>
      </c>
      <c r="H8" s="39">
        <f>+[4]Hauteur!AP29</f>
        <v>255.6</v>
      </c>
    </row>
    <row r="9" spans="1:8" s="32" customFormat="1" ht="32.25" customHeight="1">
      <c r="A9" s="37" t="s">
        <v>5</v>
      </c>
      <c r="B9" s="35"/>
      <c r="C9" s="39"/>
      <c r="D9" s="39"/>
      <c r="E9" s="39"/>
      <c r="F9" s="39"/>
      <c r="G9" s="39"/>
      <c r="H9" s="39"/>
    </row>
    <row r="10" spans="1:8" s="32" customFormat="1" ht="32.25" customHeight="1">
      <c r="A10" s="40" t="s">
        <v>6</v>
      </c>
      <c r="B10" s="35"/>
      <c r="C10" s="38">
        <f>+AVERAGE('[5]Superficie principales cultures'!$AE$10:$AJ$10)</f>
        <v>5210.0330533333336</v>
      </c>
      <c r="D10" s="38">
        <f>+'[5]Superficie principales cultures'!AK10</f>
        <v>3795.4631999999992</v>
      </c>
      <c r="E10" s="38">
        <f>+'[5]Superficie principales cultures'!AL10</f>
        <v>5559.7530000000006</v>
      </c>
      <c r="F10" s="38">
        <f>+'[5]Superficie principales cultures'!AM10</f>
        <v>4659.0309999999999</v>
      </c>
      <c r="G10" s="38">
        <f>+'[5]Superficie principales cultures'!AN10</f>
        <v>3645.2000000000003</v>
      </c>
      <c r="H10" s="38">
        <f>+'[5]Superficie principales cultures'!AO10</f>
        <v>4412</v>
      </c>
    </row>
    <row r="11" spans="1:8" s="32" customFormat="1" ht="32.25" customHeight="1">
      <c r="A11" s="41" t="s">
        <v>7</v>
      </c>
      <c r="B11" s="35"/>
      <c r="C11" s="42">
        <f>+AVERAGE('[5]Superficie principales cultures'!$AE11:$AJ11)</f>
        <v>944.61929381266657</v>
      </c>
      <c r="D11" s="42">
        <f>+'[5]Superficie principales cultures'!AK11</f>
        <v>837.81899999999996</v>
      </c>
      <c r="E11" s="42">
        <f>+'[5]Superficie principales cultures'!AL11</f>
        <v>1087.8050000000001</v>
      </c>
      <c r="F11" s="42">
        <f>+'[5]Superficie principales cultures'!AM11</f>
        <v>996.63800000000003</v>
      </c>
      <c r="G11" s="42">
        <f>+'[5]Superficie principales cultures'!AN11</f>
        <v>818.7</v>
      </c>
      <c r="H11" s="42">
        <f>+'[5]Superficie principales cultures'!AO11</f>
        <v>933</v>
      </c>
    </row>
    <row r="12" spans="1:8" s="32" customFormat="1" ht="32.25" customHeight="1">
      <c r="A12" s="41" t="s">
        <v>8</v>
      </c>
      <c r="B12" s="35"/>
      <c r="C12" s="42">
        <f>+AVERAGE('[5]Superficie principales cultures'!$AE12:$AJ12)</f>
        <v>2146.3081431600003</v>
      </c>
      <c r="D12" s="42">
        <f>+'[5]Superficie principales cultures'!AK12</f>
        <v>1575.819</v>
      </c>
      <c r="E12" s="42">
        <f>+'[5]Superficie principales cultures'!AL12</f>
        <v>2296.42</v>
      </c>
      <c r="F12" s="42">
        <f>+'[5]Superficie principales cultures'!AM12</f>
        <v>1891.46</v>
      </c>
      <c r="G12" s="42">
        <f>+'[5]Superficie principales cultures'!AN12</f>
        <v>1687.3</v>
      </c>
      <c r="H12" s="42">
        <f>+'[5]Superficie principales cultures'!AO12</f>
        <v>1852</v>
      </c>
    </row>
    <row r="13" spans="1:8" s="32" customFormat="1" ht="32.25" customHeight="1">
      <c r="A13" s="41" t="s">
        <v>9</v>
      </c>
      <c r="B13" s="35"/>
      <c r="C13" s="42">
        <f>+AVERAGE('[5]Superficie principales cultures'!$AE13:$AJ13)</f>
        <v>1898.8427470483336</v>
      </c>
      <c r="D13" s="42">
        <f>+'[5]Superficie principales cultures'!AK13</f>
        <v>1207.615</v>
      </c>
      <c r="E13" s="42">
        <f>+'[5]Superficie principales cultures'!AL13</f>
        <v>2001.473</v>
      </c>
      <c r="F13" s="42">
        <f>+'[5]Superficie principales cultures'!AM13</f>
        <v>1598.68</v>
      </c>
      <c r="G13" s="42">
        <f>+'[5]Superficie principales cultures'!AN13</f>
        <v>1050.2</v>
      </c>
      <c r="H13" s="42">
        <f>+'[5]Superficie principales cultures'!AO13</f>
        <v>1495</v>
      </c>
    </row>
    <row r="14" spans="1:8" s="32" customFormat="1" ht="32.25" customHeight="1">
      <c r="A14" s="41" t="s">
        <v>10</v>
      </c>
      <c r="B14" s="35"/>
      <c r="C14" s="42">
        <f>+AVERAGE('[5]Superficie principales cultures'!$AE14:$AJ14)</f>
        <v>163.58799999999999</v>
      </c>
      <c r="D14" s="42">
        <f>+'[5]Superficie principales cultures'!AK14</f>
        <v>138.82499999999999</v>
      </c>
      <c r="E14" s="42">
        <f>+'[5]Superficie principales cultures'!AL14</f>
        <v>130.74199999999999</v>
      </c>
      <c r="F14" s="42">
        <f>+'[5]Superficie principales cultures'!AM14</f>
        <v>148.178</v>
      </c>
      <c r="G14" s="42">
        <f>+'[5]Superficie principales cultures'!AN14</f>
        <v>63.3</v>
      </c>
      <c r="H14" s="42">
        <f>+'[5]Superficie principales cultures'!AO14</f>
        <v>71</v>
      </c>
    </row>
    <row r="15" spans="1:8" s="43" customFormat="1" ht="32.25" customHeight="1">
      <c r="A15" s="40" t="s">
        <v>11</v>
      </c>
      <c r="B15" s="35"/>
      <c r="C15" s="38">
        <f>+AVERAGE('[5]Superficie principales cultures'!$AE16:AJ16)</f>
        <v>394.93046666355934</v>
      </c>
      <c r="D15" s="38">
        <f>+'[5]Superficie principales cultures'!AK16</f>
        <v>245.95583010000001</v>
      </c>
      <c r="E15" s="38">
        <f>+'[5]Superficie principales cultures'!AL16</f>
        <v>283.5</v>
      </c>
      <c r="F15" s="38">
        <f>+'[5]Superficie principales cultures'!AM16</f>
        <v>330.3</v>
      </c>
      <c r="G15" s="38">
        <f>+'[5]Superficie principales cultures'!AN16</f>
        <v>283.5</v>
      </c>
      <c r="H15" s="38"/>
    </row>
    <row r="16" spans="1:8" s="43" customFormat="1" ht="32.25" customHeight="1">
      <c r="A16" s="40" t="s">
        <v>12</v>
      </c>
      <c r="B16" s="35"/>
      <c r="C16" s="38">
        <f>+AVERAGE('[5]Superficie principales cultures'!$AE17:AJ17)</f>
        <v>48.951666666666675</v>
      </c>
      <c r="D16" s="38">
        <f>+'[5]Superficie principales cultures'!AK17</f>
        <v>54.487349999999999</v>
      </c>
      <c r="E16" s="38">
        <f>+'[5]Superficie principales cultures'!AL17</f>
        <v>33.799999999999997</v>
      </c>
      <c r="F16" s="38">
        <f>+'[5]Superficie principales cultures'!AM17</f>
        <v>35.300000000000004</v>
      </c>
      <c r="G16" s="38">
        <f>+'[5]Superficie principales cultures'!AN17</f>
        <v>48.5</v>
      </c>
      <c r="H16" s="38"/>
    </row>
    <row r="17" spans="1:8" s="32" customFormat="1" ht="32.25" customHeight="1">
      <c r="A17" s="41" t="s">
        <v>13</v>
      </c>
      <c r="B17" s="35"/>
      <c r="C17" s="38">
        <f>+AVERAGE('[5]Superficie principales cultures'!$AE18:AJ18)</f>
        <v>30.844666666666669</v>
      </c>
      <c r="D17" s="42">
        <f>+'[5]Superficie principales cultures'!AK18</f>
        <v>37.942999999999998</v>
      </c>
      <c r="E17" s="42">
        <f>+'[5]Superficie principales cultures'!AL18</f>
        <v>18.899999999999999</v>
      </c>
      <c r="F17" s="42">
        <f>+'[5]Superficie principales cultures'!AM18</f>
        <v>21.7</v>
      </c>
      <c r="G17" s="42">
        <f>+'[5]Superficie principales cultures'!AN18</f>
        <v>22.2</v>
      </c>
      <c r="H17" s="42"/>
    </row>
    <row r="18" spans="1:8" s="32" customFormat="1" ht="32.25" customHeight="1">
      <c r="A18" s="41" t="s">
        <v>14</v>
      </c>
      <c r="B18" s="35"/>
      <c r="C18" s="38">
        <f>+AVERAGE('[5]Superficie principales cultures'!$AE19:AJ19)</f>
        <v>17.079999999999998</v>
      </c>
      <c r="D18" s="42">
        <f>+'[5]Superficie principales cultures'!AK19</f>
        <v>15.345000000000001</v>
      </c>
      <c r="E18" s="42">
        <f>+'[5]Superficie principales cultures'!AL19</f>
        <v>14.1</v>
      </c>
      <c r="F18" s="42">
        <f>+'[5]Superficie principales cultures'!AM19</f>
        <v>12.9</v>
      </c>
      <c r="G18" s="42">
        <f>+'[5]Superficie principales cultures'!AN19</f>
        <v>15.3</v>
      </c>
      <c r="H18" s="42"/>
    </row>
    <row r="19" spans="1:8" s="43" customFormat="1" ht="32.25" customHeight="1">
      <c r="A19" s="40" t="s">
        <v>54</v>
      </c>
      <c r="B19" s="35"/>
      <c r="C19" s="38">
        <f>+AVERAGE('[5]Superficie principales cultures'!AE20:AJ20)</f>
        <v>126.78437333333333</v>
      </c>
      <c r="D19" s="38">
        <f>+'[5]Superficie principales cultures'!AK20</f>
        <v>71.411500000000004</v>
      </c>
      <c r="E19" s="38">
        <f>+'[5]Superficie principales cultures'!AL20</f>
        <v>68.389650000000003</v>
      </c>
      <c r="F19" s="38">
        <f>+'[5]Superficie principales cultures'!AM20</f>
        <v>62.7</v>
      </c>
      <c r="G19" s="38">
        <f>+'[5]Superficie principales cultures'!AN20</f>
        <v>68.5</v>
      </c>
      <c r="H19" s="38"/>
    </row>
    <row r="20" spans="1:8" s="32" customFormat="1" ht="32.25" customHeight="1">
      <c r="A20" s="41" t="s">
        <v>15</v>
      </c>
      <c r="B20" s="35"/>
      <c r="C20" s="42">
        <f>+AVERAGE('[5]Superficie principales cultures'!AE21:AJ21)</f>
        <v>47.493575</v>
      </c>
      <c r="D20" s="42">
        <f>+'[5]Superficie principales cultures'!AK21</f>
        <v>60.977499999999999</v>
      </c>
      <c r="E20" s="42">
        <f>+'[5]Superficie principales cultures'!AL21</f>
        <v>57.79365</v>
      </c>
      <c r="F20" s="42">
        <f>+'[5]Superficie principales cultures'!AM21</f>
        <v>54</v>
      </c>
      <c r="G20" s="42">
        <f>+'[5]Superficie principales cultures'!AN21</f>
        <v>57.2</v>
      </c>
      <c r="H20" s="42"/>
    </row>
    <row r="21" spans="1:8" s="32" customFormat="1" ht="32.25" customHeight="1">
      <c r="A21" s="41" t="s">
        <v>16</v>
      </c>
      <c r="B21" s="35"/>
      <c r="C21" s="42">
        <f>+AVERAGE('[5]Superficie principales cultures'!AE22:AJ22)</f>
        <v>12.904244999999998</v>
      </c>
      <c r="D21" s="42">
        <f>+'[5]Superficie principales cultures'!AK22</f>
        <v>10.433999999999999</v>
      </c>
      <c r="E21" s="42">
        <f>+'[5]Superficie principales cultures'!AL22</f>
        <v>10.596</v>
      </c>
      <c r="F21" s="42">
        <f>+'[5]Superficie principales cultures'!AM22</f>
        <v>8.6999999999999993</v>
      </c>
      <c r="G21" s="42">
        <f>+'[5]Superficie principales cultures'!AN22</f>
        <v>11.3</v>
      </c>
      <c r="H21" s="42"/>
    </row>
    <row r="22" spans="1:8" s="46" customFormat="1" ht="32.25" hidden="1" customHeight="1">
      <c r="A22" s="44" t="s">
        <v>17</v>
      </c>
      <c r="B22" s="45"/>
      <c r="C22" s="38">
        <f>+'[1]Annexe global'!C657</f>
        <v>7546.9591855551835</v>
      </c>
      <c r="D22" s="38">
        <f>+'[1]Annexe global'!F657</f>
        <v>8900.4259999999995</v>
      </c>
      <c r="E22" s="38">
        <f>+'[1]Annexe global'!G657</f>
        <v>6437.880282410053</v>
      </c>
      <c r="F22" s="38">
        <f>+'[1]Annexe global'!H657</f>
        <v>8420.1659999999993</v>
      </c>
      <c r="G22" s="38">
        <f>+'[1]Annexe global'!I657</f>
        <v>7635.056592042858</v>
      </c>
      <c r="H22" s="38">
        <f>+'[1]Annexe global'!J657</f>
        <v>0</v>
      </c>
    </row>
    <row r="23" spans="1:8" s="46" customFormat="1" ht="32.25" hidden="1" customHeight="1">
      <c r="A23" s="44" t="s">
        <v>18</v>
      </c>
      <c r="B23" s="45"/>
      <c r="C23" s="38">
        <f>+'[1]Annexe global'!C658</f>
        <v>9188.3294963247081</v>
      </c>
      <c r="D23" s="38">
        <f>+'[1]Annexe global'!F658</f>
        <v>0</v>
      </c>
      <c r="E23" s="38">
        <f>+'[1]Annexe global'!G658</f>
        <v>0</v>
      </c>
      <c r="F23" s="38">
        <f>+'[1]Annexe global'!H658</f>
        <v>0</v>
      </c>
      <c r="G23" s="38">
        <f>+'[1]Annexe global'!I658</f>
        <v>0</v>
      </c>
      <c r="H23" s="38">
        <f>+'[1]Annexe global'!J658</f>
        <v>0</v>
      </c>
    </row>
    <row r="24" spans="1:8" s="46" customFormat="1" ht="32.25" hidden="1" customHeight="1">
      <c r="A24" s="44" t="s">
        <v>19</v>
      </c>
      <c r="B24" s="45"/>
      <c r="C24" s="39">
        <f>+'[1]Annexe global'!C659</f>
        <v>81.013227895648271</v>
      </c>
      <c r="D24" s="39">
        <f>+'[1]Annexe global'!F659</f>
        <v>0</v>
      </c>
      <c r="E24" s="39">
        <f>+'[1]Annexe global'!G659</f>
        <v>0</v>
      </c>
      <c r="F24" s="39">
        <f>+'[1]Annexe global'!H659</f>
        <v>0</v>
      </c>
      <c r="G24" s="39">
        <f>+'[1]Annexe global'!I659</f>
        <v>0</v>
      </c>
      <c r="H24" s="39">
        <f>+'[1]Annexe global'!J659</f>
        <v>0</v>
      </c>
    </row>
    <row r="25" spans="1:8" s="32" customFormat="1" ht="12" customHeight="1">
      <c r="A25" s="40"/>
      <c r="B25" s="37"/>
      <c r="C25" s="39"/>
      <c r="D25" s="39"/>
      <c r="E25" s="39"/>
      <c r="F25" s="39"/>
      <c r="G25" s="39"/>
      <c r="H25" s="39"/>
    </row>
    <row r="26" spans="1:8" s="32" customFormat="1" ht="32.25" customHeight="1">
      <c r="A26" s="37" t="s">
        <v>20</v>
      </c>
      <c r="B26" s="35"/>
      <c r="C26" s="47"/>
      <c r="D26" s="47"/>
      <c r="E26" s="47"/>
      <c r="F26" s="47"/>
      <c r="G26" s="47"/>
      <c r="H26" s="47"/>
    </row>
    <row r="27" spans="1:8" s="32" customFormat="1" ht="32.25" customHeight="1">
      <c r="A27" s="40" t="s">
        <v>6</v>
      </c>
      <c r="B27" s="35"/>
      <c r="C27" s="38">
        <f>+AVERAGE('[6]Principales cultures'!AF10:AK10)</f>
        <v>83722.580026790252</v>
      </c>
      <c r="D27" s="38">
        <f>+'[6]Principales cultures'!AL10</f>
        <v>35512.471000000005</v>
      </c>
      <c r="E27" s="38">
        <f>+'[6]Principales cultures'!AM10</f>
        <v>97775.092329999999</v>
      </c>
      <c r="F27" s="38">
        <f>+'[6]Principales cultures'!AN10</f>
        <v>104677.18210000001</v>
      </c>
      <c r="G27" s="38">
        <f>+'[6]Principales cultures'!AO10</f>
        <v>53036.500000000007</v>
      </c>
      <c r="H27" s="38">
        <f>+'[6]Principales cultures'!AP10</f>
        <v>32368</v>
      </c>
    </row>
    <row r="28" spans="1:8" s="32" customFormat="1" ht="32.25" customHeight="1">
      <c r="A28" s="41" t="s">
        <v>7</v>
      </c>
      <c r="B28" s="35"/>
      <c r="C28" s="42">
        <f>+AVERAGE('[6]Principales cultures'!AF11:AK11)</f>
        <v>17216.687537439939</v>
      </c>
      <c r="D28" s="42">
        <f>+'[6]Principales cultures'!AL11</f>
        <v>8749.8569999999982</v>
      </c>
      <c r="E28" s="42">
        <f>+'[6]Principales cultures'!AM11</f>
        <v>21990.76</v>
      </c>
      <c r="F28" s="42">
        <f>+'[6]Principales cultures'!AN11</f>
        <v>24319.7925</v>
      </c>
      <c r="G28" s="42">
        <f>+'[6]Principales cultures'!AO11</f>
        <v>13436.5</v>
      </c>
      <c r="H28" s="42">
        <f>+'[6]Principales cultures'!AP11</f>
        <v>7919</v>
      </c>
    </row>
    <row r="29" spans="1:8" s="32" customFormat="1" ht="32.25" customHeight="1">
      <c r="A29" s="41" t="s">
        <v>8</v>
      </c>
      <c r="B29" s="35"/>
      <c r="C29" s="42">
        <f>+AVERAGE('[6]Principales cultures'!AF12:AK12)</f>
        <v>40944.071364561103</v>
      </c>
      <c r="D29" s="42">
        <f>+'[6]Principales cultures'!AL12</f>
        <v>18561.373</v>
      </c>
      <c r="E29" s="42">
        <f>+'[6]Principales cultures'!AM12</f>
        <v>48917.41</v>
      </c>
      <c r="F29" s="42">
        <f>+'[6]Principales cultures'!AN12</f>
        <v>49101.128600000004</v>
      </c>
      <c r="G29" s="42">
        <f>+'[6]Principales cultures'!AO12</f>
        <v>26816.5</v>
      </c>
      <c r="H29" s="42">
        <f>+'[6]Principales cultures'!AP12</f>
        <v>17700</v>
      </c>
    </row>
    <row r="30" spans="1:8" s="32" customFormat="1" ht="32.25" customHeight="1">
      <c r="A30" s="41" t="s">
        <v>9</v>
      </c>
      <c r="B30" s="35"/>
      <c r="C30" s="42">
        <f>+AVERAGE('[6]Principales cultures'!AF13:AK13)</f>
        <v>23071.916587982214</v>
      </c>
      <c r="D30" s="42">
        <f>+'[6]Principales cultures'!AL13</f>
        <v>6199.1859999999988</v>
      </c>
      <c r="E30" s="42">
        <f>+'[6]Principales cultures'!AM13</f>
        <v>24664.62</v>
      </c>
      <c r="F30" s="42">
        <f>+'[6]Principales cultures'!AN13</f>
        <v>29194.620999999999</v>
      </c>
      <c r="G30" s="42">
        <f>+'[6]Principales cultures'!AO13</f>
        <v>11611.8</v>
      </c>
      <c r="H30" s="42">
        <f>+'[6]Principales cultures'!AP13</f>
        <v>6450</v>
      </c>
    </row>
    <row r="31" spans="1:8" s="32" customFormat="1" ht="32.25" customHeight="1">
      <c r="A31" s="41" t="s">
        <v>10</v>
      </c>
      <c r="B31" s="35"/>
      <c r="C31" s="42">
        <f>+AVERAGE('[6]Principales cultures'!AF14:AK14)</f>
        <v>1502.0274999999999</v>
      </c>
      <c r="D31" s="42">
        <f>+'[6]Principales cultures'!AL14</f>
        <v>1287.627</v>
      </c>
      <c r="E31" s="42">
        <f>+'[6]Principales cultures'!AM14</f>
        <v>1223.9873300000002</v>
      </c>
      <c r="F31" s="42">
        <f>+'[6]Principales cultures'!AN14</f>
        <v>1183.8</v>
      </c>
      <c r="G31" s="42">
        <f>+'[6]Principales cultures'!AO14</f>
        <v>404.9</v>
      </c>
      <c r="H31" s="42">
        <f>+'[6]Principales cultures'!AP14</f>
        <v>299</v>
      </c>
    </row>
    <row r="32" spans="1:8" s="32" customFormat="1" ht="32.25" customHeight="1">
      <c r="A32" s="40" t="s">
        <v>11</v>
      </c>
      <c r="B32" s="35"/>
      <c r="C32" s="38">
        <f>+AVERAGE('[6]Principales cultures'!AF16:AK16)</f>
        <v>2951.5101841216215</v>
      </c>
      <c r="D32" s="38">
        <f>+'[6]Principales cultures'!AL16</f>
        <v>971.49570000000006</v>
      </c>
      <c r="E32" s="38">
        <f>+'[6]Principales cultures'!AM16</f>
        <v>2229.0241999999998</v>
      </c>
      <c r="F32" s="38">
        <f>+'[6]Principales cultures'!AN16</f>
        <v>2817.0342175999999</v>
      </c>
      <c r="G32" s="38">
        <f>+'[6]Principales cultures'!AO16</f>
        <v>2244</v>
      </c>
      <c r="H32" s="38">
        <f>+'[6]Principales cultures'!AP16</f>
        <v>1495</v>
      </c>
    </row>
    <row r="33" spans="1:8" s="32" customFormat="1" ht="32.25" customHeight="1">
      <c r="A33" s="40" t="s">
        <v>12</v>
      </c>
      <c r="B33" s="35"/>
      <c r="C33" s="38">
        <f>+AVERAGE('[6]Principales cultures'!AF17:AK17)</f>
        <v>776.99650000000008</v>
      </c>
      <c r="D33" s="38">
        <f>+'[6]Principales cultures'!AL17</f>
        <v>675.11449999999991</v>
      </c>
      <c r="E33" s="38">
        <f>+'[6]Principales cultures'!AM17</f>
        <v>605.20000000000005</v>
      </c>
      <c r="F33" s="38">
        <f>+'[6]Principales cultures'!AN17</f>
        <v>705.54150000000004</v>
      </c>
      <c r="G33" s="38">
        <f>+'[6]Principales cultures'!AO17</f>
        <v>790</v>
      </c>
      <c r="H33" s="38">
        <f>+'[6]Principales cultures'!AP17</f>
        <v>689</v>
      </c>
    </row>
    <row r="34" spans="1:8" s="32" customFormat="1" ht="32.25" customHeight="1">
      <c r="A34" s="41" t="s">
        <v>13</v>
      </c>
      <c r="B34" s="35"/>
      <c r="C34" s="42">
        <f>+AVERAGE('[6]Principales cultures'!AF18:AK18)</f>
        <v>374.19149999999996</v>
      </c>
      <c r="D34" s="42">
        <f>+'[6]Principales cultures'!AL18</f>
        <v>301.5668</v>
      </c>
      <c r="E34" s="42">
        <f>+'[6]Principales cultures'!AM18</f>
        <v>237.8</v>
      </c>
      <c r="F34" s="42">
        <f>+'[6]Principales cultures'!AN18</f>
        <v>376.0215</v>
      </c>
      <c r="G34" s="42">
        <f>+'[6]Principales cultures'!AO18</f>
        <v>294.60000000000002</v>
      </c>
      <c r="H34" s="42"/>
    </row>
    <row r="35" spans="1:8" s="32" customFormat="1" ht="32.25" customHeight="1">
      <c r="A35" s="41" t="s">
        <v>14</v>
      </c>
      <c r="B35" s="35"/>
      <c r="C35" s="42">
        <f>+AVERAGE('[6]Principales cultures'!AF19:AK19)</f>
        <v>420.64333333333337</v>
      </c>
      <c r="D35" s="42">
        <f>+'[6]Principales cultures'!AL19</f>
        <v>364.12</v>
      </c>
      <c r="E35" s="42">
        <f>+'[6]Principales cultures'!AM19</f>
        <v>357.3</v>
      </c>
      <c r="F35" s="42">
        <f>+'[6]Principales cultures'!AN19</f>
        <v>321.52</v>
      </c>
      <c r="G35" s="42">
        <f>+'[6]Principales cultures'!AO19</f>
        <v>396.7</v>
      </c>
      <c r="H35" s="42"/>
    </row>
    <row r="36" spans="1:8" s="32" customFormat="1" ht="32.25" customHeight="1">
      <c r="A36" s="40" t="s">
        <v>54</v>
      </c>
      <c r="B36" s="35"/>
      <c r="C36" s="38">
        <f>+AVERAGE('[6]Principales cultures'!AF20:AK20)</f>
        <v>32487.7392</v>
      </c>
      <c r="D36" s="38">
        <f>+'[6]Principales cultures'!AL20</f>
        <v>46454.255099999995</v>
      </c>
      <c r="E36" s="38">
        <f>+'[6]Principales cultures'!AM20</f>
        <v>42945.450000000004</v>
      </c>
      <c r="F36" s="38">
        <f>+'[6]Principales cultures'!AN20</f>
        <v>43266.280100000004</v>
      </c>
      <c r="G36" s="38">
        <f>+'[6]Principales cultures'!AO20</f>
        <v>42118</v>
      </c>
      <c r="H36" s="38">
        <f>+'[6]Principales cultures'!AP20</f>
        <v>44240</v>
      </c>
    </row>
    <row r="37" spans="1:8" s="32" customFormat="1" ht="32.25" customHeight="1">
      <c r="A37" s="41" t="s">
        <v>15</v>
      </c>
      <c r="B37" s="35"/>
      <c r="C37" s="42">
        <f>+AVERAGE('[6]Principales cultures'!AF21:AK21)</f>
        <v>27206.995083333331</v>
      </c>
      <c r="D37" s="42">
        <f>+'[6]Principales cultures'!AL21</f>
        <v>42189.225099999996</v>
      </c>
      <c r="E37" s="42">
        <f>+'[6]Principales cultures'!AM21</f>
        <v>37414.300000000003</v>
      </c>
      <c r="F37" s="42">
        <f>+'[6]Principales cultures'!AN21</f>
        <v>37105.144200000002</v>
      </c>
      <c r="G37" s="42">
        <f>+'[6]Principales cultures'!AO21</f>
        <v>36928.800000000003</v>
      </c>
      <c r="H37" s="42"/>
    </row>
    <row r="38" spans="1:8" s="32" customFormat="1" ht="32.25" customHeight="1">
      <c r="A38" s="41" t="s">
        <v>16</v>
      </c>
      <c r="B38" s="35"/>
      <c r="C38" s="42">
        <f>+AVERAGE('[6]Principales cultures'!AF22:AK22)</f>
        <v>5280.7274499999994</v>
      </c>
      <c r="D38" s="42">
        <f>+'[6]Principales cultures'!AL22</f>
        <v>4265.03</v>
      </c>
      <c r="E38" s="42">
        <f>+'[6]Principales cultures'!AM22</f>
        <v>5531.15</v>
      </c>
      <c r="F38" s="42">
        <f>+'[6]Principales cultures'!AN22</f>
        <v>6161.1359000000002</v>
      </c>
      <c r="G38" s="42">
        <f>+'[6]Principales cultures'!AO22</f>
        <v>5189.6000000000004</v>
      </c>
      <c r="H38" s="42"/>
    </row>
    <row r="39" spans="1:8" s="32" customFormat="1" ht="12" customHeight="1">
      <c r="A39" s="41"/>
      <c r="B39" s="35"/>
      <c r="C39" s="48"/>
      <c r="D39" s="48"/>
      <c r="E39" s="48"/>
      <c r="F39" s="48"/>
      <c r="G39" s="48"/>
      <c r="H39" s="48"/>
    </row>
    <row r="40" spans="1:8" s="32" customFormat="1" ht="32.25" customHeight="1">
      <c r="A40" s="37" t="s">
        <v>21</v>
      </c>
      <c r="B40" s="35"/>
      <c r="C40" s="49"/>
      <c r="D40" s="49"/>
      <c r="E40" s="49"/>
      <c r="F40" s="49"/>
      <c r="G40" s="49"/>
      <c r="H40" s="49"/>
    </row>
    <row r="41" spans="1:8" s="32" customFormat="1" ht="32.25" customHeight="1">
      <c r="A41" s="40" t="s">
        <v>6</v>
      </c>
      <c r="B41" s="35"/>
      <c r="C41" s="50">
        <f>+AVERAGE('[7]Principaux rendements agricoles'!AE10:AJ10)</f>
        <v>15.991138927044283</v>
      </c>
      <c r="D41" s="50">
        <f>+'[7]Principaux rendements agricoles'!AK10</f>
        <v>9.3565578504357543</v>
      </c>
      <c r="E41" s="50">
        <f>+'[7]Principaux rendements agricoles'!AL10</f>
        <v>17.586229519548798</v>
      </c>
      <c r="F41" s="50">
        <f>+'[7]Principaux rendements agricoles'!AM10</f>
        <v>22.467586521746689</v>
      </c>
      <c r="G41" s="50">
        <f>+'[7]Principaux rendements agricoles'!AN10</f>
        <v>14.549681773290905</v>
      </c>
      <c r="H41" s="50">
        <f>+'[7]Principaux rendements agricoles'!AO10</f>
        <v>7.3363553943789661</v>
      </c>
    </row>
    <row r="42" spans="1:8" s="32" customFormat="1" ht="32.25" customHeight="1">
      <c r="A42" s="41" t="s">
        <v>7</v>
      </c>
      <c r="B42" s="35"/>
      <c r="C42" s="19">
        <f>+AVERAGE('[7]Principaux rendements agricoles'!AE11:AJ11)</f>
        <v>18.171297690946353</v>
      </c>
      <c r="D42" s="19">
        <f>+'[7]Principaux rendements agricoles'!AK11</f>
        <v>10.443612522513812</v>
      </c>
      <c r="E42" s="19">
        <f>+'[7]Principaux rendements agricoles'!AL11</f>
        <v>20.215718809896991</v>
      </c>
      <c r="F42" s="19">
        <f>+'[7]Principaux rendements agricoles'!AM11</f>
        <v>24.401831457359641</v>
      </c>
      <c r="G42" s="19">
        <f>+'[7]Principaux rendements agricoles'!AN11</f>
        <v>16.41199462562599</v>
      </c>
      <c r="H42" s="19">
        <f>+'[7]Principaux rendements agricoles'!AO11</f>
        <v>8.4876741693461959</v>
      </c>
    </row>
    <row r="43" spans="1:8" s="32" customFormat="1" ht="32.25" customHeight="1">
      <c r="A43" s="41" t="s">
        <v>8</v>
      </c>
      <c r="B43" s="35"/>
      <c r="C43" s="19">
        <f>+AVERAGE('[7]Principaux rendements agricoles'!AE12:AJ12)</f>
        <v>18.963535744526357</v>
      </c>
      <c r="D43" s="19">
        <f>+'[7]Principaux rendements agricoles'!AK12</f>
        <v>11.778873715826501</v>
      </c>
      <c r="E43" s="19">
        <f>+'[7]Principaux rendements agricoles'!AL12</f>
        <v>21.301595526950646</v>
      </c>
      <c r="F43" s="19">
        <f>+'[7]Principaux rendements agricoles'!AM12</f>
        <v>25.959379844141566</v>
      </c>
      <c r="G43" s="19">
        <f>+'[7]Principaux rendements agricoles'!AN12</f>
        <v>15.893142891009305</v>
      </c>
      <c r="H43" s="19">
        <f>+'[7]Principaux rendements agricoles'!AO12</f>
        <v>9.5572354211663075</v>
      </c>
    </row>
    <row r="44" spans="1:8" s="32" customFormat="1" ht="32.25" customHeight="1">
      <c r="A44" s="41" t="s">
        <v>9</v>
      </c>
      <c r="B44" s="35"/>
      <c r="C44" s="19">
        <f>+AVERAGE('[7]Principaux rendements agricoles'!AE13:AJ13)</f>
        <v>12.050001974459422</v>
      </c>
      <c r="D44" s="19">
        <f>+'[7]Principaux rendements agricoles'!AK13</f>
        <v>5.1334125528417571</v>
      </c>
      <c r="E44" s="19">
        <f>+'[7]Principaux rendements agricoles'!AL13</f>
        <v>12.323233938204512</v>
      </c>
      <c r="F44" s="19">
        <f>+'[7]Principaux rendements agricoles'!AM13</f>
        <v>18.261704030825431</v>
      </c>
      <c r="G44" s="19">
        <f>+'[7]Principaux rendements agricoles'!AN13</f>
        <v>11.056751095029517</v>
      </c>
      <c r="H44" s="19">
        <f>+'[7]Principaux rendements agricoles'!AO13</f>
        <v>4.3143812709030103</v>
      </c>
    </row>
    <row r="45" spans="1:8" s="32" customFormat="1" ht="32.25" customHeight="1">
      <c r="A45" s="41" t="s">
        <v>10</v>
      </c>
      <c r="B45" s="35"/>
      <c r="C45" s="19">
        <f>+AVERAGE('[7]Principaux rendements agricoles'!AE14:AJ14)</f>
        <v>8.7619030726014699</v>
      </c>
      <c r="D45" s="19">
        <f>+'[7]Principaux rendements agricoles'!AK14</f>
        <v>9.2751809832522962</v>
      </c>
      <c r="E45" s="19">
        <f>+'[7]Principaux rendements agricoles'!AL14</f>
        <v>9.3618525798901668</v>
      </c>
      <c r="F45" s="19">
        <f>+'[7]Principaux rendements agricoles'!AM14</f>
        <v>7.9890402083980074</v>
      </c>
      <c r="G45" s="19">
        <f>+'[7]Principaux rendements agricoles'!AN14</f>
        <v>6.39652448657188</v>
      </c>
      <c r="H45" s="19">
        <f>+'[7]Principaux rendements agricoles'!AO14</f>
        <v>4.211267605633803</v>
      </c>
    </row>
    <row r="46" spans="1:8" s="32" customFormat="1" ht="32.25" customHeight="1">
      <c r="A46" s="40" t="s">
        <v>11</v>
      </c>
      <c r="B46" s="35"/>
      <c r="C46" s="50">
        <f>+AVERAGE('[7]Principaux rendements agricoles'!$AE$16:$AJ$16)</f>
        <v>7.4741919090827444</v>
      </c>
      <c r="D46" s="50">
        <f>+'[7]Principaux rendements agricoles'!AK16</f>
        <v>3.9498787225536072</v>
      </c>
      <c r="E46" s="50">
        <f>+'[7]Principaux rendements agricoles'!AL16</f>
        <v>7.8625192239858901</v>
      </c>
      <c r="F46" s="50">
        <f>+'[7]Principaux rendements agricoles'!AM16</f>
        <v>8.5287139497426576</v>
      </c>
      <c r="G46" s="50">
        <f>+'[7]Principaux rendements agricoles'!AN16</f>
        <v>7.9153439153439153</v>
      </c>
      <c r="H46" s="19"/>
    </row>
    <row r="47" spans="1:8" s="32" customFormat="1" ht="32.25" customHeight="1">
      <c r="A47" s="40" t="s">
        <v>12</v>
      </c>
      <c r="B47" s="35"/>
      <c r="C47" s="50">
        <f>+AVERAGE('[7]Principaux rendements agricoles'!AE17:AJ17)</f>
        <v>16.63123632829684</v>
      </c>
      <c r="D47" s="50">
        <f>+'[7]Principaux rendements agricoles'!AK17</f>
        <v>12.390297931538237</v>
      </c>
      <c r="E47" s="50">
        <f>+'[7]Principaux rendements agricoles'!AL17</f>
        <v>17.905325443786985</v>
      </c>
      <c r="F47" s="50">
        <f>+'[7]Principaux rendements agricoles'!AM17</f>
        <v>19.987011331444759</v>
      </c>
      <c r="G47" s="50">
        <f>+'[7]Principaux rendements agricoles'!AN17</f>
        <v>16.288659793814432</v>
      </c>
      <c r="H47" s="50"/>
    </row>
    <row r="48" spans="1:8" s="32" customFormat="1" ht="32.25" customHeight="1">
      <c r="A48" s="41" t="s">
        <v>13</v>
      </c>
      <c r="B48" s="35"/>
      <c r="C48" s="19">
        <f>+AVERAGE('[7]Principaux rendements agricoles'!AE18:AJ18)</f>
        <v>12.74899611524291</v>
      </c>
      <c r="D48" s="19">
        <f>+'[7]Principaux rendements agricoles'!AK18</f>
        <v>7.9478902564372884</v>
      </c>
      <c r="E48" s="19">
        <f>+'[7]Principaux rendements agricoles'!AL18</f>
        <v>12.582010582010584</v>
      </c>
      <c r="F48" s="19">
        <f>+'[7]Principaux rendements agricoles'!AM18</f>
        <v>17.328179723502306</v>
      </c>
      <c r="G48" s="19">
        <f>+'[7]Principaux rendements agricoles'!AN18</f>
        <v>13.270270270270272</v>
      </c>
      <c r="H48" s="19"/>
    </row>
    <row r="49" spans="1:11" s="32" customFormat="1" ht="32.25" customHeight="1">
      <c r="A49" s="41" t="s">
        <v>14</v>
      </c>
      <c r="B49" s="35"/>
      <c r="C49" s="19">
        <f>+AVERAGE('[7]Principaux rendements agricoles'!AE19:AJ19)</f>
        <v>24.379780967064331</v>
      </c>
      <c r="D49" s="19">
        <f>+'[7]Principaux rendements agricoles'!AK19</f>
        <v>23.728901922450309</v>
      </c>
      <c r="E49" s="19">
        <f>+'[7]Principaux rendements agricoles'!AL19</f>
        <v>25.340425531914896</v>
      </c>
      <c r="F49" s="19">
        <f>+'[7]Principaux rendements agricoles'!AM19</f>
        <v>24.924031007751935</v>
      </c>
      <c r="G49" s="19">
        <f>+'[7]Principaux rendements agricoles'!AN19</f>
        <v>25.928104575163395</v>
      </c>
      <c r="H49" s="19"/>
    </row>
    <row r="50" spans="1:11" s="32" customFormat="1" ht="32.25" customHeight="1">
      <c r="A50" s="40" t="s">
        <v>54</v>
      </c>
      <c r="B50" s="35"/>
      <c r="C50" s="50">
        <f>+AVERAGE('[7]Principaux rendements agricoles'!AE20:AJ20)</f>
        <v>322.48429570896661</v>
      </c>
      <c r="D50" s="50">
        <f>+'[7]Principaux rendements agricoles'!AK20</f>
        <v>650.51504449563436</v>
      </c>
      <c r="E50" s="50">
        <f>+'[7]Principaux rendements agricoles'!AL20</f>
        <v>627.95247526489754</v>
      </c>
      <c r="F50" s="50">
        <f>+'[7]Principaux rendements agricoles'!AM20</f>
        <v>690.05231419457743</v>
      </c>
      <c r="G50" s="50">
        <f>+'[7]Principaux rendements agricoles'!AN20</f>
        <v>614.86131386861314</v>
      </c>
      <c r="H50" s="50"/>
    </row>
    <row r="51" spans="1:11" s="32" customFormat="1" ht="32.25" customHeight="1">
      <c r="A51" s="41" t="s">
        <v>15</v>
      </c>
      <c r="B51" s="35"/>
      <c r="C51" s="19">
        <f>+AVERAGE('[7]Principaux rendements agricoles'!AE21:AJ21)</f>
        <v>567.4890390195618</v>
      </c>
      <c r="D51" s="19">
        <f>+'[7]Principaux rendements agricoles'!AK21</f>
        <v>691.88184330285753</v>
      </c>
      <c r="E51" s="19">
        <f>+'[7]Principaux rendements agricoles'!AL21</f>
        <v>647.37735027983183</v>
      </c>
      <c r="F51" s="19">
        <f>+'[7]Principaux rendements agricoles'!AM21</f>
        <v>687.1323000000001</v>
      </c>
      <c r="G51" s="19">
        <f>+'[7]Principaux rendements agricoles'!AN21</f>
        <v>645.60839160839157</v>
      </c>
      <c r="H51" s="19"/>
      <c r="K51" s="75"/>
    </row>
    <row r="52" spans="1:11" s="32" customFormat="1" ht="32.25" customHeight="1">
      <c r="A52" s="41" t="s">
        <v>16</v>
      </c>
      <c r="B52" s="35"/>
      <c r="C52" s="19">
        <f>+AVERAGE('[7]Principaux rendements agricoles'!AE22:AJ22)</f>
        <v>411.14389237816221</v>
      </c>
      <c r="D52" s="19">
        <f>+'[7]Principaux rendements agricoles'!AK22</f>
        <v>408.76269886908187</v>
      </c>
      <c r="E52" s="19">
        <f>+'[7]Principaux rendements agricoles'!AL22</f>
        <v>522.00358625896558</v>
      </c>
      <c r="F52" s="19">
        <f>+'[7]Principaux rendements agricoles'!AM22</f>
        <v>708.17654022988518</v>
      </c>
      <c r="G52" s="19">
        <f>+'[7]Principaux rendements agricoles'!AN22</f>
        <v>459.25663716814159</v>
      </c>
      <c r="H52" s="19"/>
    </row>
    <row r="53" spans="1:11" s="32" customFormat="1" ht="51" customHeight="1">
      <c r="A53" s="51" t="s">
        <v>22</v>
      </c>
      <c r="B53" s="35"/>
      <c r="C53" s="52">
        <f>+AVERAGE([8]Production_cultures_maraicheres!$AD$17:$AI$17)</f>
        <v>7501.7339708467562</v>
      </c>
      <c r="D53" s="52">
        <f>+[8]Production_cultures_maraicheres!AJ17</f>
        <v>6949.1100000000006</v>
      </c>
      <c r="E53" s="52">
        <f>+[8]Production_cultures_maraicheres!AK17</f>
        <v>7398.9422636363634</v>
      </c>
      <c r="F53" s="52">
        <f>+[8]Production_cultures_maraicheres!AL17</f>
        <v>7831.519690000001</v>
      </c>
      <c r="G53" s="52">
        <f>+[8]Production_cultures_maraicheres!AM17</f>
        <v>7344.8</v>
      </c>
      <c r="H53" s="52">
        <f>+[8]Production_cultures_maraicheres!AN17</f>
        <v>7190.5</v>
      </c>
    </row>
    <row r="54" spans="1:11" s="32" customFormat="1" ht="32.25" customHeight="1">
      <c r="A54" s="41" t="s">
        <v>23</v>
      </c>
      <c r="B54" s="37"/>
      <c r="C54" s="52"/>
      <c r="D54" s="52"/>
      <c r="E54" s="52"/>
      <c r="F54" s="52"/>
      <c r="G54" s="52"/>
      <c r="H54" s="52"/>
    </row>
    <row r="55" spans="1:11" s="32" customFormat="1" ht="32.25" customHeight="1">
      <c r="A55" s="20" t="s">
        <v>24</v>
      </c>
      <c r="B55" s="37"/>
      <c r="C55" s="53">
        <f>+AVERAGE([8]Production_cultures_maraicheres!$AD$18:$AI$18)/AVERAGE([8]Production_cultures_maraicheres!$AD$17:$AI$17)*100</f>
        <v>16.086665914259981</v>
      </c>
      <c r="D55" s="53">
        <f>+[8]Production_cultures_maraicheres!AJ18/[8]Production_cultures_maraicheres!AJ17*100</f>
        <v>17.223471782717496</v>
      </c>
      <c r="E55" s="53">
        <f>+[8]Production_cultures_maraicheres!AK18/[8]Production_cultures_maraicheres!AK17*100</f>
        <v>16.539134330243808</v>
      </c>
      <c r="F55" s="53">
        <f>+[8]Production_cultures_maraicheres!AL18/[8]Production_cultures_maraicheres!AL17*100</f>
        <v>16.986705679852538</v>
      </c>
      <c r="G55" s="53">
        <f>+[8]Production_cultures_maraicheres!AM18/[8]Production_cultures_maraicheres!AM17*100</f>
        <v>18.340662781832044</v>
      </c>
      <c r="H55" s="53"/>
    </row>
    <row r="56" spans="1:11" s="32" customFormat="1" ht="32.25" customHeight="1">
      <c r="A56" s="20" t="s">
        <v>25</v>
      </c>
      <c r="B56" s="37"/>
      <c r="C56" s="53">
        <f>+AVERAGE([8]Production_cultures_maraicheres!$AD$19:$AI$19)/AVERAGE([8]Production_cultures_maraicheres!$AD$17:$AI$17)*100</f>
        <v>23.413128553465373</v>
      </c>
      <c r="D56" s="53">
        <f>+[8]Production_cultures_maraicheres!AJ19/[8]Production_cultures_maraicheres!AJ17*100</f>
        <v>25.386222120530544</v>
      </c>
      <c r="E56" s="53">
        <f>+[8]Production_cultures_maraicheres!AK19/[8]Production_cultures_maraicheres!AK17*100</f>
        <v>26.015500527643603</v>
      </c>
      <c r="F56" s="53">
        <f>+[8]Production_cultures_maraicheres!AL19/[8]Production_cultures_maraicheres!AL17*100</f>
        <v>23.867002497442481</v>
      </c>
      <c r="G56" s="53">
        <f>+[8]Production_cultures_maraicheres!AM19/[8]Production_cultures_maraicheres!AM17*100</f>
        <v>25.383727262825399</v>
      </c>
      <c r="H56" s="53"/>
    </row>
    <row r="57" spans="1:11" s="32" customFormat="1" ht="32.25" customHeight="1">
      <c r="A57" s="20"/>
      <c r="B57" s="37"/>
      <c r="C57" s="19"/>
      <c r="D57" s="24"/>
      <c r="E57" s="1"/>
      <c r="F57" s="24"/>
      <c r="G57" s="24"/>
      <c r="H57" s="24"/>
    </row>
    <row r="58" spans="1:11" s="32" customFormat="1" ht="17.25" customHeight="1">
      <c r="A58" s="21"/>
      <c r="B58" s="37"/>
      <c r="C58" s="19"/>
      <c r="D58" s="19"/>
      <c r="E58" s="24"/>
      <c r="F58" s="1"/>
      <c r="G58" s="24"/>
      <c r="H58" s="24"/>
    </row>
    <row r="59" spans="1:11" ht="31.5" customHeight="1">
      <c r="A59" s="14" t="s">
        <v>26</v>
      </c>
      <c r="B59" s="54"/>
      <c r="C59" s="55"/>
      <c r="D59" s="56"/>
      <c r="E59" s="26"/>
      <c r="F59" s="1"/>
      <c r="G59" s="15"/>
      <c r="H59" s="15"/>
    </row>
    <row r="60" spans="1:11" ht="31.5" customHeight="1">
      <c r="A60" s="79" t="s">
        <v>49</v>
      </c>
      <c r="B60" s="79"/>
      <c r="C60" s="79"/>
      <c r="D60" s="79"/>
      <c r="E60" s="79"/>
      <c r="F60" s="79"/>
      <c r="G60" s="79"/>
      <c r="H60" s="79"/>
    </row>
    <row r="61" spans="1:11" ht="31.5" customHeight="1">
      <c r="A61" s="58" t="s">
        <v>27</v>
      </c>
      <c r="B61" s="54"/>
      <c r="C61" s="25"/>
      <c r="D61" s="57"/>
      <c r="E61" s="26"/>
      <c r="F61" s="1"/>
      <c r="G61" s="15"/>
      <c r="H61" s="15"/>
    </row>
    <row r="62" spans="1:11" ht="22.5" customHeight="1">
      <c r="A62" s="28"/>
      <c r="B62" s="54"/>
      <c r="C62" s="25"/>
      <c r="D62" s="57"/>
      <c r="E62" s="26"/>
      <c r="F62" s="1"/>
      <c r="G62" s="15"/>
      <c r="H62" s="15"/>
    </row>
    <row r="63" spans="1:11" ht="1.5" customHeight="1">
      <c r="A63" s="26"/>
      <c r="B63" s="54"/>
      <c r="C63" s="23"/>
      <c r="D63" s="56"/>
      <c r="E63" s="26"/>
      <c r="F63" s="1"/>
      <c r="G63" s="15"/>
      <c r="H63" s="15"/>
    </row>
    <row r="64" spans="1:11" ht="30.5" thickBot="1">
      <c r="A64" s="2" t="s">
        <v>28</v>
      </c>
      <c r="B64" s="3"/>
      <c r="C64" s="4"/>
      <c r="D64" s="5"/>
      <c r="E64" s="5"/>
      <c r="F64" s="6"/>
      <c r="G64" s="4"/>
      <c r="H64" s="4"/>
    </row>
    <row r="65" spans="1:8" s="11" customFormat="1" ht="25.5" customHeight="1" thickBot="1">
      <c r="A65" s="8"/>
      <c r="B65" s="9"/>
      <c r="C65" s="10" t="s">
        <v>0</v>
      </c>
      <c r="D65" s="59"/>
      <c r="E65" s="59"/>
      <c r="F65" s="59"/>
      <c r="G65" s="59"/>
      <c r="H65" s="59"/>
    </row>
    <row r="66" spans="1:8" ht="27.75" customHeight="1" thickBot="1">
      <c r="A66" s="12"/>
      <c r="B66" s="60"/>
      <c r="C66" s="18" t="s">
        <v>52</v>
      </c>
      <c r="D66" s="61">
        <v>2016</v>
      </c>
      <c r="E66" s="61">
        <v>2017</v>
      </c>
      <c r="F66" s="61">
        <v>2018</v>
      </c>
      <c r="G66" s="61">
        <v>2019</v>
      </c>
      <c r="H66" s="61">
        <v>2020</v>
      </c>
    </row>
    <row r="67" spans="1:8" s="32" customFormat="1" ht="32.25" customHeight="1">
      <c r="A67" s="36" t="s">
        <v>29</v>
      </c>
      <c r="B67" s="62"/>
      <c r="C67" s="62"/>
    </row>
    <row r="68" spans="1:8" s="32" customFormat="1" ht="32.25" customHeight="1">
      <c r="A68" s="63" t="s">
        <v>30</v>
      </c>
      <c r="B68" s="62"/>
      <c r="C68" s="64">
        <f>+C69+C70+C71</f>
        <v>27425.796268981285</v>
      </c>
      <c r="D68" s="64">
        <f t="shared" ref="D68:H68" si="0">+D69+D70+D71</f>
        <v>28032.036170991698</v>
      </c>
      <c r="E68" s="64">
        <f t="shared" si="0"/>
        <v>29166</v>
      </c>
      <c r="F68" s="64">
        <f t="shared" si="0"/>
        <v>28969</v>
      </c>
      <c r="G68" s="64">
        <f t="shared" si="0"/>
        <v>29052.400000000001</v>
      </c>
      <c r="H68" s="64">
        <f t="shared" si="0"/>
        <v>30925</v>
      </c>
    </row>
    <row r="69" spans="1:8" s="32" customFormat="1" ht="32.25" customHeight="1">
      <c r="A69" s="65" t="s">
        <v>31</v>
      </c>
      <c r="B69" s="62"/>
      <c r="C69" s="48">
        <f>+AVERAGE('[9]Eff. cheptel'!AF15:AK15)</f>
        <v>3113.3683910646268</v>
      </c>
      <c r="D69" s="48">
        <f>+'[9]Eff. cheptel'!AK15</f>
        <v>3291.0503463877608</v>
      </c>
      <c r="E69" s="48">
        <f>+'[9]Eff. cheptel'!AL15</f>
        <v>3338</v>
      </c>
      <c r="F69" s="48">
        <f>+'[9]Eff. cheptel'!AM15</f>
        <v>3364</v>
      </c>
      <c r="G69" s="48">
        <f>+'[9]Eff. cheptel'!AN15</f>
        <v>3441.2</v>
      </c>
      <c r="H69" s="48">
        <f>+'[9]Eff. cheptel'!AO15</f>
        <v>3339</v>
      </c>
    </row>
    <row r="70" spans="1:8" s="32" customFormat="1" ht="32.25" customHeight="1">
      <c r="A70" s="65" t="s">
        <v>32</v>
      </c>
      <c r="B70" s="62"/>
      <c r="C70" s="48">
        <f>+AVERAGE('[9]Eff. cheptel'!AF16:AK16)</f>
        <v>18567.648853151713</v>
      </c>
      <c r="D70" s="48">
        <f>+'[9]Eff. cheptel'!AK16</f>
        <v>18509.599999999999</v>
      </c>
      <c r="E70" s="48">
        <f>+'[9]Eff. cheptel'!AL16</f>
        <v>19863</v>
      </c>
      <c r="F70" s="48">
        <f>+'[9]Eff. cheptel'!AM16</f>
        <v>19864</v>
      </c>
      <c r="G70" s="48">
        <f>+'[9]Eff. cheptel'!AN16</f>
        <v>19880.2</v>
      </c>
      <c r="H70" s="48">
        <f>+'[9]Eff. cheptel'!AO16</f>
        <v>21592</v>
      </c>
    </row>
    <row r="71" spans="1:8" s="32" customFormat="1" ht="32.25" customHeight="1">
      <c r="A71" s="65" t="s">
        <v>33</v>
      </c>
      <c r="B71" s="62"/>
      <c r="C71" s="48">
        <f>+AVERAGE('[9]Eff. cheptel'!AF17:AK17)</f>
        <v>5744.7790247649473</v>
      </c>
      <c r="D71" s="48">
        <f>+'[9]Eff. cheptel'!AK17</f>
        <v>6231.3858246039399</v>
      </c>
      <c r="E71" s="48">
        <f>+'[9]Eff. cheptel'!AL17</f>
        <v>5965</v>
      </c>
      <c r="F71" s="48">
        <f>+'[9]Eff. cheptel'!AM17</f>
        <v>5741</v>
      </c>
      <c r="G71" s="48">
        <f>+'[9]Eff. cheptel'!AN17</f>
        <v>5731</v>
      </c>
      <c r="H71" s="48">
        <f>+'[9]Eff. cheptel'!AO17</f>
        <v>5994</v>
      </c>
    </row>
    <row r="72" spans="1:8" s="32" customFormat="1" ht="32.25" customHeight="1">
      <c r="A72" s="37" t="s">
        <v>50</v>
      </c>
      <c r="B72" s="62"/>
      <c r="C72" s="64">
        <f>+AVERAGE('[9]Poids de la viande'!AF9:AK9)</f>
        <v>227.18693266666665</v>
      </c>
      <c r="D72" s="64">
        <f>+'[9]Poids de la viande'!AL9</f>
        <v>300.02999999999997</v>
      </c>
      <c r="E72" s="64">
        <f>+'[9]Poids de la viande'!AM9</f>
        <v>286.8</v>
      </c>
      <c r="F72" s="64">
        <f>+'[9]Poids de la viande'!AN9</f>
        <v>271.80199999999996</v>
      </c>
      <c r="G72" s="64">
        <f>+'[9]Poids de la viande'!AO9</f>
        <v>242.03400000000002</v>
      </c>
      <c r="H72" s="64"/>
    </row>
    <row r="73" spans="1:8" s="32" customFormat="1" ht="32.25" customHeight="1">
      <c r="A73" s="65" t="s">
        <v>31</v>
      </c>
      <c r="B73" s="62"/>
      <c r="C73" s="48">
        <f>+AVERAGE('[9]Poids de la viande'!AF10:AK10)</f>
        <v>173.85370333333336</v>
      </c>
      <c r="D73" s="48">
        <f>+'[9]Poids de la viande'!AL10</f>
        <v>244.68899999999999</v>
      </c>
      <c r="E73" s="48">
        <f>+'[9]Poids de la viande'!AM10</f>
        <v>225.483</v>
      </c>
      <c r="F73" s="48">
        <f>+'[9]Poids de la viande'!AN10</f>
        <v>214.35300000000001</v>
      </c>
      <c r="G73" s="48">
        <f>+'[9]Poids de la viande'!AO10</f>
        <v>183.541</v>
      </c>
      <c r="H73" s="48"/>
    </row>
    <row r="74" spans="1:8" s="32" customFormat="1" ht="32.25" customHeight="1">
      <c r="A74" s="65" t="s">
        <v>32</v>
      </c>
      <c r="B74" s="62"/>
      <c r="C74" s="48">
        <f>+AVERAGE('[9]Poids de la viande'!AF11:AK11)</f>
        <v>34.144130166666663</v>
      </c>
      <c r="D74" s="48">
        <f>+'[9]Poids de la viande'!AL11</f>
        <v>35.902999999999999</v>
      </c>
      <c r="E74" s="48">
        <f>+'[9]Poids de la viande'!AM11</f>
        <v>41.253</v>
      </c>
      <c r="F74" s="48">
        <f>+'[9]Poids de la viande'!AN11</f>
        <v>40.131999999999998</v>
      </c>
      <c r="G74" s="48">
        <f>+'[9]Poids de la viande'!AO11</f>
        <v>40.698</v>
      </c>
      <c r="H74" s="48"/>
    </row>
    <row r="75" spans="1:8" s="32" customFormat="1" ht="32.25" customHeight="1">
      <c r="A75" s="65" t="s">
        <v>33</v>
      </c>
      <c r="B75" s="62"/>
      <c r="C75" s="48">
        <f>+AVERAGE('[9]Poids de la viande'!AF12:AK12)</f>
        <v>14.000432500000001</v>
      </c>
      <c r="D75" s="48">
        <f>+'[9]Poids de la viande'!AL12</f>
        <v>15.367000000000001</v>
      </c>
      <c r="E75" s="48">
        <f>+'[9]Poids de la viande'!AM12</f>
        <v>16.298999999999999</v>
      </c>
      <c r="F75" s="48">
        <f>+'[9]Poids de la viande'!AN12</f>
        <v>13.327999999999999</v>
      </c>
      <c r="G75" s="48">
        <f>+'[9]Poids de la viande'!AO12</f>
        <v>13.77</v>
      </c>
      <c r="H75" s="48"/>
    </row>
    <row r="76" spans="1:8" s="32" customFormat="1" ht="32.25" customHeight="1">
      <c r="A76" s="36" t="s">
        <v>34</v>
      </c>
      <c r="B76" s="20"/>
      <c r="C76" s="76"/>
      <c r="D76" s="77"/>
      <c r="E76" s="77"/>
      <c r="F76" s="77"/>
      <c r="G76" s="77"/>
      <c r="H76" s="77"/>
    </row>
    <row r="77" spans="1:8" s="32" customFormat="1" ht="32.25" customHeight="1">
      <c r="A77" s="37" t="s">
        <v>35</v>
      </c>
      <c r="B77" s="20"/>
      <c r="C77" s="22"/>
      <c r="D77" s="33"/>
      <c r="E77" s="33"/>
      <c r="F77" s="33"/>
      <c r="G77" s="33"/>
      <c r="H77" s="33"/>
    </row>
    <row r="78" spans="1:8" s="32" customFormat="1" ht="32.25" customHeight="1">
      <c r="A78" s="66" t="s">
        <v>36</v>
      </c>
      <c r="B78" s="20"/>
      <c r="C78" s="64">
        <f>+AVERAGE([10]Flotte_peche!$AF$7:$AK$7)</f>
        <v>2985.1666666666665</v>
      </c>
      <c r="D78" s="64">
        <f>+[10]Flotte_peche!AL7</f>
        <v>2963</v>
      </c>
      <c r="E78" s="64">
        <f>+[10]Flotte_peche!AM7</f>
        <v>2976</v>
      </c>
      <c r="F78" s="64">
        <f>+[10]Flotte_peche!AN7</f>
        <v>2993</v>
      </c>
      <c r="G78" s="64">
        <f>+[10]Flotte_peche!AO7</f>
        <v>2981</v>
      </c>
      <c r="H78" s="64"/>
    </row>
    <row r="79" spans="1:8" s="32" customFormat="1" ht="32.25" customHeight="1">
      <c r="A79" s="65" t="s">
        <v>37</v>
      </c>
      <c r="B79" s="20"/>
      <c r="C79" s="78">
        <f>+AVERAGE([10]Flotte_peche!$AF$8:$AK$8)/AVERAGE([10]Flotte_peche!$AF$7:$AK$7)*100</f>
        <v>84.730054156663513</v>
      </c>
      <c r="D79" s="78">
        <f>+[10]Flotte_peche!AL8/[10]Flotte_peche!AL7*100</f>
        <v>84.677691528855888</v>
      </c>
      <c r="E79" s="78">
        <f>+[10]Flotte_peche!AM8/[10]Flotte_peche!AM7*100</f>
        <v>84.744623655913969</v>
      </c>
      <c r="F79" s="78">
        <f>+[10]Flotte_peche!AN8/[10]Flotte_peche!AN7*100</f>
        <v>84.731039091212836</v>
      </c>
      <c r="G79" s="78">
        <f>+[10]Flotte_peche!AO8/[10]Flotte_peche!AO7*100</f>
        <v>84.669573968466963</v>
      </c>
      <c r="H79" s="19"/>
    </row>
    <row r="80" spans="1:8" s="32" customFormat="1" ht="32.25" customHeight="1">
      <c r="A80" s="66" t="s">
        <v>38</v>
      </c>
      <c r="B80" s="20"/>
      <c r="C80" s="64">
        <f>+AVERAGE([10]Flotte_peche!$AF$10:$AK$10)/1000</f>
        <v>272.99490833333334</v>
      </c>
      <c r="D80" s="64">
        <f>+[10]Flotte_peche!AL10/1000</f>
        <v>287.62599999999998</v>
      </c>
      <c r="E80" s="64">
        <f>+[10]Flotte_peche!AM10/1000</f>
        <v>291.53399999999999</v>
      </c>
      <c r="F80" s="64">
        <f>+[10]Flotte_peche!AN10/1000</f>
        <v>295.24599999999998</v>
      </c>
      <c r="G80" s="64">
        <f>+[10]Flotte_peche!AO10/1000</f>
        <v>296.14699999999999</v>
      </c>
      <c r="H80" s="64"/>
    </row>
    <row r="81" spans="1:8" s="32" customFormat="1" ht="32.25" customHeight="1">
      <c r="A81" s="65" t="s">
        <v>37</v>
      </c>
      <c r="B81" s="37"/>
      <c r="C81" s="19">
        <f>+AVERAGE([10]Flotte_peche!$AF$11:$AK$11)/AVERAGE([10]Flotte_peche!$AF$10:$AK$10)*100</f>
        <v>45.673013010102238</v>
      </c>
      <c r="D81" s="19">
        <f>+[10]Flotte_peche!AL11/[10]Flotte_peche!AL10*100</f>
        <v>46.256597108745382</v>
      </c>
      <c r="E81" s="19">
        <f>+[10]Flotte_peche!AM11/[10]Flotte_peche!AM10*100</f>
        <v>46.977024978218665</v>
      </c>
      <c r="F81" s="19">
        <f>+[10]Flotte_peche!AN11/[10]Flotte_peche!AN10*100</f>
        <v>47.402505029704045</v>
      </c>
      <c r="G81" s="19">
        <f>+[10]Flotte_peche!AO11/[10]Flotte_peche!AO10*100</f>
        <v>47.980226036394086</v>
      </c>
      <c r="H81" s="19"/>
    </row>
    <row r="82" spans="1:8" s="32" customFormat="1" ht="32.25" customHeight="1">
      <c r="A82" s="37" t="s">
        <v>39</v>
      </c>
      <c r="B82" s="66"/>
      <c r="C82" s="67"/>
      <c r="D82" s="67"/>
      <c r="E82" s="67"/>
      <c r="F82" s="67"/>
      <c r="G82" s="67"/>
      <c r="H82" s="67"/>
    </row>
    <row r="83" spans="1:8" s="32" customFormat="1" ht="32.25" customHeight="1">
      <c r="A83" s="66" t="s">
        <v>40</v>
      </c>
      <c r="B83" s="20"/>
      <c r="C83" s="64">
        <f>+AVERAGE([11]Qantité!$AF$11:$AK$11)</f>
        <v>1207.18</v>
      </c>
      <c r="D83" s="64">
        <f>+[11]Qantité!AL11</f>
        <v>1466.9349999999999</v>
      </c>
      <c r="E83" s="64">
        <f>+[11]Qantité!AM11</f>
        <v>1386.0519999999999</v>
      </c>
      <c r="F83" s="64">
        <f>+[11]Qantité!AN11</f>
        <v>1371.69</v>
      </c>
      <c r="G83" s="64">
        <f>+[11]Qantité!AO11</f>
        <v>1461.307</v>
      </c>
      <c r="H83" s="64">
        <f>+[11]Qantité!AP11</f>
        <v>1383</v>
      </c>
    </row>
    <row r="84" spans="1:8" s="32" customFormat="1" ht="32.25" customHeight="1">
      <c r="A84" s="20" t="s">
        <v>41</v>
      </c>
      <c r="B84" s="66"/>
      <c r="C84" s="19">
        <f>+AVERAGE([11]Qantité!$AH$12:$AK$12)/AVERAGE([11]Qantité!$AH$11:$AK$11)*100</f>
        <v>93.557581073595372</v>
      </c>
      <c r="D84" s="19">
        <f>+[11]Qantité!AL12/[11]Qantité!AL11*100</f>
        <v>92.562110795638532</v>
      </c>
      <c r="E84" s="19">
        <f>+[11]Qantité!AM12/[11]Qantité!AM11*100</f>
        <v>92.766144415938228</v>
      </c>
      <c r="F84" s="19">
        <f>+[11]Qantité!AN12/[11]Qantité!AN11*100</f>
        <v>94.537176767345386</v>
      </c>
      <c r="G84" s="19">
        <f>+[11]Qantité!AO12/[11]Qantité!AO11*100</f>
        <v>94.191022146612596</v>
      </c>
      <c r="H84" s="19">
        <f>+[11]Qantité!AP12/[11]Qantité!AP11*100</f>
        <v>92.118582791033987</v>
      </c>
    </row>
    <row r="85" spans="1:8" s="32" customFormat="1" ht="32.25" customHeight="1">
      <c r="A85" s="66" t="s">
        <v>42</v>
      </c>
      <c r="B85" s="20"/>
      <c r="C85" s="64">
        <f>+AVERAGE([11]Valeur!$AF$11:$AK$11)</f>
        <v>8614.3301666666666</v>
      </c>
      <c r="D85" s="64">
        <f>+[11]Valeur!AL11</f>
        <v>11743.467000000001</v>
      </c>
      <c r="E85" s="64">
        <f>+[11]Valeur!AM11</f>
        <v>12101.761</v>
      </c>
      <c r="F85" s="64">
        <f>+[11]Valeur!AN11</f>
        <v>11580.701999999999</v>
      </c>
      <c r="G85" s="64">
        <f>+[11]Valeur!AO11</f>
        <v>11684.95</v>
      </c>
      <c r="H85" s="64"/>
    </row>
    <row r="86" spans="1:8" s="32" customFormat="1" ht="32.25" customHeight="1">
      <c r="A86" s="20" t="s">
        <v>43</v>
      </c>
      <c r="B86" s="20"/>
      <c r="C86" s="48">
        <f>+AVERAGE([11]Valeur!$AH$13:$AK$13)/AVERAGE([11]Valeur!$AH$11:$AK$11)*100</f>
        <v>35.574766227439916</v>
      </c>
      <c r="D86" s="48">
        <f>+[11]Valeur!AL13/[11]Valeur!AL11*100</f>
        <v>40.092912936188263</v>
      </c>
      <c r="E86" s="48">
        <f>+[11]Valeur!AM13/[11]Valeur!AM11*100</f>
        <v>37.947832550981623</v>
      </c>
      <c r="F86" s="48">
        <f>+[11]Valeur!AN13/[11]Valeur!AN11*100</f>
        <v>34.1061880359239</v>
      </c>
      <c r="G86" s="48">
        <f>+[11]Valeur!AO13/[11]Valeur!AO11*100</f>
        <v>34.430716434387818</v>
      </c>
      <c r="H86" s="48"/>
    </row>
    <row r="87" spans="1:8" s="32" customFormat="1" ht="32.25" customHeight="1">
      <c r="A87" s="66" t="s">
        <v>44</v>
      </c>
      <c r="B87" s="20"/>
      <c r="C87" s="50">
        <f>+AVERAGE([11]Valeur!$AH$11:$AK$11)/AVERAGE([11]Qantité!$AH$11:$AK$11)</f>
        <v>7.1998000595121106</v>
      </c>
      <c r="D87" s="50">
        <f>+[11]Valeur!AL11/[11]Qantité!AL11</f>
        <v>8.0054446856881878</v>
      </c>
      <c r="E87" s="50">
        <f>+[11]Valeur!AM11/[11]Qantité!AM11</f>
        <v>8.7311017191274214</v>
      </c>
      <c r="F87" s="50">
        <f>+[11]Valeur!AN11/[11]Qantité!AN11</f>
        <v>8.4426524943682608</v>
      </c>
      <c r="G87" s="50">
        <f>+[11]Valeur!AO11/[11]Qantité!AO11</f>
        <v>7.9962321401320873</v>
      </c>
      <c r="H87" s="64"/>
    </row>
    <row r="88" spans="1:8" s="32" customFormat="1" ht="32.25" customHeight="1">
      <c r="A88" s="65" t="s">
        <v>45</v>
      </c>
      <c r="B88" s="20"/>
      <c r="C88" s="19">
        <f>+AVERAGE([11]Valeur!$AH$12:$AK$12)/AVERAGE([11]Qantité!$AH$12:$AK$12)</f>
        <v>4.789608419790393</v>
      </c>
      <c r="D88" s="19">
        <f>+[11]Valeur!AL12/[11]Qantité!AL12</f>
        <v>4.9735982371820837</v>
      </c>
      <c r="E88" s="19">
        <f>+[11]Valeur!AM12/[11]Qantité!AM12</f>
        <v>5.595670200429776</v>
      </c>
      <c r="F88" s="19">
        <f>+[11]Valeur!AN12/[11]Qantité!AN12</f>
        <v>5.6221242684635593</v>
      </c>
      <c r="G88" s="19">
        <f>+[11]Valeur!AO12/[11]Qantité!AO12</f>
        <v>5.279974862323999</v>
      </c>
      <c r="H88" s="19"/>
    </row>
    <row r="89" spans="1:8" s="32" customFormat="1" ht="32.25" customHeight="1">
      <c r="A89" s="65" t="s">
        <v>46</v>
      </c>
      <c r="B89" s="37"/>
      <c r="C89" s="48">
        <f>+AVERAGE([11]Valeur!$AH$13:$AK$13)/AVERAGE([11]Qantité!$AH$13:$AK$13)</f>
        <v>46.201592023067512</v>
      </c>
      <c r="D89" s="48">
        <f>+[11]Valeur!AL13/[11]Qantité!AL13</f>
        <v>57.581885112575975</v>
      </c>
      <c r="E89" s="48">
        <f>+[11]Valeur!AM13/[11]Qantité!AM13</f>
        <v>62.700271698319291</v>
      </c>
      <c r="F89" s="48">
        <f>+[11]Valeur!AN13/[11]Qantité!AN13</f>
        <v>68.938038887143506</v>
      </c>
      <c r="G89" s="48">
        <f>+[11]Valeur!AO13/[11]Qantité!AO13</f>
        <v>62.69712789664792</v>
      </c>
      <c r="H89" s="48"/>
    </row>
    <row r="90" spans="1:8" ht="1.5" customHeight="1">
      <c r="A90" s="68"/>
      <c r="B90" s="69"/>
      <c r="C90" s="69"/>
      <c r="D90" s="15"/>
      <c r="E90" s="15"/>
      <c r="F90" s="15"/>
      <c r="G90" s="15"/>
      <c r="H90" s="15"/>
    </row>
    <row r="91" spans="1:8" s="32" customFormat="1" ht="32.25" customHeight="1">
      <c r="D91" s="74"/>
      <c r="E91" s="74"/>
      <c r="F91" s="74"/>
      <c r="G91" s="74"/>
      <c r="H91" s="24"/>
    </row>
    <row r="92" spans="1:8" s="32" customFormat="1" ht="32.25" customHeight="1">
      <c r="D92" s="25"/>
      <c r="E92" s="25"/>
      <c r="F92" s="25"/>
      <c r="G92" s="25"/>
      <c r="H92" s="24"/>
    </row>
    <row r="93" spans="1:8" s="32" customFormat="1" ht="32.25" customHeight="1">
      <c r="D93" s="25"/>
      <c r="E93" s="25"/>
      <c r="F93" s="25"/>
      <c r="G93" s="25"/>
      <c r="H93" s="24"/>
    </row>
    <row r="94" spans="1:8" s="32" customFormat="1" ht="32.25" customHeight="1">
      <c r="D94" s="25"/>
      <c r="E94" s="25"/>
      <c r="F94" s="25"/>
      <c r="G94" s="25"/>
      <c r="H94" s="24"/>
    </row>
    <row r="95" spans="1:8" s="32" customFormat="1" ht="32.25" customHeight="1">
      <c r="D95" s="25"/>
      <c r="E95" s="25"/>
      <c r="F95" s="25"/>
      <c r="G95" s="25"/>
      <c r="H95" s="24"/>
    </row>
    <row r="96" spans="1:8" s="32" customFormat="1" ht="32.25" customHeight="1">
      <c r="A96" s="72"/>
      <c r="B96" s="41"/>
      <c r="C96" s="19"/>
      <c r="D96" s="24"/>
      <c r="E96" s="24"/>
      <c r="F96" s="1"/>
      <c r="G96" s="24"/>
      <c r="H96" s="24"/>
    </row>
    <row r="97" spans="1:8" s="32" customFormat="1" ht="32.25" customHeight="1">
      <c r="A97" s="72"/>
      <c r="B97" s="41"/>
      <c r="C97" s="19"/>
      <c r="D97" s="24"/>
      <c r="E97" s="24"/>
      <c r="F97" s="1"/>
      <c r="G97" s="24"/>
      <c r="H97" s="24"/>
    </row>
    <row r="98" spans="1:8" s="32" customFormat="1" ht="32.25" customHeight="1">
      <c r="A98" s="72"/>
      <c r="B98" s="41"/>
      <c r="C98" s="19"/>
      <c r="D98" s="24"/>
      <c r="E98" s="24"/>
      <c r="F98" s="1"/>
      <c r="G98" s="24"/>
      <c r="H98" s="24"/>
    </row>
    <row r="99" spans="1:8" s="32" customFormat="1" ht="32.25" customHeight="1">
      <c r="A99" s="72"/>
      <c r="B99" s="41"/>
      <c r="C99" s="19"/>
      <c r="D99" s="24"/>
      <c r="E99" s="24"/>
      <c r="F99" s="1"/>
      <c r="G99" s="24"/>
      <c r="H99" s="24"/>
    </row>
    <row r="100" spans="1:8" s="32" customFormat="1" ht="32.25" customHeight="1">
      <c r="A100" s="72"/>
      <c r="B100" s="41"/>
      <c r="C100" s="19"/>
      <c r="D100" s="24"/>
      <c r="E100" s="24"/>
      <c r="F100" s="1"/>
      <c r="G100" s="24"/>
      <c r="H100" s="24"/>
    </row>
    <row r="101" spans="1:8" s="32" customFormat="1" ht="32.25" customHeight="1">
      <c r="A101" s="72"/>
      <c r="B101" s="41"/>
      <c r="C101" s="19"/>
      <c r="D101" s="24"/>
      <c r="E101" s="24"/>
      <c r="F101" s="1"/>
      <c r="G101" s="24"/>
      <c r="H101" s="24"/>
    </row>
    <row r="102" spans="1:8" s="32" customFormat="1" ht="32.25" customHeight="1">
      <c r="A102" s="72"/>
      <c r="B102" s="41"/>
      <c r="C102" s="19"/>
      <c r="D102" s="24"/>
      <c r="E102" s="24"/>
      <c r="F102" s="1"/>
      <c r="G102" s="24"/>
      <c r="H102" s="24"/>
    </row>
    <row r="103" spans="1:8" s="32" customFormat="1" ht="32.25" customHeight="1">
      <c r="A103" s="72"/>
      <c r="B103" s="41"/>
      <c r="C103" s="19"/>
      <c r="D103" s="24"/>
      <c r="E103" s="24"/>
      <c r="F103" s="1"/>
      <c r="G103" s="24"/>
      <c r="H103" s="24"/>
    </row>
    <row r="104" spans="1:8" s="32" customFormat="1" ht="32.25" customHeight="1">
      <c r="A104" s="72"/>
      <c r="B104" s="41"/>
      <c r="C104" s="19"/>
      <c r="D104" s="24"/>
      <c r="E104" s="24"/>
      <c r="F104" s="1"/>
      <c r="G104" s="24"/>
      <c r="H104" s="24"/>
    </row>
    <row r="105" spans="1:8" s="32" customFormat="1" ht="32.25" customHeight="1">
      <c r="A105" s="72"/>
      <c r="B105" s="41"/>
      <c r="C105" s="19"/>
      <c r="D105" s="24"/>
      <c r="E105" s="24"/>
      <c r="F105" s="1"/>
      <c r="G105" s="24"/>
      <c r="H105" s="24"/>
    </row>
    <row r="106" spans="1:8" s="32" customFormat="1" ht="32.25" customHeight="1">
      <c r="A106" s="72"/>
      <c r="B106" s="41"/>
      <c r="C106" s="19"/>
      <c r="D106" s="24"/>
      <c r="E106" s="24"/>
      <c r="F106" s="1"/>
      <c r="G106" s="24"/>
      <c r="H106" s="24"/>
    </row>
    <row r="107" spans="1:8" s="32" customFormat="1" ht="32.25" customHeight="1">
      <c r="A107" s="72"/>
      <c r="B107" s="41"/>
      <c r="C107" s="19"/>
      <c r="D107" s="24"/>
      <c r="E107" s="24"/>
      <c r="F107" s="1"/>
      <c r="G107" s="24"/>
      <c r="H107" s="24"/>
    </row>
    <row r="108" spans="1:8" s="32" customFormat="1" ht="32.25" customHeight="1">
      <c r="A108" s="72"/>
      <c r="B108" s="41"/>
      <c r="C108" s="19"/>
      <c r="D108" s="24"/>
      <c r="E108" s="24"/>
      <c r="F108" s="1"/>
      <c r="G108" s="24"/>
      <c r="H108" s="24"/>
    </row>
    <row r="109" spans="1:8" s="32" customFormat="1" ht="32.25" customHeight="1">
      <c r="A109" s="72"/>
      <c r="B109" s="41"/>
      <c r="C109" s="19"/>
      <c r="D109" s="24"/>
      <c r="E109" s="24"/>
      <c r="F109" s="1"/>
      <c r="G109" s="24"/>
      <c r="H109" s="24"/>
    </row>
    <row r="110" spans="1:8" s="32" customFormat="1" ht="32.25" customHeight="1">
      <c r="A110" s="72"/>
      <c r="B110" s="41"/>
      <c r="C110" s="19"/>
      <c r="D110" s="24"/>
      <c r="E110" s="24"/>
      <c r="F110" s="1"/>
      <c r="G110" s="24"/>
      <c r="H110" s="24"/>
    </row>
    <row r="111" spans="1:8" s="32" customFormat="1" ht="32.25" customHeight="1">
      <c r="A111" s="72"/>
      <c r="B111" s="41"/>
      <c r="C111" s="19"/>
      <c r="D111" s="24"/>
      <c r="E111" s="24"/>
      <c r="F111" s="1"/>
      <c r="G111" s="24"/>
      <c r="H111" s="24"/>
    </row>
    <row r="112" spans="1:8" s="32" customFormat="1" ht="32.25" customHeight="1">
      <c r="A112" s="72"/>
      <c r="B112" s="41"/>
      <c r="C112" s="19"/>
      <c r="D112" s="24"/>
      <c r="E112" s="24"/>
      <c r="F112" s="1"/>
      <c r="G112" s="24"/>
      <c r="H112" s="24"/>
    </row>
    <row r="113" spans="1:8" s="32" customFormat="1" ht="32.25" customHeight="1">
      <c r="A113" s="72"/>
      <c r="B113" s="41"/>
      <c r="C113" s="19"/>
      <c r="D113" s="24"/>
      <c r="E113" s="24"/>
      <c r="F113" s="1"/>
      <c r="G113" s="24"/>
      <c r="H113" s="24"/>
    </row>
    <row r="114" spans="1:8" s="32" customFormat="1" ht="32.25" customHeight="1">
      <c r="A114" s="72"/>
      <c r="B114" s="41"/>
      <c r="C114" s="19"/>
      <c r="D114" s="24"/>
      <c r="E114" s="24"/>
      <c r="F114" s="1"/>
      <c r="G114" s="24"/>
      <c r="H114" s="24"/>
    </row>
    <row r="115" spans="1:8" s="32" customFormat="1" ht="32.25" customHeight="1">
      <c r="A115" s="72"/>
      <c r="B115" s="41"/>
      <c r="C115" s="19"/>
      <c r="D115" s="24"/>
      <c r="E115" s="24"/>
      <c r="F115" s="1"/>
      <c r="G115" s="24"/>
      <c r="H115" s="24"/>
    </row>
    <row r="116" spans="1:8" s="32" customFormat="1" ht="32.25" customHeight="1">
      <c r="A116" s="72"/>
      <c r="B116" s="41"/>
      <c r="C116" s="19"/>
      <c r="D116" s="24"/>
      <c r="E116" s="24"/>
      <c r="F116" s="1"/>
      <c r="G116" s="24"/>
      <c r="H116" s="24"/>
    </row>
    <row r="117" spans="1:8" s="32" customFormat="1" ht="32.25" customHeight="1">
      <c r="A117" s="72"/>
      <c r="B117" s="41"/>
      <c r="C117" s="19"/>
      <c r="D117" s="24"/>
      <c r="E117" s="24"/>
      <c r="F117" s="1"/>
      <c r="G117" s="24"/>
      <c r="H117" s="24"/>
    </row>
    <row r="118" spans="1:8" s="32" customFormat="1" ht="32.25" customHeight="1">
      <c r="A118" s="72"/>
      <c r="B118" s="41"/>
      <c r="C118" s="19"/>
      <c r="D118" s="24"/>
      <c r="E118" s="24"/>
      <c r="F118" s="1"/>
      <c r="G118" s="24"/>
      <c r="H118" s="24"/>
    </row>
    <row r="119" spans="1:8" s="32" customFormat="1" ht="32.25" customHeight="1">
      <c r="A119" s="72"/>
      <c r="B119" s="41"/>
      <c r="C119" s="19"/>
      <c r="D119" s="24"/>
      <c r="E119" s="24"/>
      <c r="F119" s="1"/>
      <c r="G119" s="24"/>
      <c r="H119" s="24"/>
    </row>
    <row r="120" spans="1:8" s="32" customFormat="1" ht="32.25" customHeight="1">
      <c r="A120" s="72"/>
      <c r="B120" s="41"/>
      <c r="C120" s="19"/>
      <c r="D120" s="24"/>
      <c r="E120" s="24"/>
      <c r="F120" s="1"/>
      <c r="G120" s="24"/>
      <c r="H120" s="24"/>
    </row>
    <row r="121" spans="1:8" s="32" customFormat="1" ht="6" customHeight="1">
      <c r="A121" s="72"/>
      <c r="B121" s="41"/>
      <c r="C121" s="19"/>
      <c r="D121" s="24"/>
      <c r="E121" s="24"/>
      <c r="F121" s="1"/>
      <c r="G121" s="24"/>
      <c r="H121" s="24"/>
    </row>
    <row r="122" spans="1:8" s="32" customFormat="1" ht="10.5" customHeight="1">
      <c r="A122" s="72"/>
      <c r="B122" s="41"/>
      <c r="C122" s="19"/>
      <c r="D122" s="24"/>
      <c r="E122" s="24"/>
      <c r="F122" s="1"/>
      <c r="G122" s="24"/>
      <c r="H122" s="24"/>
    </row>
    <row r="123" spans="1:8">
      <c r="A123" s="15"/>
      <c r="B123" s="15"/>
      <c r="C123" s="15"/>
      <c r="D123" s="15"/>
      <c r="E123" s="15"/>
      <c r="F123" s="1"/>
      <c r="G123" s="15"/>
      <c r="H123" s="15"/>
    </row>
    <row r="124" spans="1:8" ht="22.5" customHeight="1">
      <c r="A124" s="15"/>
      <c r="B124" s="70"/>
      <c r="C124" s="25"/>
      <c r="D124" s="55"/>
      <c r="E124" s="71"/>
      <c r="F124" s="1"/>
      <c r="G124" s="15"/>
      <c r="H124" s="15"/>
    </row>
    <row r="125" spans="1:8" ht="22.5" customHeight="1">
      <c r="A125" s="15"/>
      <c r="B125" s="71"/>
      <c r="C125" s="25"/>
      <c r="D125" s="71"/>
      <c r="E125" s="26"/>
      <c r="F125" s="1"/>
      <c r="G125" s="15"/>
      <c r="H125" s="15"/>
    </row>
    <row r="126" spans="1:8" ht="22.5" customHeight="1">
      <c r="A126" s="73"/>
      <c r="B126" s="70"/>
      <c r="C126" s="25"/>
      <c r="D126" s="55"/>
      <c r="E126" s="71"/>
      <c r="F126" s="1"/>
      <c r="G126" s="15"/>
      <c r="H126" s="15"/>
    </row>
  </sheetData>
  <mergeCells count="1">
    <mergeCell ref="A60:H60"/>
  </mergeCells>
  <pageMargins left="0.31496062992125984" right="0.19685039370078741" top="0.43307086614173229" bottom="0.39370078740157483" header="0.27559055118110237" footer="0.15748031496062992"/>
  <pageSetup paperSize="9" scale="41" firstPageNumber="2" orientation="portrait" useFirstPageNumber="1" r:id="rId1"/>
  <headerFooter alignWithMargins="0">
    <oddFooter>&amp;C&amp;"Times New Roman,Normal"&amp;26&amp;P</oddFooter>
  </headerFooter>
  <rowBreaks count="1" manualBreakCount="1">
    <brk id="62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Agriculture &amp; pêche</vt:lpstr>
      <vt:lpstr>'Agriculture &amp; pêche'!Zone_d_impression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Asri Najlae</dc:creator>
  <cp:lastModifiedBy>MELYANI Hasnaa Soraya</cp:lastModifiedBy>
  <cp:lastPrinted>2022-02-03T11:33:09Z</cp:lastPrinted>
  <dcterms:created xsi:type="dcterms:W3CDTF">2018-10-11T16:29:48Z</dcterms:created>
  <dcterms:modified xsi:type="dcterms:W3CDTF">2022-02-17T10:57:20Z</dcterms:modified>
</cp:coreProperties>
</file>