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aouj\Desktop\Open Data\Donnée_à_publier\Données_pâche_maritime\Data_Pêche_maritime\"/>
    </mc:Choice>
  </mc:AlternateContent>
  <xr:revisionPtr revIDLastSave="0" documentId="8_{682566AF-935D-47E6-B8CB-BD58394ABCC2}" xr6:coauthVersionLast="47" xr6:coauthVersionMax="47" xr10:uidLastSave="{00000000-0000-0000-0000-000000000000}"/>
  <bookViews>
    <workbookView xWindow="-110" yWindow="-110" windowWidth="19420" windowHeight="10420" xr2:uid="{030E50C3-203E-4FE8-AFF2-8E82E8344597}"/>
  </bookViews>
  <sheets>
    <sheet name="Production Halieutique" sheetId="1" r:id="rId1"/>
  </sheets>
  <definedNames>
    <definedName name="OLE_LINK1" localSheetId="0">'Production Halieutique'!$A$588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B10" i="1"/>
  <c r="C10" i="1"/>
  <c r="C21" i="1" s="1"/>
  <c r="D10" i="1"/>
  <c r="E10" i="1"/>
  <c r="F10" i="1"/>
  <c r="G10" i="1"/>
  <c r="B15" i="1"/>
  <c r="B21" i="1" s="1"/>
  <c r="C15" i="1"/>
  <c r="D15" i="1"/>
  <c r="D21" i="1" s="1"/>
  <c r="E15" i="1"/>
  <c r="E21" i="1" s="1"/>
  <c r="F15" i="1"/>
  <c r="G15" i="1"/>
  <c r="F21" i="1"/>
  <c r="G21" i="1"/>
  <c r="B27" i="1"/>
  <c r="C27" i="1"/>
  <c r="D27" i="1"/>
  <c r="E27" i="1"/>
  <c r="F27" i="1"/>
  <c r="G27" i="1"/>
  <c r="B33" i="1"/>
  <c r="C33" i="1"/>
  <c r="C44" i="1" s="1"/>
  <c r="D33" i="1"/>
  <c r="E33" i="1"/>
  <c r="F33" i="1"/>
  <c r="G33" i="1"/>
  <c r="B38" i="1"/>
  <c r="B44" i="1" s="1"/>
  <c r="C38" i="1"/>
  <c r="D38" i="1"/>
  <c r="D44" i="1" s="1"/>
  <c r="E38" i="1"/>
  <c r="E44" i="1" s="1"/>
  <c r="F38" i="1"/>
  <c r="G38" i="1"/>
  <c r="F44" i="1"/>
  <c r="G44" i="1"/>
  <c r="B58" i="1"/>
  <c r="C58" i="1"/>
  <c r="D58" i="1"/>
  <c r="E58" i="1"/>
  <c r="F58" i="1"/>
  <c r="G58" i="1"/>
  <c r="B68" i="1"/>
  <c r="C68" i="1"/>
  <c r="D68" i="1"/>
  <c r="E68" i="1"/>
  <c r="F68" i="1"/>
  <c r="G68" i="1"/>
  <c r="B78" i="1"/>
  <c r="C78" i="1"/>
  <c r="D78" i="1"/>
  <c r="E78" i="1"/>
  <c r="F78" i="1"/>
  <c r="G78" i="1"/>
  <c r="B87" i="1"/>
  <c r="C87" i="1"/>
  <c r="D87" i="1"/>
  <c r="E87" i="1"/>
  <c r="F87" i="1"/>
  <c r="G87" i="1"/>
  <c r="B106" i="1"/>
  <c r="C106" i="1"/>
  <c r="D106" i="1"/>
  <c r="E106" i="1"/>
  <c r="F106" i="1"/>
  <c r="G106" i="1"/>
  <c r="B123" i="1"/>
  <c r="C123" i="1"/>
  <c r="D123" i="1"/>
  <c r="E123" i="1"/>
  <c r="F123" i="1"/>
  <c r="G123" i="1"/>
  <c r="B129" i="1"/>
  <c r="C129" i="1"/>
  <c r="D129" i="1"/>
  <c r="E129" i="1"/>
  <c r="E149" i="1" s="1"/>
  <c r="F129" i="1"/>
  <c r="B337" i="1" s="1"/>
  <c r="G129" i="1"/>
  <c r="C337" i="1" s="1"/>
  <c r="B137" i="1"/>
  <c r="C137" i="1"/>
  <c r="D137" i="1"/>
  <c r="D149" i="1" s="1"/>
  <c r="E137" i="1"/>
  <c r="F137" i="1"/>
  <c r="F149" i="1" s="1"/>
  <c r="G137" i="1"/>
  <c r="G149" i="1" s="1"/>
  <c r="B149" i="1"/>
  <c r="C149" i="1"/>
  <c r="B154" i="1"/>
  <c r="B174" i="1" s="1"/>
  <c r="C154" i="1"/>
  <c r="C174" i="1" s="1"/>
  <c r="D154" i="1"/>
  <c r="D174" i="1" s="1"/>
  <c r="E154" i="1"/>
  <c r="E174" i="1" s="1"/>
  <c r="F154" i="1"/>
  <c r="G154" i="1"/>
  <c r="B162" i="1"/>
  <c r="C162" i="1"/>
  <c r="D162" i="1"/>
  <c r="E162" i="1"/>
  <c r="F162" i="1"/>
  <c r="G162" i="1"/>
  <c r="F174" i="1"/>
  <c r="G174" i="1"/>
  <c r="B180" i="1"/>
  <c r="C180" i="1"/>
  <c r="D180" i="1"/>
  <c r="E180" i="1"/>
  <c r="F180" i="1"/>
  <c r="G180" i="1"/>
  <c r="B184" i="1"/>
  <c r="C184" i="1"/>
  <c r="D184" i="1"/>
  <c r="E184" i="1"/>
  <c r="F184" i="1"/>
  <c r="G184" i="1"/>
  <c r="B203" i="1"/>
  <c r="C203" i="1"/>
  <c r="D203" i="1"/>
  <c r="E203" i="1"/>
  <c r="F203" i="1"/>
  <c r="G203" i="1"/>
  <c r="B208" i="1"/>
  <c r="C208" i="1"/>
  <c r="D208" i="1"/>
  <c r="E208" i="1"/>
  <c r="F208" i="1"/>
  <c r="G208" i="1"/>
  <c r="B216" i="1"/>
  <c r="C216" i="1"/>
  <c r="D216" i="1"/>
  <c r="E216" i="1"/>
  <c r="F216" i="1"/>
  <c r="G216" i="1"/>
  <c r="B222" i="1"/>
  <c r="C222" i="1"/>
  <c r="D222" i="1"/>
  <c r="E222" i="1"/>
  <c r="F222" i="1"/>
  <c r="G222" i="1"/>
  <c r="B231" i="1"/>
  <c r="C231" i="1"/>
  <c r="D231" i="1"/>
  <c r="D253" i="1" s="1"/>
  <c r="E231" i="1"/>
  <c r="E253" i="1" s="1"/>
  <c r="F231" i="1"/>
  <c r="G231" i="1"/>
  <c r="B236" i="1"/>
  <c r="C236" i="1"/>
  <c r="D236" i="1"/>
  <c r="E236" i="1"/>
  <c r="F236" i="1"/>
  <c r="G236" i="1"/>
  <c r="G253" i="1" s="1"/>
  <c r="B245" i="1"/>
  <c r="C245" i="1"/>
  <c r="D245" i="1"/>
  <c r="E245" i="1"/>
  <c r="F245" i="1"/>
  <c r="F253" i="1" s="1"/>
  <c r="G245" i="1"/>
  <c r="B253" i="1"/>
  <c r="C253" i="1"/>
  <c r="F258" i="1"/>
  <c r="G258" i="1"/>
  <c r="F262" i="1"/>
  <c r="G262" i="1"/>
  <c r="F281" i="1"/>
  <c r="G281" i="1"/>
  <c r="F286" i="1"/>
  <c r="G286" i="1"/>
  <c r="F294" i="1"/>
  <c r="G294" i="1"/>
  <c r="F300" i="1"/>
  <c r="G300" i="1"/>
  <c r="F309" i="1"/>
  <c r="G309" i="1"/>
  <c r="G331" i="1" s="1"/>
  <c r="F314" i="1"/>
  <c r="G314" i="1"/>
  <c r="F323" i="1"/>
  <c r="F331" i="1" s="1"/>
  <c r="G323" i="1"/>
  <c r="B331" i="1"/>
  <c r="C331" i="1"/>
  <c r="D331" i="1"/>
  <c r="E331" i="1"/>
  <c r="B338" i="1"/>
  <c r="C338" i="1"/>
  <c r="D338" i="1" s="1"/>
  <c r="B339" i="1"/>
  <c r="C339" i="1"/>
  <c r="D339" i="1" s="1"/>
  <c r="B340" i="1"/>
  <c r="C340" i="1"/>
  <c r="D340" i="1"/>
  <c r="B341" i="1"/>
  <c r="C341" i="1"/>
  <c r="D341" i="1" s="1"/>
  <c r="B342" i="1"/>
  <c r="C342" i="1"/>
  <c r="D342" i="1" s="1"/>
  <c r="B343" i="1"/>
  <c r="C343" i="1"/>
  <c r="D343" i="1" s="1"/>
  <c r="B344" i="1"/>
  <c r="D344" i="1" s="1"/>
  <c r="C344" i="1"/>
  <c r="B345" i="1"/>
  <c r="C345" i="1"/>
  <c r="D345" i="1"/>
  <c r="B346" i="1"/>
  <c r="D346" i="1" s="1"/>
  <c r="C346" i="1"/>
  <c r="B347" i="1"/>
  <c r="C347" i="1"/>
  <c r="D347" i="1" s="1"/>
  <c r="B348" i="1"/>
  <c r="C348" i="1"/>
  <c r="D348" i="1"/>
  <c r="B349" i="1"/>
  <c r="C349" i="1"/>
  <c r="D349" i="1" s="1"/>
  <c r="B350" i="1"/>
  <c r="C350" i="1"/>
  <c r="D350" i="1" s="1"/>
  <c r="B351" i="1"/>
  <c r="C351" i="1"/>
  <c r="D351" i="1" s="1"/>
  <c r="D352" i="1"/>
  <c r="D353" i="1"/>
  <c r="D354" i="1"/>
  <c r="D355" i="1"/>
  <c r="B356" i="1"/>
  <c r="C356" i="1"/>
  <c r="D356" i="1"/>
  <c r="D357" i="1"/>
  <c r="D358" i="1"/>
  <c r="D359" i="1"/>
  <c r="D360" i="1"/>
  <c r="D361" i="1"/>
  <c r="B362" i="1"/>
  <c r="C362" i="1"/>
  <c r="D362" i="1"/>
  <c r="B383" i="1"/>
  <c r="C383" i="1"/>
  <c r="D383" i="1"/>
  <c r="E383" i="1"/>
  <c r="F383" i="1"/>
  <c r="G383" i="1"/>
  <c r="B400" i="1"/>
  <c r="C400" i="1"/>
  <c r="D400" i="1"/>
  <c r="E400" i="1"/>
  <c r="F400" i="1"/>
  <c r="G400" i="1"/>
  <c r="B409" i="1"/>
  <c r="C409" i="1"/>
  <c r="D409" i="1"/>
  <c r="E409" i="1"/>
  <c r="E429" i="1" s="1"/>
  <c r="F409" i="1"/>
  <c r="G409" i="1"/>
  <c r="B417" i="1"/>
  <c r="C417" i="1"/>
  <c r="D417" i="1"/>
  <c r="D429" i="1" s="1"/>
  <c r="E417" i="1"/>
  <c r="F417" i="1"/>
  <c r="F429" i="1" s="1"/>
  <c r="G417" i="1"/>
  <c r="G429" i="1" s="1"/>
  <c r="B429" i="1"/>
  <c r="C429" i="1"/>
  <c r="B434" i="1"/>
  <c r="C434" i="1"/>
  <c r="C454" i="1" s="1"/>
  <c r="D434" i="1"/>
  <c r="E434" i="1"/>
  <c r="F434" i="1"/>
  <c r="G434" i="1"/>
  <c r="B442" i="1"/>
  <c r="B454" i="1" s="1"/>
  <c r="C442" i="1"/>
  <c r="D442" i="1"/>
  <c r="D454" i="1" s="1"/>
  <c r="E442" i="1"/>
  <c r="E454" i="1" s="1"/>
  <c r="F442" i="1"/>
  <c r="F454" i="1" s="1"/>
  <c r="G442" i="1"/>
  <c r="G454" i="1"/>
  <c r="B472" i="1"/>
  <c r="C472" i="1"/>
  <c r="D472" i="1"/>
  <c r="E472" i="1"/>
  <c r="F472" i="1"/>
  <c r="G472" i="1"/>
  <c r="B488" i="1"/>
  <c r="C488" i="1"/>
  <c r="D488" i="1"/>
  <c r="E488" i="1"/>
  <c r="F488" i="1"/>
  <c r="G488" i="1"/>
  <c r="B494" i="1"/>
  <c r="C494" i="1"/>
  <c r="D494" i="1"/>
  <c r="D514" i="1" s="1"/>
  <c r="E494" i="1"/>
  <c r="E514" i="1" s="1"/>
  <c r="F494" i="1"/>
  <c r="F514" i="1" s="1"/>
  <c r="G494" i="1"/>
  <c r="G514" i="1" s="1"/>
  <c r="B502" i="1"/>
  <c r="C502" i="1"/>
  <c r="D502" i="1"/>
  <c r="E502" i="1"/>
  <c r="F502" i="1"/>
  <c r="G502" i="1"/>
  <c r="B514" i="1"/>
  <c r="C514" i="1"/>
  <c r="B518" i="1"/>
  <c r="B538" i="1" s="1"/>
  <c r="C518" i="1"/>
  <c r="C538" i="1" s="1"/>
  <c r="D518" i="1"/>
  <c r="D538" i="1" s="1"/>
  <c r="E518" i="1"/>
  <c r="E538" i="1" s="1"/>
  <c r="F518" i="1"/>
  <c r="G518" i="1"/>
  <c r="B526" i="1"/>
  <c r="C526" i="1"/>
  <c r="D526" i="1"/>
  <c r="E526" i="1"/>
  <c r="F526" i="1"/>
  <c r="F538" i="1" s="1"/>
  <c r="G526" i="1"/>
  <c r="G538" i="1"/>
  <c r="B560" i="1"/>
  <c r="C560" i="1"/>
  <c r="D560" i="1"/>
  <c r="E560" i="1"/>
  <c r="F560" i="1"/>
  <c r="G560" i="1"/>
  <c r="B582" i="1"/>
  <c r="C582" i="1"/>
  <c r="D582" i="1"/>
  <c r="E582" i="1"/>
  <c r="F582" i="1"/>
  <c r="G582" i="1"/>
  <c r="B594" i="1"/>
  <c r="C594" i="1"/>
  <c r="D594" i="1"/>
  <c r="E594" i="1"/>
  <c r="F594" i="1"/>
  <c r="G594" i="1"/>
  <c r="B603" i="1"/>
  <c r="C603" i="1"/>
  <c r="D603" i="1"/>
  <c r="E603" i="1"/>
  <c r="F603" i="1"/>
  <c r="G603" i="1"/>
  <c r="B614" i="1"/>
  <c r="C614" i="1"/>
  <c r="D614" i="1"/>
  <c r="E614" i="1"/>
  <c r="F614" i="1"/>
  <c r="G614" i="1"/>
  <c r="B624" i="1"/>
  <c r="C624" i="1"/>
  <c r="D624" i="1"/>
  <c r="E624" i="1"/>
  <c r="F624" i="1"/>
  <c r="G624" i="1"/>
  <c r="D337" i="1" l="1"/>
</calcChain>
</file>

<file path=xl/sharedStrings.xml><?xml version="1.0" encoding="utf-8"?>
<sst xmlns="http://schemas.openxmlformats.org/spreadsheetml/2006/main" count="604" uniqueCount="196">
  <si>
    <r>
      <rPr>
        <sz val="7"/>
        <rFont val="Arial"/>
        <family val="2"/>
      </rPr>
      <t>(1)</t>
    </r>
    <r>
      <rPr>
        <sz val="8"/>
        <rFont val="Arial"/>
        <family val="2"/>
      </rPr>
      <t xml:space="preserve"> Relevant de la circonscription maritime de Casablanca</t>
    </r>
  </si>
  <si>
    <t>Total</t>
  </si>
  <si>
    <r>
      <t xml:space="preserve">Sidi Rahal </t>
    </r>
    <r>
      <rPr>
        <b/>
        <sz val="7"/>
        <color rgb="FFFFFFFF"/>
        <rFont val="Arial"/>
        <family val="2"/>
      </rPr>
      <t>(1)</t>
    </r>
  </si>
  <si>
    <t>Agadir</t>
  </si>
  <si>
    <t>Baie de Dakhla</t>
  </si>
  <si>
    <t>Oualidia</t>
  </si>
  <si>
    <t>Nador</t>
  </si>
  <si>
    <t>M'Diq</t>
  </si>
  <si>
    <t>Site / Année</t>
  </si>
  <si>
    <t>En valeur (en milliers de DH)</t>
  </si>
  <si>
    <t>M'diq</t>
  </si>
  <si>
    <t>En poids (en tonnes)</t>
  </si>
  <si>
    <t>I-6-2  Evolution de la production de l’aquaculture marine par site de 2017 à 2022</t>
  </si>
  <si>
    <t>Algues marines</t>
  </si>
  <si>
    <t>Moules</t>
  </si>
  <si>
    <t>Palourde</t>
  </si>
  <si>
    <t>Huitres</t>
  </si>
  <si>
    <t>Loup</t>
  </si>
  <si>
    <t>Espèce / Année</t>
  </si>
  <si>
    <r>
      <rPr>
        <sz val="7"/>
        <rFont val="Arial"/>
        <family val="2"/>
      </rPr>
      <t>(1)</t>
    </r>
    <r>
      <rPr>
        <sz val="8"/>
        <rFont val="Arial"/>
        <family val="2"/>
      </rPr>
      <t xml:space="preserve"> A L'état humide</t>
    </r>
  </si>
  <si>
    <r>
      <t xml:space="preserve">Algues marines </t>
    </r>
    <r>
      <rPr>
        <b/>
        <sz val="7"/>
        <color rgb="FFFFFFFF"/>
        <rFont val="Arial"/>
        <family val="2"/>
      </rPr>
      <t>(1)</t>
    </r>
  </si>
  <si>
    <t>I-6-1 Evolution de la production de l’aquaculture marine par espèce de 2017 à 2022</t>
  </si>
  <si>
    <t>I-6 Aquaculture Marine</t>
  </si>
  <si>
    <t>DAKHLA</t>
  </si>
  <si>
    <t>LABOUIRDA</t>
  </si>
  <si>
    <t>AFTISSAT</t>
  </si>
  <si>
    <t>BOUJDOUR</t>
  </si>
  <si>
    <t>SIDI ELGHAZI</t>
  </si>
  <si>
    <t>AMEGRIOU</t>
  </si>
  <si>
    <t>ESSAOUIRA</t>
  </si>
  <si>
    <t>SOUIRIA KDIMA</t>
  </si>
  <si>
    <t>SAFI</t>
  </si>
  <si>
    <t>SIDI ABED</t>
  </si>
  <si>
    <t>JORF LASFAR</t>
  </si>
  <si>
    <t>EL JADIDA</t>
  </si>
  <si>
    <t>LAHDIDA</t>
  </si>
  <si>
    <t>CASABLANCA</t>
  </si>
  <si>
    <t>BOUZNIKA</t>
  </si>
  <si>
    <t>SKHIRAT</t>
  </si>
  <si>
    <t>NADOR</t>
  </si>
  <si>
    <t>PORT</t>
  </si>
  <si>
    <r>
      <t>I-5 Production des algues marines</t>
    </r>
    <r>
      <rPr>
        <sz val="7"/>
        <color rgb="FF0070C0"/>
        <rFont val="Arial"/>
        <family val="2"/>
      </rPr>
      <t>(1)</t>
    </r>
    <r>
      <rPr>
        <b/>
        <sz val="14"/>
        <color rgb="FF0070C0"/>
        <rFont val="Arial"/>
        <family val="2"/>
      </rPr>
      <t xml:space="preserve"> par port de 2017 à 2022</t>
    </r>
  </si>
  <si>
    <t>Coquillages</t>
  </si>
  <si>
    <t>Crustacés</t>
  </si>
  <si>
    <t>Céphalopodes</t>
  </si>
  <si>
    <t>Autres</t>
  </si>
  <si>
    <t>Sole</t>
  </si>
  <si>
    <t>Pageot</t>
  </si>
  <si>
    <t>Ombrine</t>
  </si>
  <si>
    <t>Merlu</t>
  </si>
  <si>
    <t>Grondin</t>
  </si>
  <si>
    <t>Dorade</t>
  </si>
  <si>
    <t>Poisson blanc</t>
  </si>
  <si>
    <t>Thons</t>
  </si>
  <si>
    <t>Sardinelle</t>
  </si>
  <si>
    <t>Chinchard</t>
  </si>
  <si>
    <t>Anchois</t>
  </si>
  <si>
    <t>Maquereau</t>
  </si>
  <si>
    <t>Sardine</t>
  </si>
  <si>
    <t>Poisson pélagique</t>
  </si>
  <si>
    <t xml:space="preserve">I-4-4 Evolution des captures de la pêche côtière et artisanale par espèce de 2017 à 2022 : Zone de la Méditerranée </t>
  </si>
  <si>
    <t>Décembre</t>
  </si>
  <si>
    <t>Novembre</t>
  </si>
  <si>
    <t>Octobre</t>
  </si>
  <si>
    <t>Septembre</t>
  </si>
  <si>
    <t>Août</t>
  </si>
  <si>
    <t>Juillet</t>
  </si>
  <si>
    <t>Juin</t>
  </si>
  <si>
    <t>Mai</t>
  </si>
  <si>
    <t>Avril</t>
  </si>
  <si>
    <t>Mars</t>
  </si>
  <si>
    <t>Février</t>
  </si>
  <si>
    <t>Janvier</t>
  </si>
  <si>
    <t>Mois / Année</t>
  </si>
  <si>
    <t>I-4-3 Evolution mensuelle de la production de la pêche côtière et artisanale de 2017 à 2022 : Zone de la Méditerranée</t>
  </si>
  <si>
    <t>N.B : Cette production inclut les apports des navires de type RSW</t>
  </si>
  <si>
    <t xml:space="preserve">N.B : Cette production inclut les apports des navires de type RSW </t>
  </si>
  <si>
    <t>I-4-2 Evolution des captures de la pêche côtière et artisanale par espèce de 2017 à 2022 : Zone de l’Atlantique</t>
  </si>
  <si>
    <t>2020+C407:G426</t>
  </si>
  <si>
    <t>N.B : Cette production inclut les apports des navires de type RSW</t>
  </si>
  <si>
    <t>Mois/ Année</t>
  </si>
  <si>
    <t xml:space="preserve">I-4-1 Evolution mensuelle de la production de la pêche côtière et artisanale de 2017 à 2022 : Zone de l’atlantique </t>
  </si>
  <si>
    <t>I-4 Production de la pêche côtière et artisanale par Zone</t>
  </si>
  <si>
    <t xml:space="preserve">CAPI : Comptoir d’agréage du poisson industriel </t>
  </si>
  <si>
    <t>N.B : Ces prix moyens concernent toute la production de la pêche côtière et artisanale y compris celle des navires de type RSW</t>
  </si>
  <si>
    <t>Langoustine</t>
  </si>
  <si>
    <t>Langouste</t>
  </si>
  <si>
    <t>Homard</t>
  </si>
  <si>
    <t>Crevette royale</t>
  </si>
  <si>
    <t>Crevette rose</t>
  </si>
  <si>
    <t>Sepiole</t>
  </si>
  <si>
    <t>Seiche</t>
  </si>
  <si>
    <t>Poulpe</t>
  </si>
  <si>
    <t>Calmar</t>
  </si>
  <si>
    <t>Variation</t>
  </si>
  <si>
    <t>Espèce</t>
  </si>
  <si>
    <t>I-3-4 Evolution des prix moyens des principales espèces, dans les halles aux poissons et CAPI de la pêche côtière et artisanale en 2021 et 2022 (en DH/kg)</t>
  </si>
  <si>
    <r>
      <t>(*)</t>
    </r>
    <r>
      <rPr>
        <i/>
        <sz val="9"/>
        <color theme="1"/>
        <rFont val="Calibri"/>
        <family val="2"/>
        <scheme val="minor"/>
      </rPr>
      <t xml:space="preserve"> Cette production inclut les apports des navires de type RSW</t>
    </r>
  </si>
  <si>
    <t>LMHIRIZ</t>
  </si>
  <si>
    <t>AIN BIDA</t>
  </si>
  <si>
    <t>LASSARGA</t>
  </si>
  <si>
    <t>DAKHLA (*)</t>
  </si>
  <si>
    <t>NTIREFT</t>
  </si>
  <si>
    <t>IMOUTLAN</t>
  </si>
  <si>
    <t>Dakhla-Oued Ed-Dahab</t>
  </si>
  <si>
    <t>LAKRAA</t>
  </si>
  <si>
    <t>TAROUMA</t>
  </si>
  <si>
    <t>LAAYOUNE</t>
  </si>
  <si>
    <t>TARFAYA</t>
  </si>
  <si>
    <t>Laâyoune-Sakia El Hamra</t>
  </si>
  <si>
    <t>TAN-TAN</t>
  </si>
  <si>
    <t>SIDI IFNI</t>
  </si>
  <si>
    <t>RKOUNT</t>
  </si>
  <si>
    <t>GREZIME</t>
  </si>
  <si>
    <t>Guelmim-Oued Noun</t>
  </si>
  <si>
    <t>SIDI BOULFDAIL</t>
  </si>
  <si>
    <t>AGLOU</t>
  </si>
  <si>
    <t>TIFNIT</t>
  </si>
  <si>
    <t>AGADIR</t>
  </si>
  <si>
    <t>IMOURANE</t>
  </si>
  <si>
    <t>TAGHAZOUT</t>
  </si>
  <si>
    <t>IMI OUADDAR</t>
  </si>
  <si>
    <t>IMESSOUANE</t>
  </si>
  <si>
    <t>Souss-Massa</t>
  </si>
  <si>
    <t>TAFEDNA</t>
  </si>
  <si>
    <t>BHIBEH</t>
  </si>
  <si>
    <t>Marrakech-Safi</t>
  </si>
  <si>
    <t>MOHAMMEDIA</t>
  </si>
  <si>
    <t>Casablanca-Settat</t>
  </si>
  <si>
    <t>SALE</t>
  </si>
  <si>
    <t>MEHDIA</t>
  </si>
  <si>
    <t>MY BOUSSELHAM</t>
  </si>
  <si>
    <t>Rabat-Salé-Kénitra</t>
  </si>
  <si>
    <t>LARACHE</t>
  </si>
  <si>
    <t>ASILAH</t>
  </si>
  <si>
    <t>TANGER</t>
  </si>
  <si>
    <t>KSAR SGHIR</t>
  </si>
  <si>
    <t>DALIA</t>
  </si>
  <si>
    <t>BELYOUNECH</t>
  </si>
  <si>
    <t>FNIDEQ</t>
  </si>
  <si>
    <t>MDIQ</t>
  </si>
  <si>
    <t>MARTIL</t>
  </si>
  <si>
    <t>OUED LAOU</t>
  </si>
  <si>
    <t>KAA ASRAS</t>
  </si>
  <si>
    <t>TARGHA</t>
  </si>
  <si>
    <t>CHMAALA</t>
  </si>
  <si>
    <t>AMTAR</t>
  </si>
  <si>
    <t>JEBHA</t>
  </si>
  <si>
    <t>CALA IRIS</t>
  </si>
  <si>
    <t>INOUAREN</t>
  </si>
  <si>
    <t>AL HOCEIMA</t>
  </si>
  <si>
    <t>Tanger-Tétouan-Al Hoceima</t>
  </si>
  <si>
    <t>SIDI HSAINE</t>
  </si>
  <si>
    <t>RAS KABDANA</t>
  </si>
  <si>
    <t>L'Oriental</t>
  </si>
  <si>
    <t>Région et port / Année</t>
  </si>
  <si>
    <t>En valeur (milliers de DH)</t>
  </si>
  <si>
    <t>I-3-3 Evolution des captures de la pêche côtière et artisanale par port et par région de 2017 à 2022</t>
  </si>
  <si>
    <t>Espèce/ Année</t>
  </si>
  <si>
    <t xml:space="preserve"> </t>
  </si>
  <si>
    <t>I-3-2 Evolution des captures de la pêche côtière et artisanale par espèce de 2017 à 2022</t>
  </si>
  <si>
    <t>Production du poisson blanc en poids (en tonnes)</t>
  </si>
  <si>
    <t>Production du poisson pélagique en poids (en tonnes)</t>
  </si>
  <si>
    <t>I-3-1 Evolution mensuelle de la production de la pêche côtière et artisanale de 2017 à 2022</t>
  </si>
  <si>
    <t>I-3 Production de la pêche côtière et artisanale</t>
  </si>
  <si>
    <t>Chiffres provisoires pour l’année 2022</t>
  </si>
  <si>
    <t xml:space="preserve">Total </t>
  </si>
  <si>
    <t>Dakhla</t>
  </si>
  <si>
    <t>Tanger</t>
  </si>
  <si>
    <t>Tan-Tan</t>
  </si>
  <si>
    <t xml:space="preserve">Agadir </t>
  </si>
  <si>
    <t>Port /Année</t>
  </si>
  <si>
    <t>En valeur (en millions de DH)</t>
  </si>
  <si>
    <t>Port / Année</t>
  </si>
  <si>
    <t>I-2-2 Evolution des captures de la pêche hauturière par port de 2017 à 2022</t>
  </si>
  <si>
    <t>Crevettes</t>
  </si>
  <si>
    <t>I-2-1 Evolution des captures de la pêche hauturière par espèce de 2017 à 2022</t>
  </si>
  <si>
    <t>I-2 Production de la pêche hauturière</t>
  </si>
  <si>
    <r>
      <t>(2)</t>
    </r>
    <r>
      <rPr>
        <i/>
        <sz val="8"/>
        <color rgb="FF000000"/>
        <rFont val="Arial"/>
        <family val="2"/>
      </rPr>
      <t xml:space="preserve"> A l'état sec</t>
    </r>
  </si>
  <si>
    <r>
      <t xml:space="preserve">(3)  </t>
    </r>
    <r>
      <rPr>
        <i/>
        <sz val="8"/>
        <color theme="1"/>
        <rFont val="Calibri"/>
        <family val="2"/>
        <scheme val="minor"/>
      </rPr>
      <t>Oursins, Concombre de mer et Anémone de mer</t>
    </r>
  </si>
  <si>
    <r>
      <t>(1)</t>
    </r>
    <r>
      <rPr>
        <i/>
        <sz val="8"/>
        <color rgb="FF000000"/>
        <rFont val="Arial"/>
        <family val="2"/>
      </rPr>
      <t xml:space="preserve"> Cette production inclut les apports des RSW</t>
    </r>
  </si>
  <si>
    <r>
      <t xml:space="preserve">Autres </t>
    </r>
    <r>
      <rPr>
        <sz val="7"/>
        <color theme="0"/>
        <rFont val="Arial"/>
        <family val="2"/>
      </rPr>
      <t>(3)</t>
    </r>
  </si>
  <si>
    <t>Madragues</t>
  </si>
  <si>
    <t>Corail</t>
  </si>
  <si>
    <t>Aquaculture</t>
  </si>
  <si>
    <r>
      <t xml:space="preserve">Algues </t>
    </r>
    <r>
      <rPr>
        <b/>
        <sz val="7"/>
        <color rgb="FFFFFFFF"/>
        <rFont val="Arial"/>
        <family val="2"/>
      </rPr>
      <t>(2)</t>
    </r>
  </si>
  <si>
    <t>4- Autres activités</t>
  </si>
  <si>
    <t>2- Pêche hauturière</t>
  </si>
  <si>
    <r>
      <t xml:space="preserve">1- Pêche côtière et artisanale </t>
    </r>
    <r>
      <rPr>
        <b/>
        <sz val="7"/>
        <color rgb="FF0070C0"/>
        <rFont val="Arial"/>
        <family val="2"/>
      </rPr>
      <t>(1)</t>
    </r>
  </si>
  <si>
    <t>Type pêche / Année</t>
  </si>
  <si>
    <r>
      <t>(2)</t>
    </r>
    <r>
      <rPr>
        <i/>
        <sz val="8"/>
        <color rgb="FF000000"/>
        <rFont val="Calibri"/>
        <family val="2"/>
        <scheme val="minor"/>
      </rPr>
      <t xml:space="preserve"> A l'état humide</t>
    </r>
  </si>
  <si>
    <r>
      <t>(1)</t>
    </r>
    <r>
      <rPr>
        <i/>
        <sz val="8"/>
        <color rgb="FF000000"/>
        <rFont val="Calibri"/>
        <family val="2"/>
        <scheme val="minor"/>
      </rPr>
      <t xml:space="preserve"> Cette production inclut les apports des navires de type RSW</t>
    </r>
  </si>
  <si>
    <r>
      <t xml:space="preserve">Algues </t>
    </r>
    <r>
      <rPr>
        <sz val="7"/>
        <color rgb="FFFFFFFF"/>
        <rFont val="Arial"/>
        <family val="2"/>
      </rPr>
      <t>(2)</t>
    </r>
  </si>
  <si>
    <t>3- Autres activités</t>
  </si>
  <si>
    <r>
      <t xml:space="preserve">1- Pêche côtière et artisanale </t>
    </r>
    <r>
      <rPr>
        <sz val="7"/>
        <color rgb="FF0070C0"/>
        <rFont val="Arial"/>
        <family val="2"/>
      </rPr>
      <t>(1)</t>
    </r>
  </si>
  <si>
    <t>I-1 Evolution de la production halieutique nationale de 2017 à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</si>
</sst>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€_-;\-* #,##0\ _€_-;_-* &quot;-&quot;??\ _€_-;_-@_-"/>
    <numFmt numFmtId="165" formatCode="_-* #,##0.00\ _€_-;\-* #,##0.00\ _€_-;_-* &quot;-&quot;??\ _€_-;_-@_-"/>
    <numFmt numFmtId="166" formatCode="0.0"/>
    <numFmt numFmtId="167" formatCode="#,##0;[Red]\(#,##0\);&quot;-&quot;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b/>
      <sz val="10"/>
      <color rgb="FF00206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7"/>
      <color rgb="FFFFFFFF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4"/>
      <color rgb="FF0070C0"/>
      <name val="Arial"/>
      <family val="2"/>
    </font>
    <font>
      <b/>
      <sz val="10"/>
      <color theme="0"/>
      <name val="Arial"/>
      <family val="2"/>
    </font>
    <font>
      <b/>
      <sz val="14"/>
      <color rgb="FFFF0000"/>
      <name val="Arial"/>
      <family val="2"/>
    </font>
    <font>
      <sz val="12"/>
      <color rgb="FF0070C0"/>
      <name val="Arial"/>
      <family val="2"/>
    </font>
    <font>
      <sz val="12"/>
      <color rgb="FFFF0000"/>
      <name val="Calibri"/>
      <family val="2"/>
      <scheme val="minor"/>
    </font>
    <font>
      <sz val="7"/>
      <color rgb="FF0070C0"/>
      <name val="Arial"/>
      <family val="2"/>
    </font>
    <font>
      <b/>
      <sz val="10"/>
      <color rgb="FF00B0F0"/>
      <name val="Arial"/>
      <family val="2"/>
    </font>
    <font>
      <i/>
      <sz val="8"/>
      <color rgb="FF000000"/>
      <name val="Calibri"/>
      <family val="2"/>
      <scheme val="minor"/>
    </font>
    <font>
      <sz val="10"/>
      <color rgb="FFFFFFFF"/>
      <name val="Arial"/>
      <family val="2"/>
    </font>
    <font>
      <b/>
      <sz val="10"/>
      <color rgb="FF0070C0"/>
      <name val="Arial"/>
      <family val="2"/>
    </font>
    <font>
      <i/>
      <sz val="9"/>
      <color rgb="FF000000"/>
      <name val="Calibri"/>
      <family val="2"/>
      <scheme val="minor"/>
    </font>
    <font>
      <sz val="11.5"/>
      <color rgb="FF0070C0"/>
      <name val="Arial"/>
      <family val="2"/>
    </font>
    <font>
      <b/>
      <sz val="11.5"/>
      <color rgb="FF0070C0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Calibri"/>
      <family val="2"/>
      <scheme val="minor"/>
    </font>
    <font>
      <b/>
      <sz val="10"/>
      <color rgb="FF5B9BD5"/>
      <name val="Arial"/>
      <family val="2"/>
    </font>
    <font>
      <b/>
      <sz val="10.5"/>
      <color rgb="FFFFFFFF"/>
      <name val="Calibri"/>
      <family val="2"/>
      <scheme val="minor"/>
    </font>
    <font>
      <sz val="10"/>
      <name val="Arial"/>
      <family val="2"/>
    </font>
    <font>
      <i/>
      <sz val="12"/>
      <color rgb="FF0070C0"/>
      <name val="Arial"/>
      <family val="2"/>
    </font>
    <font>
      <i/>
      <sz val="7"/>
      <color rgb="FF000000"/>
      <name val="Arial"/>
      <family val="2"/>
    </font>
    <font>
      <i/>
      <sz val="8"/>
      <color rgb="FF000000"/>
      <name val="Arial"/>
      <family val="2"/>
    </font>
    <font>
      <i/>
      <sz val="7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"/>
      <color theme="0"/>
      <name val="Arial"/>
      <family val="2"/>
    </font>
    <font>
      <b/>
      <sz val="7"/>
      <color rgb="FF0070C0"/>
      <name val="Arial"/>
      <family val="2"/>
    </font>
    <font>
      <i/>
      <sz val="7"/>
      <color rgb="FF000000"/>
      <name val="Calibri"/>
      <family val="2"/>
      <scheme val="minor"/>
    </font>
    <font>
      <sz val="7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A1B8E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0DBF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0">
    <xf numFmtId="0" fontId="0" fillId="0" borderId="0" xfId="0"/>
    <xf numFmtId="1" fontId="0" fillId="0" borderId="0" xfId="0" applyNumberFormat="1"/>
    <xf numFmtId="0" fontId="4" fillId="0" borderId="0" xfId="0" applyFont="1"/>
    <xf numFmtId="3" fontId="0" fillId="0" borderId="0" xfId="0" applyNumberFormat="1"/>
    <xf numFmtId="3" fontId="6" fillId="2" borderId="1" xfId="0" applyNumberFormat="1" applyFont="1" applyFill="1" applyBorder="1" applyAlignment="1">
      <alignment horizontal="right" vertical="top" wrapText="1"/>
    </xf>
    <xf numFmtId="0" fontId="7" fillId="3" borderId="2" xfId="0" applyFont="1" applyFill="1" applyBorder="1" applyAlignment="1">
      <alignment vertical="top" wrapText="1"/>
    </xf>
    <xf numFmtId="3" fontId="8" fillId="4" borderId="1" xfId="0" applyNumberFormat="1" applyFont="1" applyFill="1" applyBorder="1" applyAlignment="1">
      <alignment horizontal="right" vertical="top" wrapText="1"/>
    </xf>
    <xf numFmtId="0" fontId="7" fillId="3" borderId="3" xfId="0" applyFont="1" applyFill="1" applyBorder="1" applyAlignment="1">
      <alignment vertical="top" wrapText="1"/>
    </xf>
    <xf numFmtId="3" fontId="8" fillId="2" borderId="1" xfId="0" applyNumberFormat="1" applyFont="1" applyFill="1" applyBorder="1" applyAlignment="1">
      <alignment horizontal="right" vertical="top" wrapText="1"/>
    </xf>
    <xf numFmtId="3" fontId="10" fillId="2" borderId="1" xfId="0" applyNumberFormat="1" applyFont="1" applyFill="1" applyBorder="1" applyAlignment="1">
      <alignment horizontal="right" vertical="top" wrapText="1"/>
    </xf>
    <xf numFmtId="0" fontId="7" fillId="3" borderId="4" xfId="0" applyFont="1" applyFill="1" applyBorder="1" applyAlignment="1">
      <alignment vertical="top" wrapText="1"/>
    </xf>
    <xf numFmtId="0" fontId="11" fillId="0" borderId="0" xfId="0" applyFont="1"/>
    <xf numFmtId="0" fontId="7" fillId="3" borderId="5" xfId="0" applyFont="1" applyFill="1" applyBorder="1" applyAlignment="1">
      <alignment vertical="top" wrapText="1"/>
    </xf>
    <xf numFmtId="0" fontId="7" fillId="3" borderId="6" xfId="0" applyFont="1" applyFill="1" applyBorder="1" applyAlignment="1">
      <alignment horizontal="center"/>
    </xf>
    <xf numFmtId="0" fontId="12" fillId="0" borderId="0" xfId="0" applyFont="1"/>
    <xf numFmtId="1" fontId="10" fillId="2" borderId="1" xfId="0" applyNumberFormat="1" applyFont="1" applyFill="1" applyBorder="1" applyAlignment="1">
      <alignment horizontal="right" vertical="top" wrapText="1"/>
    </xf>
    <xf numFmtId="1" fontId="8" fillId="2" borderId="1" xfId="0" applyNumberFormat="1" applyFont="1" applyFill="1" applyBorder="1" applyAlignment="1">
      <alignment horizontal="right" vertical="top" wrapText="1"/>
    </xf>
    <xf numFmtId="0" fontId="13" fillId="0" borderId="0" xfId="0" applyFont="1" applyAlignment="1">
      <alignment horizontal="left"/>
    </xf>
    <xf numFmtId="1" fontId="10" fillId="4" borderId="1" xfId="0" applyNumberFormat="1" applyFont="1" applyFill="1" applyBorder="1" applyAlignment="1">
      <alignment horizontal="right" vertical="top" wrapText="1"/>
    </xf>
    <xf numFmtId="1" fontId="8" fillId="4" borderId="1" xfId="0" applyNumberFormat="1" applyFont="1" applyFill="1" applyBorder="1" applyAlignment="1">
      <alignment horizontal="right" vertical="top" wrapText="1"/>
    </xf>
    <xf numFmtId="3" fontId="10" fillId="4" borderId="1" xfId="0" applyNumberFormat="1" applyFont="1" applyFill="1" applyBorder="1" applyAlignment="1">
      <alignment horizontal="right" vertical="top" wrapText="1"/>
    </xf>
    <xf numFmtId="0" fontId="14" fillId="0" borderId="0" xfId="0" applyFont="1"/>
    <xf numFmtId="0" fontId="0" fillId="0" borderId="0" xfId="0" applyAlignment="1">
      <alignment wrapText="1"/>
    </xf>
    <xf numFmtId="0" fontId="13" fillId="0" borderId="0" xfId="0" applyFont="1"/>
    <xf numFmtId="0" fontId="15" fillId="0" borderId="0" xfId="0" applyFont="1" applyAlignment="1">
      <alignment horizontal="left"/>
    </xf>
    <xf numFmtId="3" fontId="2" fillId="0" borderId="0" xfId="0" applyNumberFormat="1" applyFont="1"/>
    <xf numFmtId="0" fontId="2" fillId="0" borderId="0" xfId="0" applyFont="1" applyAlignment="1">
      <alignment wrapText="1"/>
    </xf>
    <xf numFmtId="3" fontId="6" fillId="5" borderId="1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horizontal="left" indent="1"/>
    </xf>
    <xf numFmtId="3" fontId="10" fillId="6" borderId="1" xfId="0" applyNumberFormat="1" applyFont="1" applyFill="1" applyBorder="1" applyAlignment="1">
      <alignment horizontal="right" vertical="center"/>
    </xf>
    <xf numFmtId="0" fontId="16" fillId="3" borderId="7" xfId="0" applyFont="1" applyFill="1" applyBorder="1"/>
    <xf numFmtId="3" fontId="10" fillId="7" borderId="1" xfId="0" applyNumberFormat="1" applyFont="1" applyFill="1" applyBorder="1" applyAlignment="1">
      <alignment horizontal="right" vertical="center"/>
    </xf>
    <xf numFmtId="0" fontId="3" fillId="0" borderId="0" xfId="0" applyFont="1"/>
    <xf numFmtId="0" fontId="16" fillId="3" borderId="2" xfId="0" applyFont="1" applyFill="1" applyBorder="1"/>
    <xf numFmtId="0" fontId="17" fillId="0" borderId="0" xfId="0" applyFont="1" applyAlignment="1">
      <alignment horizontal="left"/>
    </xf>
    <xf numFmtId="0" fontId="18" fillId="0" borderId="8" xfId="0" applyFont="1" applyBorder="1"/>
    <xf numFmtId="0" fontId="19" fillId="0" borderId="0" xfId="0" applyFont="1" applyAlignment="1">
      <alignment wrapText="1"/>
    </xf>
    <xf numFmtId="3" fontId="0" fillId="0" borderId="0" xfId="0" applyNumberFormat="1" applyAlignment="1">
      <alignment wrapText="1"/>
    </xf>
    <xf numFmtId="0" fontId="15" fillId="0" borderId="0" xfId="0" applyFont="1" applyAlignment="1">
      <alignment horizontal="left"/>
    </xf>
    <xf numFmtId="3" fontId="0" fillId="0" borderId="9" xfId="0" applyNumberFormat="1" applyBorder="1"/>
    <xf numFmtId="3" fontId="21" fillId="5" borderId="1" xfId="0" applyNumberFormat="1" applyFont="1" applyFill="1" applyBorder="1" applyAlignment="1">
      <alignment horizontal="right" vertical="center" wrapText="1"/>
    </xf>
    <xf numFmtId="3" fontId="21" fillId="5" borderId="1" xfId="0" applyNumberFormat="1" applyFont="1" applyFill="1" applyBorder="1" applyAlignment="1">
      <alignment horizontal="right" vertical="center"/>
    </xf>
    <xf numFmtId="0" fontId="21" fillId="5" borderId="7" xfId="0" applyFont="1" applyFill="1" applyBorder="1"/>
    <xf numFmtId="3" fontId="10" fillId="6" borderId="1" xfId="0" applyNumberFormat="1" applyFont="1" applyFill="1" applyBorder="1" applyAlignment="1">
      <alignment horizontal="right" vertical="center" wrapText="1"/>
    </xf>
    <xf numFmtId="0" fontId="7" fillId="3" borderId="7" xfId="0" applyFont="1" applyFill="1" applyBorder="1"/>
    <xf numFmtId="3" fontId="10" fillId="7" borderId="1" xfId="0" applyNumberFormat="1" applyFont="1" applyFill="1" applyBorder="1" applyAlignment="1">
      <alignment horizontal="right" vertical="center" wrapText="1"/>
    </xf>
    <xf numFmtId="0" fontId="7" fillId="3" borderId="2" xfId="0" applyFont="1" applyFill="1" applyBorder="1"/>
    <xf numFmtId="0" fontId="6" fillId="5" borderId="7" xfId="0" applyFont="1" applyFill="1" applyBorder="1"/>
    <xf numFmtId="3" fontId="8" fillId="6" borderId="1" xfId="0" applyNumberFormat="1" applyFont="1" applyFill="1" applyBorder="1" applyAlignment="1">
      <alignment horizontal="right" vertical="center" wrapText="1"/>
    </xf>
    <xf numFmtId="3" fontId="8" fillId="6" borderId="1" xfId="0" applyNumberFormat="1" applyFont="1" applyFill="1" applyBorder="1" applyAlignment="1">
      <alignment horizontal="right" vertical="center"/>
    </xf>
    <xf numFmtId="3" fontId="8" fillId="7" borderId="1" xfId="0" applyNumberFormat="1" applyFont="1" applyFill="1" applyBorder="1" applyAlignment="1">
      <alignment horizontal="right" vertical="center" wrapText="1"/>
    </xf>
    <xf numFmtId="3" fontId="8" fillId="7" borderId="1" xfId="0" applyNumberFormat="1" applyFont="1" applyFill="1" applyBorder="1" applyAlignment="1">
      <alignment horizontal="right" vertical="center"/>
    </xf>
    <xf numFmtId="0" fontId="7" fillId="3" borderId="10" xfId="0" applyFont="1" applyFill="1" applyBorder="1"/>
    <xf numFmtId="0" fontId="18" fillId="0" borderId="0" xfId="0" applyFont="1"/>
    <xf numFmtId="0" fontId="13" fillId="0" borderId="0" xfId="0" applyFont="1"/>
    <xf numFmtId="0" fontId="0" fillId="0" borderId="9" xfId="0" applyBorder="1"/>
    <xf numFmtId="0" fontId="22" fillId="0" borderId="0" xfId="0" applyFont="1"/>
    <xf numFmtId="3" fontId="21" fillId="8" borderId="1" xfId="0" applyNumberFormat="1" applyFont="1" applyFill="1" applyBorder="1" applyAlignment="1">
      <alignment horizontal="right" vertical="center"/>
    </xf>
    <xf numFmtId="0" fontId="21" fillId="8" borderId="7" xfId="0" applyFont="1" applyFill="1" applyBorder="1"/>
    <xf numFmtId="0" fontId="23" fillId="3" borderId="7" xfId="0" applyFont="1" applyFill="1" applyBorder="1"/>
    <xf numFmtId="3" fontId="10" fillId="9" borderId="1" xfId="0" applyNumberFormat="1" applyFont="1" applyFill="1" applyBorder="1" applyAlignment="1">
      <alignment horizontal="right" vertical="center"/>
    </xf>
    <xf numFmtId="3" fontId="24" fillId="5" borderId="1" xfId="0" applyNumberFormat="1" applyFont="1" applyFill="1" applyBorder="1" applyAlignment="1">
      <alignment horizontal="right"/>
    </xf>
    <xf numFmtId="3" fontId="10" fillId="9" borderId="1" xfId="0" applyNumberFormat="1" applyFont="1" applyFill="1" applyBorder="1" applyAlignment="1">
      <alignment horizontal="right" vertical="center" wrapText="1"/>
    </xf>
    <xf numFmtId="3" fontId="25" fillId="0" borderId="0" xfId="0" applyNumberFormat="1" applyFont="1"/>
    <xf numFmtId="0" fontId="25" fillId="0" borderId="0" xfId="0" applyFont="1"/>
    <xf numFmtId="3" fontId="8" fillId="9" borderId="1" xfId="0" applyNumberFormat="1" applyFont="1" applyFill="1" applyBorder="1" applyAlignment="1">
      <alignment horizontal="right" vertical="center" wrapText="1"/>
    </xf>
    <xf numFmtId="0" fontId="26" fillId="0" borderId="8" xfId="0" applyFont="1" applyBorder="1"/>
    <xf numFmtId="0" fontId="26" fillId="0" borderId="11" xfId="0" applyFont="1" applyBorder="1"/>
    <xf numFmtId="0" fontId="27" fillId="0" borderId="9" xfId="0" applyFont="1" applyBorder="1"/>
    <xf numFmtId="0" fontId="27" fillId="0" borderId="12" xfId="0" applyFont="1" applyBorder="1"/>
    <xf numFmtId="0" fontId="10" fillId="0" borderId="0" xfId="0" applyFont="1"/>
    <xf numFmtId="0" fontId="7" fillId="0" borderId="0" xfId="0" applyFont="1" applyAlignment="1">
      <alignment wrapText="1"/>
    </xf>
    <xf numFmtId="0" fontId="28" fillId="0" borderId="0" xfId="0" applyFont="1"/>
    <xf numFmtId="164" fontId="8" fillId="6" borderId="1" xfId="0" applyNumberFormat="1" applyFont="1" applyFill="1" applyBorder="1" applyAlignment="1">
      <alignment horizontal="right" vertical="center"/>
    </xf>
    <xf numFmtId="164" fontId="8" fillId="7" borderId="1" xfId="0" applyNumberFormat="1" applyFont="1" applyFill="1" applyBorder="1" applyAlignment="1">
      <alignment horizontal="right" vertical="center"/>
    </xf>
    <xf numFmtId="0" fontId="0" fillId="0" borderId="8" xfId="0" applyBorder="1"/>
    <xf numFmtId="0" fontId="18" fillId="0" borderId="8" xfId="0" applyFont="1" applyBorder="1"/>
    <xf numFmtId="0" fontId="0" fillId="0" borderId="8" xfId="0" applyBorder="1"/>
    <xf numFmtId="0" fontId="27" fillId="0" borderId="0" xfId="0" applyFont="1"/>
    <xf numFmtId="0" fontId="15" fillId="0" borderId="0" xfId="0" applyFont="1"/>
    <xf numFmtId="0" fontId="0" fillId="0" borderId="0" xfId="0"/>
    <xf numFmtId="2" fontId="0" fillId="0" borderId="0" xfId="0" applyNumberFormat="1"/>
    <xf numFmtId="9" fontId="25" fillId="0" borderId="0" xfId="0" applyNumberFormat="1" applyFont="1"/>
    <xf numFmtId="9" fontId="21" fillId="8" borderId="13" xfId="0" applyNumberFormat="1" applyFont="1" applyFill="1" applyBorder="1"/>
    <xf numFmtId="2" fontId="21" fillId="8" borderId="1" xfId="0" applyNumberFormat="1" applyFont="1" applyFill="1" applyBorder="1" applyAlignment="1">
      <alignment horizontal="right"/>
    </xf>
    <xf numFmtId="9" fontId="0" fillId="0" borderId="0" xfId="0" applyNumberFormat="1"/>
    <xf numFmtId="9" fontId="10" fillId="6" borderId="13" xfId="0" applyNumberFormat="1" applyFont="1" applyFill="1" applyBorder="1"/>
    <xf numFmtId="2" fontId="8" fillId="6" borderId="1" xfId="0" applyNumberFormat="1" applyFont="1" applyFill="1" applyBorder="1" applyAlignment="1">
      <alignment horizontal="right"/>
    </xf>
    <xf numFmtId="9" fontId="10" fillId="7" borderId="13" xfId="0" applyNumberFormat="1" applyFont="1" applyFill="1" applyBorder="1"/>
    <xf numFmtId="2" fontId="8" fillId="7" borderId="1" xfId="0" applyNumberFormat="1" applyFont="1" applyFill="1" applyBorder="1" applyAlignment="1">
      <alignment horizontal="right"/>
    </xf>
    <xf numFmtId="2" fontId="10" fillId="7" borderId="1" xfId="0" applyNumberFormat="1" applyFont="1" applyFill="1" applyBorder="1" applyAlignment="1">
      <alignment horizontal="right"/>
    </xf>
    <xf numFmtId="2" fontId="10" fillId="6" borderId="1" xfId="0" applyNumberFormat="1" applyFont="1" applyFill="1" applyBorder="1" applyAlignment="1">
      <alignment horizontal="right"/>
    </xf>
    <xf numFmtId="0" fontId="0" fillId="10" borderId="0" xfId="0" applyFill="1"/>
    <xf numFmtId="9" fontId="21" fillId="10" borderId="13" xfId="0" applyNumberFormat="1" applyFont="1" applyFill="1" applyBorder="1"/>
    <xf numFmtId="2" fontId="21" fillId="10" borderId="1" xfId="0" applyNumberFormat="1" applyFont="1" applyFill="1" applyBorder="1" applyAlignment="1">
      <alignment horizontal="right"/>
    </xf>
    <xf numFmtId="0" fontId="21" fillId="10" borderId="7" xfId="0" applyFont="1" applyFill="1" applyBorder="1"/>
    <xf numFmtId="9" fontId="0" fillId="10" borderId="0" xfId="0" applyNumberFormat="1" applyFill="1"/>
    <xf numFmtId="9" fontId="8" fillId="6" borderId="13" xfId="2" applyFont="1" applyFill="1" applyBorder="1" applyAlignment="1"/>
    <xf numFmtId="9" fontId="8" fillId="7" borderId="1" xfId="2" applyFont="1" applyFill="1" applyBorder="1" applyAlignment="1">
      <alignment horizontal="right"/>
    </xf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29" fillId="0" borderId="0" xfId="0" applyFont="1"/>
    <xf numFmtId="3" fontId="6" fillId="5" borderId="1" xfId="0" applyNumberFormat="1" applyFont="1" applyFill="1" applyBorder="1" applyAlignment="1">
      <alignment horizontal="right"/>
    </xf>
    <xf numFmtId="3" fontId="8" fillId="7" borderId="1" xfId="0" applyNumberFormat="1" applyFont="1" applyFill="1" applyBorder="1" applyAlignment="1">
      <alignment horizontal="right" wrapText="1"/>
    </xf>
    <xf numFmtId="3" fontId="8" fillId="6" borderId="1" xfId="0" applyNumberFormat="1" applyFont="1" applyFill="1" applyBorder="1" applyAlignment="1">
      <alignment horizontal="right" wrapText="1"/>
    </xf>
    <xf numFmtId="3" fontId="24" fillId="10" borderId="1" xfId="0" applyNumberFormat="1" applyFont="1" applyFill="1" applyBorder="1" applyAlignment="1">
      <alignment horizontal="right"/>
    </xf>
    <xf numFmtId="0" fontId="31" fillId="10" borderId="7" xfId="0" applyFont="1" applyFill="1" applyBorder="1"/>
    <xf numFmtId="3" fontId="8" fillId="9" borderId="1" xfId="0" applyNumberFormat="1" applyFont="1" applyFill="1" applyBorder="1" applyAlignment="1">
      <alignment horizontal="right" wrapText="1"/>
    </xf>
    <xf numFmtId="3" fontId="8" fillId="11" borderId="1" xfId="0" applyNumberFormat="1" applyFont="1" applyFill="1" applyBorder="1" applyAlignment="1">
      <alignment horizontal="right" wrapText="1"/>
    </xf>
    <xf numFmtId="3" fontId="8" fillId="7" borderId="1" xfId="0" applyNumberFormat="1" applyFont="1" applyFill="1" applyBorder="1" applyAlignment="1">
      <alignment horizontal="right"/>
    </xf>
    <xf numFmtId="3" fontId="8" fillId="6" borderId="1" xfId="0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1" fontId="8" fillId="6" borderId="1" xfId="0" applyNumberFormat="1" applyFont="1" applyFill="1" applyBorder="1" applyAlignment="1">
      <alignment horizontal="right"/>
    </xf>
    <xf numFmtId="3" fontId="10" fillId="7" borderId="1" xfId="0" applyNumberFormat="1" applyFont="1" applyFill="1" applyBorder="1" applyAlignment="1">
      <alignment horizontal="right" wrapText="1"/>
    </xf>
    <xf numFmtId="3" fontId="10" fillId="7" borderId="1" xfId="0" applyNumberFormat="1" applyFont="1" applyFill="1" applyBorder="1" applyAlignment="1">
      <alignment horizontal="right"/>
    </xf>
    <xf numFmtId="0" fontId="23" fillId="3" borderId="3" xfId="0" applyFont="1" applyFill="1" applyBorder="1"/>
    <xf numFmtId="3" fontId="18" fillId="0" borderId="0" xfId="0" applyNumberFormat="1" applyFont="1"/>
    <xf numFmtId="164" fontId="8" fillId="7" borderId="1" xfId="0" applyNumberFormat="1" applyFont="1" applyFill="1" applyBorder="1" applyAlignment="1">
      <alignment horizontal="right" wrapText="1"/>
    </xf>
    <xf numFmtId="164" fontId="8" fillId="6" borderId="1" xfId="0" applyNumberFormat="1" applyFont="1" applyFill="1" applyBorder="1" applyAlignment="1">
      <alignment horizontal="right" wrapText="1"/>
    </xf>
    <xf numFmtId="164" fontId="24" fillId="10" borderId="1" xfId="0" applyNumberFormat="1" applyFont="1" applyFill="1" applyBorder="1" applyAlignment="1">
      <alignment horizontal="right"/>
    </xf>
    <xf numFmtId="1" fontId="8" fillId="7" borderId="1" xfId="0" applyNumberFormat="1" applyFont="1" applyFill="1" applyBorder="1" applyAlignment="1">
      <alignment horizontal="right"/>
    </xf>
    <xf numFmtId="1" fontId="8" fillId="7" borderId="1" xfId="0" applyNumberFormat="1" applyFont="1" applyFill="1" applyBorder="1" applyAlignment="1">
      <alignment horizontal="right" wrapText="1"/>
    </xf>
    <xf numFmtId="1" fontId="8" fillId="9" borderId="1" xfId="0" applyNumberFormat="1" applyFont="1" applyFill="1" applyBorder="1" applyAlignment="1">
      <alignment horizontal="right"/>
    </xf>
    <xf numFmtId="164" fontId="8" fillId="11" borderId="1" xfId="0" applyNumberFormat="1" applyFont="1" applyFill="1" applyBorder="1" applyAlignment="1">
      <alignment horizontal="right" wrapText="1"/>
    </xf>
    <xf numFmtId="1" fontId="8" fillId="11" borderId="1" xfId="0" applyNumberFormat="1" applyFont="1" applyFill="1" applyBorder="1" applyAlignment="1">
      <alignment horizontal="right" wrapText="1"/>
    </xf>
    <xf numFmtId="164" fontId="24" fillId="0" borderId="0" xfId="0" applyNumberFormat="1" applyFont="1" applyAlignment="1">
      <alignment horizontal="right"/>
    </xf>
    <xf numFmtId="164" fontId="10" fillId="7" borderId="1" xfId="0" applyNumberFormat="1" applyFont="1" applyFill="1" applyBorder="1" applyAlignment="1">
      <alignment horizontal="right" wrapText="1"/>
    </xf>
    <xf numFmtId="1" fontId="8" fillId="6" borderId="1" xfId="0" applyNumberFormat="1" applyFont="1" applyFill="1" applyBorder="1" applyAlignment="1">
      <alignment horizontal="right" wrapText="1"/>
    </xf>
    <xf numFmtId="0" fontId="30" fillId="0" borderId="0" xfId="0" applyFont="1"/>
    <xf numFmtId="3" fontId="24" fillId="5" borderId="1" xfId="0" applyNumberFormat="1" applyFont="1" applyFill="1" applyBorder="1" applyAlignment="1">
      <alignment horizontal="right" vertical="center"/>
    </xf>
    <xf numFmtId="0" fontId="24" fillId="5" borderId="7" xfId="0" applyFont="1" applyFill="1" applyBorder="1"/>
    <xf numFmtId="3" fontId="30" fillId="0" borderId="0" xfId="0" applyNumberFormat="1" applyFont="1"/>
    <xf numFmtId="3" fontId="24" fillId="5" borderId="1" xfId="0" applyNumberFormat="1" applyFont="1" applyFill="1" applyBorder="1" applyAlignment="1">
      <alignment horizontal="right" vertical="center" wrapText="1"/>
    </xf>
    <xf numFmtId="164" fontId="8" fillId="6" borderId="1" xfId="1" applyNumberFormat="1" applyFont="1" applyFill="1" applyBorder="1" applyAlignment="1">
      <alignment horizontal="right" vertical="center" wrapText="1"/>
    </xf>
    <xf numFmtId="164" fontId="8" fillId="6" borderId="1" xfId="1" applyNumberFormat="1" applyFont="1" applyFill="1" applyBorder="1" applyAlignment="1">
      <alignment horizontal="right" vertical="center"/>
    </xf>
    <xf numFmtId="164" fontId="8" fillId="7" borderId="1" xfId="1" applyNumberFormat="1" applyFont="1" applyFill="1" applyBorder="1" applyAlignment="1">
      <alignment horizontal="right" vertical="center" wrapText="1"/>
    </xf>
    <xf numFmtId="164" fontId="8" fillId="7" borderId="1" xfId="1" applyNumberFormat="1" applyFont="1" applyFill="1" applyBorder="1" applyAlignment="1">
      <alignment horizontal="right" vertical="center"/>
    </xf>
    <xf numFmtId="164" fontId="10" fillId="7" borderId="1" xfId="1" applyNumberFormat="1" applyFont="1" applyFill="1" applyBorder="1" applyAlignment="1">
      <alignment horizontal="right" vertical="center" wrapText="1"/>
    </xf>
    <xf numFmtId="164" fontId="10" fillId="7" borderId="1" xfId="1" applyNumberFormat="1" applyFont="1" applyFill="1" applyBorder="1" applyAlignment="1">
      <alignment horizontal="right" vertical="center"/>
    </xf>
    <xf numFmtId="164" fontId="8" fillId="6" borderId="1" xfId="1" applyNumberFormat="1" applyFont="1" applyFill="1" applyBorder="1" applyAlignment="1">
      <alignment horizontal="center" vertical="center"/>
    </xf>
    <xf numFmtId="164" fontId="8" fillId="7" borderId="1" xfId="1" applyNumberFormat="1" applyFont="1" applyFill="1" applyBorder="1" applyAlignment="1">
      <alignment horizontal="center" vertical="center"/>
    </xf>
    <xf numFmtId="164" fontId="8" fillId="7" borderId="1" xfId="1" applyNumberFormat="1" applyFont="1" applyFill="1" applyBorder="1" applyAlignment="1">
      <alignment horizontal="center" vertical="center" wrapText="1"/>
    </xf>
    <xf numFmtId="164" fontId="8" fillId="6" borderId="1" xfId="1" applyNumberFormat="1" applyFont="1" applyFill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right"/>
    </xf>
    <xf numFmtId="0" fontId="32" fillId="3" borderId="7" xfId="0" applyFont="1" applyFill="1" applyBorder="1"/>
    <xf numFmtId="3" fontId="33" fillId="6" borderId="1" xfId="0" applyNumberFormat="1" applyFont="1" applyFill="1" applyBorder="1" applyAlignment="1">
      <alignment horizontal="right" vertical="center" wrapText="1"/>
    </xf>
    <xf numFmtId="3" fontId="33" fillId="6" borderId="1" xfId="0" applyNumberFormat="1" applyFont="1" applyFill="1" applyBorder="1" applyAlignment="1">
      <alignment horizontal="right" vertical="center"/>
    </xf>
    <xf numFmtId="3" fontId="33" fillId="7" borderId="1" xfId="0" applyNumberFormat="1" applyFont="1" applyFill="1" applyBorder="1" applyAlignment="1">
      <alignment horizontal="right" vertical="center" wrapText="1"/>
    </xf>
    <xf numFmtId="3" fontId="33" fillId="7" borderId="1" xfId="0" applyNumberFormat="1" applyFont="1" applyFill="1" applyBorder="1" applyAlignment="1">
      <alignment horizontal="right" vertical="center"/>
    </xf>
    <xf numFmtId="3" fontId="33" fillId="6" borderId="1" xfId="0" applyNumberFormat="1" applyFont="1" applyFill="1" applyBorder="1" applyAlignment="1">
      <alignment vertical="center" wrapText="1"/>
    </xf>
    <xf numFmtId="0" fontId="32" fillId="3" borderId="2" xfId="0" applyFont="1" applyFill="1" applyBorder="1"/>
    <xf numFmtId="0" fontId="34" fillId="0" borderId="8" xfId="0" applyFont="1" applyBorder="1"/>
    <xf numFmtId="3" fontId="6" fillId="7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wrapText="1"/>
    </xf>
    <xf numFmtId="3" fontId="6" fillId="6" borderId="14" xfId="0" applyNumberFormat="1" applyFont="1" applyFill="1" applyBorder="1"/>
    <xf numFmtId="1" fontId="10" fillId="7" borderId="1" xfId="0" applyNumberFormat="1" applyFont="1" applyFill="1" applyBorder="1" applyAlignment="1">
      <alignment horizontal="right"/>
    </xf>
    <xf numFmtId="3" fontId="10" fillId="6" borderId="1" xfId="0" applyNumberFormat="1" applyFont="1" applyFill="1" applyBorder="1" applyAlignment="1">
      <alignment horizontal="right"/>
    </xf>
    <xf numFmtId="1" fontId="10" fillId="6" borderId="1" xfId="0" applyNumberFormat="1" applyFont="1" applyFill="1" applyBorder="1" applyAlignment="1">
      <alignment horizontal="right"/>
    </xf>
    <xf numFmtId="0" fontId="10" fillId="6" borderId="1" xfId="0" applyFont="1" applyFill="1" applyBorder="1" applyAlignment="1">
      <alignment horizontal="right"/>
    </xf>
    <xf numFmtId="0" fontId="0" fillId="0" borderId="8" xfId="0" applyBorder="1" applyAlignment="1">
      <alignment wrapText="1"/>
    </xf>
    <xf numFmtId="0" fontId="15" fillId="0" borderId="0" xfId="0" applyFont="1"/>
    <xf numFmtId="0" fontId="35" fillId="0" borderId="0" xfId="0" applyFont="1"/>
    <xf numFmtId="0" fontId="37" fillId="0" borderId="9" xfId="0" applyFont="1" applyBorder="1" applyAlignment="1">
      <alignment horizontal="right"/>
    </xf>
    <xf numFmtId="0" fontId="35" fillId="0" borderId="9" xfId="0" applyFont="1" applyBorder="1"/>
    <xf numFmtId="3" fontId="33" fillId="7" borderId="1" xfId="0" applyNumberFormat="1" applyFont="1" applyFill="1" applyBorder="1" applyAlignment="1">
      <alignment horizontal="right"/>
    </xf>
    <xf numFmtId="0" fontId="41" fillId="0" borderId="0" xfId="0" applyFont="1"/>
    <xf numFmtId="0" fontId="41" fillId="0" borderId="9" xfId="0" applyFont="1" applyBorder="1"/>
    <xf numFmtId="166" fontId="10" fillId="6" borderId="1" xfId="0" applyNumberFormat="1" applyFont="1" applyFill="1" applyBorder="1" applyAlignment="1">
      <alignment horizontal="right"/>
    </xf>
    <xf numFmtId="167" fontId="10" fillId="6" borderId="1" xfId="0" applyNumberFormat="1" applyFont="1" applyFill="1" applyBorder="1" applyAlignment="1">
      <alignment horizontal="right"/>
    </xf>
    <xf numFmtId="0" fontId="18" fillId="0" borderId="0" xfId="0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1C87-2457-42DC-8FEC-4CD79CC97713}">
  <dimension ref="A1:AL625"/>
  <sheetViews>
    <sheetView tabSelected="1" zoomScale="91" zoomScaleNormal="91" workbookViewId="0">
      <pane xSplit="1" topLeftCell="B1" activePane="topRight" state="frozen"/>
      <selection pane="topRight"/>
    </sheetView>
  </sheetViews>
  <sheetFormatPr baseColWidth="10" defaultColWidth="11.453125" defaultRowHeight="14.5" x14ac:dyDescent="0.35"/>
  <cols>
    <col min="1" max="1" width="29.81640625" bestFit="1" customWidth="1"/>
    <col min="2" max="2" width="15.26953125" customWidth="1"/>
    <col min="3" max="5" width="12.81640625" bestFit="1" customWidth="1"/>
    <col min="6" max="6" width="12.453125" bestFit="1" customWidth="1"/>
    <col min="7" max="7" width="12.7265625" customWidth="1"/>
    <col min="8" max="8" width="13.7265625" bestFit="1" customWidth="1"/>
  </cols>
  <sheetData>
    <row r="1" spans="1:38" ht="18" x14ac:dyDescent="0.4">
      <c r="A1" s="79" t="s">
        <v>195</v>
      </c>
      <c r="B1" s="79"/>
      <c r="C1" s="79"/>
      <c r="D1" s="79"/>
      <c r="E1" s="79"/>
      <c r="F1" s="79"/>
      <c r="G1" s="79"/>
    </row>
    <row r="2" spans="1:38" ht="16" thickBot="1" x14ac:dyDescent="0.4">
      <c r="A2" s="169" t="s">
        <v>11</v>
      </c>
      <c r="B2" s="169"/>
    </row>
    <row r="3" spans="1:38" ht="15" thickBot="1" x14ac:dyDescent="0.4">
      <c r="A3" s="46" t="s">
        <v>189</v>
      </c>
      <c r="B3" s="13">
        <v>2017</v>
      </c>
      <c r="C3" s="13">
        <v>2018</v>
      </c>
      <c r="D3" s="13">
        <v>2019</v>
      </c>
      <c r="E3" s="13">
        <v>2020</v>
      </c>
      <c r="F3" s="13">
        <v>2021</v>
      </c>
      <c r="G3" s="13">
        <v>2022</v>
      </c>
    </row>
    <row r="4" spans="1:38" ht="15" thickBot="1" x14ac:dyDescent="0.4">
      <c r="A4" s="130" t="s">
        <v>194</v>
      </c>
      <c r="B4" s="61">
        <f>+SUM(B5:B9)</f>
        <v>1285786.98229</v>
      </c>
      <c r="C4" s="61">
        <f>+SUM(C5:C9)</f>
        <v>1296757.3893199998</v>
      </c>
      <c r="D4" s="61">
        <f>+SUM(D5:D9)</f>
        <v>1378255.0465900002</v>
      </c>
      <c r="E4" s="61">
        <f>+SUM(E5:E9)</f>
        <v>1274084.02767</v>
      </c>
      <c r="F4" s="61">
        <f>+SUM(F5:F9)</f>
        <v>1312260.65912</v>
      </c>
      <c r="G4" s="61">
        <f>+SUM(G5:G9)</f>
        <v>1499418.0196199997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" thickBot="1" x14ac:dyDescent="0.4">
      <c r="A5" s="44" t="s">
        <v>59</v>
      </c>
      <c r="B5" s="156">
        <v>1165002.6069499997</v>
      </c>
      <c r="C5" s="156">
        <v>1189229.2294999999</v>
      </c>
      <c r="D5" s="156">
        <v>1254917.96921</v>
      </c>
      <c r="E5" s="156">
        <v>1139197.4090699998</v>
      </c>
      <c r="F5" s="156">
        <v>1149350.8344000001</v>
      </c>
      <c r="G5" s="156">
        <v>1347812.5956799998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15" thickBot="1" x14ac:dyDescent="0.4">
      <c r="A6" s="44" t="s">
        <v>44</v>
      </c>
      <c r="B6" s="114">
        <v>46491.002180000003</v>
      </c>
      <c r="C6" s="114">
        <v>38354.413580000008</v>
      </c>
      <c r="D6" s="114">
        <v>48346.572939999991</v>
      </c>
      <c r="E6" s="114">
        <v>53814.341279999993</v>
      </c>
      <c r="F6" s="114">
        <v>68925.011310000002</v>
      </c>
      <c r="G6" s="114">
        <v>60460.681989999997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5" thickBot="1" x14ac:dyDescent="0.4">
      <c r="A7" s="44" t="s">
        <v>52</v>
      </c>
      <c r="B7" s="156">
        <v>68563.486250000002</v>
      </c>
      <c r="C7" s="156">
        <v>63789.434759999989</v>
      </c>
      <c r="D7" s="156">
        <v>69361.719140000001</v>
      </c>
      <c r="E7" s="156">
        <v>75487.468090000024</v>
      </c>
      <c r="F7" s="156">
        <v>86183.952290000016</v>
      </c>
      <c r="G7" s="156">
        <v>83080.712079999983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15" thickBot="1" x14ac:dyDescent="0.4">
      <c r="A8" s="44" t="s">
        <v>43</v>
      </c>
      <c r="B8" s="114">
        <v>4765.5771599999998</v>
      </c>
      <c r="C8" s="114">
        <v>4515.4874800000007</v>
      </c>
      <c r="D8" s="114">
        <v>4418.5053000000007</v>
      </c>
      <c r="E8" s="114">
        <v>3926.9537300000002</v>
      </c>
      <c r="F8" s="114">
        <v>6760.5656200000003</v>
      </c>
      <c r="G8" s="114">
        <v>6832.4633699999995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15" thickBot="1" x14ac:dyDescent="0.4">
      <c r="A9" s="44" t="s">
        <v>42</v>
      </c>
      <c r="B9" s="156">
        <v>964.30975000000001</v>
      </c>
      <c r="C9" s="157">
        <v>868.82399999999996</v>
      </c>
      <c r="D9" s="157">
        <v>1210.28</v>
      </c>
      <c r="E9" s="157">
        <v>1657.8554999999999</v>
      </c>
      <c r="F9" s="157">
        <v>1040.2954999999999</v>
      </c>
      <c r="G9" s="157">
        <v>1231.5664999999999</v>
      </c>
      <c r="M9" s="3"/>
      <c r="N9" s="3"/>
      <c r="O9" s="3"/>
      <c r="P9" s="3"/>
      <c r="Q9" s="3"/>
      <c r="R9" s="3"/>
      <c r="S9" s="3"/>
      <c r="T9" s="3"/>
      <c r="U9" s="3"/>
      <c r="AG9" s="3"/>
      <c r="AH9" s="3"/>
      <c r="AI9" s="3"/>
      <c r="AJ9" s="3"/>
      <c r="AK9" s="3"/>
      <c r="AL9" s="3"/>
    </row>
    <row r="10" spans="1:38" ht="15" thickBot="1" x14ac:dyDescent="0.4">
      <c r="A10" s="130" t="s">
        <v>187</v>
      </c>
      <c r="B10" s="61">
        <f>+SUM(B11:B14)</f>
        <v>73243.174004999993</v>
      </c>
      <c r="C10" s="61">
        <f>+SUM(C11:C14)</f>
        <v>57293.520510000002</v>
      </c>
      <c r="D10" s="61">
        <f>+SUM(D11:D14)</f>
        <v>64169.333482500006</v>
      </c>
      <c r="E10" s="61">
        <f>+SUM(E11:E14)</f>
        <v>82568.603260000004</v>
      </c>
      <c r="F10" s="61">
        <f>+SUM(F11:F14)</f>
        <v>81053.640590679992</v>
      </c>
      <c r="G10" s="61">
        <f>+SUM(G11:G14)</f>
        <v>40994.377168141284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5" thickBot="1" x14ac:dyDescent="0.4">
      <c r="A11" s="44" t="s">
        <v>44</v>
      </c>
      <c r="B11" s="156">
        <v>43237.826975999997</v>
      </c>
      <c r="C11" s="156">
        <v>28123.291790000003</v>
      </c>
      <c r="D11" s="156">
        <v>41465.592962499999</v>
      </c>
      <c r="E11" s="156">
        <v>61647.500880000007</v>
      </c>
      <c r="F11" s="168">
        <v>54729.06308966798</v>
      </c>
      <c r="G11" s="168">
        <v>27296.269761633783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5" thickBot="1" x14ac:dyDescent="0.4">
      <c r="A12" s="44" t="s">
        <v>52</v>
      </c>
      <c r="B12" s="114">
        <v>26660.060874000003</v>
      </c>
      <c r="C12" s="114">
        <v>25775.477789999997</v>
      </c>
      <c r="D12" s="114">
        <v>19084.208900000005</v>
      </c>
      <c r="E12" s="114">
        <v>18092.9506</v>
      </c>
      <c r="F12" s="114">
        <v>22004.650001012</v>
      </c>
      <c r="G12" s="114">
        <v>9443.4550115075035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5" thickBot="1" x14ac:dyDescent="0.4">
      <c r="A13" s="44" t="s">
        <v>175</v>
      </c>
      <c r="B13" s="156">
        <v>3105.2861549999998</v>
      </c>
      <c r="C13" s="156">
        <v>3252.7509300000002</v>
      </c>
      <c r="D13" s="156">
        <v>3489.5316199999997</v>
      </c>
      <c r="E13" s="156">
        <v>2828.1517800000001</v>
      </c>
      <c r="F13" s="156">
        <v>4319.9274999999998</v>
      </c>
      <c r="G13" s="156">
        <v>3814.670709999999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5" thickBot="1" x14ac:dyDescent="0.4">
      <c r="A14" s="44" t="s">
        <v>59</v>
      </c>
      <c r="B14" s="155">
        <v>240</v>
      </c>
      <c r="C14" s="155">
        <v>142</v>
      </c>
      <c r="D14" s="155">
        <v>130</v>
      </c>
      <c r="E14" s="155">
        <v>0</v>
      </c>
      <c r="F14" s="155">
        <v>0</v>
      </c>
      <c r="G14" s="155">
        <v>439.98168499999997</v>
      </c>
      <c r="M14" s="3"/>
      <c r="N14" s="3"/>
      <c r="O14" s="3"/>
      <c r="P14" s="3"/>
      <c r="Q14" s="3"/>
      <c r="R14" s="3"/>
      <c r="S14" s="3"/>
      <c r="T14" s="3"/>
      <c r="U14" s="3"/>
      <c r="AG14" s="3"/>
      <c r="AH14" s="3"/>
      <c r="AI14" s="3"/>
      <c r="AJ14" s="3"/>
      <c r="AK14" s="3"/>
      <c r="AL14" s="3"/>
    </row>
    <row r="15" spans="1:38" ht="15" thickBot="1" x14ac:dyDescent="0.4">
      <c r="A15" s="130" t="s">
        <v>193</v>
      </c>
      <c r="B15" s="61">
        <f>+SUM(B16:B20)</f>
        <v>27021.651983870968</v>
      </c>
      <c r="C15" s="61">
        <f>+SUM(C16:C20)</f>
        <v>17639.103000000003</v>
      </c>
      <c r="D15" s="61">
        <f>+SUM(D16:D20)</f>
        <v>20718.088660000001</v>
      </c>
      <c r="E15" s="61">
        <f>+SUM(E16:E20)</f>
        <v>26343.96947</v>
      </c>
      <c r="F15" s="61">
        <f>+SUM(F16:F20)</f>
        <v>24525.293240000003</v>
      </c>
      <c r="G15" s="61">
        <f>+SUM(G16:G20)</f>
        <v>15993.692999999999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5" thickBot="1" x14ac:dyDescent="0.4">
      <c r="A16" s="44" t="s">
        <v>192</v>
      </c>
      <c r="B16" s="156">
        <v>24671.603999999999</v>
      </c>
      <c r="C16" s="156">
        <v>14828.044</v>
      </c>
      <c r="D16" s="156">
        <v>17317.710500000001</v>
      </c>
      <c r="E16" s="156">
        <v>22370.2</v>
      </c>
      <c r="F16" s="156">
        <v>20426.485000000001</v>
      </c>
      <c r="G16" s="156">
        <v>11767.918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5" thickBot="1" x14ac:dyDescent="0.4">
      <c r="A17" s="44" t="s">
        <v>184</v>
      </c>
      <c r="B17" s="155">
        <v>596.24148387096761</v>
      </c>
      <c r="C17" s="155">
        <v>606.69400000000007</v>
      </c>
      <c r="D17" s="155">
        <v>895.13099999999997</v>
      </c>
      <c r="E17" s="155">
        <v>812.34100000000001</v>
      </c>
      <c r="F17" s="155">
        <v>1133.299</v>
      </c>
      <c r="G17" s="155">
        <v>1438.6960000000001</v>
      </c>
      <c r="M17" s="3"/>
      <c r="N17" s="3"/>
      <c r="O17" s="3"/>
      <c r="P17" s="3"/>
      <c r="Q17" s="3"/>
      <c r="R17" s="3"/>
      <c r="S17" s="3"/>
      <c r="T17" s="3"/>
      <c r="U17" s="3"/>
      <c r="AG17" s="3"/>
      <c r="AH17" s="3"/>
      <c r="AI17" s="3"/>
      <c r="AJ17" s="3"/>
      <c r="AK17" s="3"/>
      <c r="AL17" s="3"/>
    </row>
    <row r="18" spans="1:38" ht="15" thickBot="1" x14ac:dyDescent="0.4">
      <c r="A18" s="44" t="s">
        <v>183</v>
      </c>
      <c r="B18" s="157">
        <v>1.4994999999999998</v>
      </c>
      <c r="C18" s="157">
        <v>2.5029999999999997</v>
      </c>
      <c r="D18" s="157">
        <v>1.7364999999999999</v>
      </c>
      <c r="E18" s="167">
        <v>6.0100000000000001E-2</v>
      </c>
      <c r="F18" s="157">
        <v>1.6079999999999999</v>
      </c>
      <c r="G18" s="157">
        <v>2.1795</v>
      </c>
      <c r="M18" s="3"/>
      <c r="N18" s="3"/>
      <c r="O18" s="3"/>
      <c r="P18" s="3"/>
      <c r="Q18" s="3"/>
      <c r="R18" s="3"/>
      <c r="S18" s="3"/>
      <c r="T18" s="3"/>
      <c r="U18" s="3"/>
      <c r="AG18" s="3"/>
      <c r="AH18" s="3"/>
      <c r="AI18" s="3"/>
      <c r="AJ18" s="3"/>
      <c r="AK18" s="3"/>
      <c r="AL18" s="3"/>
    </row>
    <row r="19" spans="1:38" ht="15" thickBot="1" x14ac:dyDescent="0.4">
      <c r="A19" s="44" t="s">
        <v>182</v>
      </c>
      <c r="B19" s="155">
        <v>1716.711</v>
      </c>
      <c r="C19" s="114">
        <v>2164</v>
      </c>
      <c r="D19" s="114">
        <v>2475.9466600000001</v>
      </c>
      <c r="E19" s="114">
        <v>3088.4763700000003</v>
      </c>
      <c r="F19" s="114">
        <v>2878.5667400000002</v>
      </c>
      <c r="G19" s="164">
        <v>2703.62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5" thickBot="1" x14ac:dyDescent="0.4">
      <c r="A20" s="44" t="s">
        <v>181</v>
      </c>
      <c r="B20" s="157">
        <v>35.595999999999997</v>
      </c>
      <c r="C20" s="157">
        <v>37.862000000000002</v>
      </c>
      <c r="D20" s="157">
        <v>27.564</v>
      </c>
      <c r="E20" s="157">
        <v>72.891999999999996</v>
      </c>
      <c r="F20" s="157">
        <v>85.334500000000006</v>
      </c>
      <c r="G20" s="157">
        <v>81.279499999999999</v>
      </c>
      <c r="M20" s="3"/>
      <c r="N20" s="3"/>
      <c r="O20" s="3"/>
      <c r="P20" s="3"/>
      <c r="Q20" s="3"/>
      <c r="R20" s="3"/>
      <c r="S20" s="3"/>
      <c r="T20" s="3"/>
      <c r="U20" s="3"/>
      <c r="AG20" s="3"/>
      <c r="AH20" s="3"/>
      <c r="AI20" s="3"/>
      <c r="AJ20" s="3"/>
      <c r="AK20" s="3"/>
      <c r="AL20" s="3"/>
    </row>
    <row r="21" spans="1:38" ht="15" thickBot="1" x14ac:dyDescent="0.4">
      <c r="A21" s="47" t="s">
        <v>1</v>
      </c>
      <c r="B21" s="102">
        <f>+B15+B10+B4</f>
        <v>1386051.808278871</v>
      </c>
      <c r="C21" s="102">
        <f>+C15+C10+C4</f>
        <v>1371690.0128299999</v>
      </c>
      <c r="D21" s="102">
        <f>+D15+D10+D4</f>
        <v>1463142.4687325002</v>
      </c>
      <c r="E21" s="102">
        <f>+E15+E10+E4</f>
        <v>1382996.6003999999</v>
      </c>
      <c r="F21" s="102">
        <f>+F15+F10+F4</f>
        <v>1417839.5929506801</v>
      </c>
      <c r="G21" s="102">
        <f>+G15+G10+G4</f>
        <v>1556406.089788141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5">
      <c r="A22" s="166" t="s">
        <v>191</v>
      </c>
      <c r="B22" s="166"/>
      <c r="E22" s="162" t="s">
        <v>179</v>
      </c>
      <c r="F22" s="162"/>
      <c r="G22" s="162"/>
    </row>
    <row r="23" spans="1:38" x14ac:dyDescent="0.35">
      <c r="A23" s="165" t="s">
        <v>190</v>
      </c>
      <c r="F23" s="3"/>
      <c r="G23" s="3"/>
    </row>
    <row r="24" spans="1:38" x14ac:dyDescent="0.35">
      <c r="A24" s="56" t="s">
        <v>165</v>
      </c>
      <c r="F24" s="3"/>
      <c r="G24" s="3"/>
    </row>
    <row r="25" spans="1:38" ht="16" thickBot="1" x14ac:dyDescent="0.4">
      <c r="A25" s="53" t="s">
        <v>9</v>
      </c>
    </row>
    <row r="26" spans="1:38" ht="15" thickBot="1" x14ac:dyDescent="0.4">
      <c r="A26" s="46" t="s">
        <v>189</v>
      </c>
      <c r="B26" s="13">
        <v>2017</v>
      </c>
      <c r="C26" s="13">
        <v>2018</v>
      </c>
      <c r="D26" s="13">
        <v>2019</v>
      </c>
      <c r="E26" s="13">
        <v>2020</v>
      </c>
      <c r="F26" s="13">
        <v>2021</v>
      </c>
      <c r="G26" s="13">
        <v>2022</v>
      </c>
    </row>
    <row r="27" spans="1:38" ht="15" thickBot="1" x14ac:dyDescent="0.4">
      <c r="A27" s="130" t="s">
        <v>188</v>
      </c>
      <c r="B27" s="61">
        <f>SUM(B28:B32)</f>
        <v>7194840.1742999963</v>
      </c>
      <c r="C27" s="61">
        <f>SUM(C28:C32)</f>
        <v>7290529.0864300001</v>
      </c>
      <c r="D27" s="61">
        <f>SUM(D28:D32)</f>
        <v>7282188.6527100001</v>
      </c>
      <c r="E27" s="61">
        <f>SUM(E28:E32)</f>
        <v>6636326.1005300004</v>
      </c>
      <c r="F27" s="61">
        <f>SUM(F28:F32)</f>
        <v>9031999.3667699993</v>
      </c>
      <c r="G27" s="61">
        <f>SUM(G28:G32)</f>
        <v>9664019.3860499989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5" thickBot="1" x14ac:dyDescent="0.4">
      <c r="A28" s="44" t="s">
        <v>59</v>
      </c>
      <c r="B28" s="156">
        <v>2897585.6262399978</v>
      </c>
      <c r="C28" s="156">
        <v>3032887.3702100008</v>
      </c>
      <c r="D28" s="156">
        <v>3208213.3848099997</v>
      </c>
      <c r="E28" s="156">
        <v>2965990.5928799999</v>
      </c>
      <c r="F28" s="156">
        <v>3138892.3297299994</v>
      </c>
      <c r="G28" s="156">
        <v>3894567.7084000004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5" thickBot="1" x14ac:dyDescent="0.4">
      <c r="A29" s="44" t="s">
        <v>44</v>
      </c>
      <c r="B29" s="114">
        <v>2680598.35329</v>
      </c>
      <c r="C29" s="114">
        <v>2664645.1573699997</v>
      </c>
      <c r="D29" s="114">
        <v>2439729.9726900002</v>
      </c>
      <c r="E29" s="114">
        <v>2269699.0141799999</v>
      </c>
      <c r="F29" s="114">
        <v>4202462.2877000002</v>
      </c>
      <c r="G29" s="114">
        <v>3915653.7457399997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5" thickBot="1" x14ac:dyDescent="0.4">
      <c r="A30" s="44" t="s">
        <v>52</v>
      </c>
      <c r="B30" s="156">
        <v>1332684.15267</v>
      </c>
      <c r="C30" s="156">
        <v>1328289.27244</v>
      </c>
      <c r="D30" s="156">
        <v>1343490.0783200001</v>
      </c>
      <c r="E30" s="156">
        <v>1181794.5661200003</v>
      </c>
      <c r="F30" s="156">
        <v>1372797.6260599999</v>
      </c>
      <c r="G30" s="156">
        <v>1478325.5737399997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5" thickBot="1" x14ac:dyDescent="0.4">
      <c r="A31" s="44" t="s">
        <v>43</v>
      </c>
      <c r="B31" s="114">
        <v>278579.02239</v>
      </c>
      <c r="C31" s="114">
        <v>257797.88153000001</v>
      </c>
      <c r="D31" s="114">
        <v>279750.93421000004</v>
      </c>
      <c r="E31" s="114">
        <v>205736.71211000002</v>
      </c>
      <c r="F31" s="114">
        <v>307501.97474000009</v>
      </c>
      <c r="G31" s="114">
        <v>364985.34542999999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5" thickBot="1" x14ac:dyDescent="0.4">
      <c r="A32" s="44" t="s">
        <v>42</v>
      </c>
      <c r="B32" s="156">
        <v>5393.0197099999996</v>
      </c>
      <c r="C32" s="156">
        <v>6909.40488</v>
      </c>
      <c r="D32" s="156">
        <v>11004.28268</v>
      </c>
      <c r="E32" s="156">
        <v>13105.21524</v>
      </c>
      <c r="F32" s="156">
        <v>10345.148539999998</v>
      </c>
      <c r="G32" s="156">
        <v>10487.01274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5" thickBot="1" x14ac:dyDescent="0.4">
      <c r="A33" s="130" t="s">
        <v>187</v>
      </c>
      <c r="B33" s="61">
        <f>SUM(B34:B37)</f>
        <v>4592355.8803662499</v>
      </c>
      <c r="C33" s="61">
        <f>SUM(C34:C37)</f>
        <v>3949735.5049466188</v>
      </c>
      <c r="D33" s="61">
        <f>SUM(D34:D37)</f>
        <v>4023211.6283406029</v>
      </c>
      <c r="E33" s="61">
        <f>SUM(E34:E37)</f>
        <v>4157630.2381587746</v>
      </c>
      <c r="F33" s="61">
        <f>SUM(F34:F37)</f>
        <v>5682265.3256247202</v>
      </c>
      <c r="G33" s="61">
        <f>SUM(G34:G37)</f>
        <v>3654249.3405332221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5" thickBot="1" x14ac:dyDescent="0.4">
      <c r="A34" s="44" t="s">
        <v>44</v>
      </c>
      <c r="B34" s="156">
        <v>3521741.1423819996</v>
      </c>
      <c r="C34" s="156">
        <v>2845033.60745</v>
      </c>
      <c r="D34" s="156">
        <v>3044961.2858999996</v>
      </c>
      <c r="E34" s="156">
        <v>3337979.7209400004</v>
      </c>
      <c r="F34" s="156">
        <v>4628867.7907784153</v>
      </c>
      <c r="G34" s="156">
        <v>2689343.9630803601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" thickBot="1" x14ac:dyDescent="0.4">
      <c r="A35" s="44" t="s">
        <v>52</v>
      </c>
      <c r="B35" s="114">
        <v>454999.65263999999</v>
      </c>
      <c r="C35" s="114">
        <v>495093.51323999994</v>
      </c>
      <c r="D35" s="114">
        <v>360488.06160000002</v>
      </c>
      <c r="E35" s="114">
        <v>323192.81079999998</v>
      </c>
      <c r="F35" s="114">
        <v>353370.08491720399</v>
      </c>
      <c r="G35" s="114">
        <v>161376.80964814709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5" thickBot="1" x14ac:dyDescent="0.4">
      <c r="A36" s="44" t="s">
        <v>175</v>
      </c>
      <c r="B36" s="156">
        <v>589215.08534424996</v>
      </c>
      <c r="C36" s="156">
        <v>593051.18425661896</v>
      </c>
      <c r="D36" s="156">
        <v>602604.28084060329</v>
      </c>
      <c r="E36" s="156">
        <v>496457.70641877386</v>
      </c>
      <c r="F36" s="156">
        <v>700027.44992910011</v>
      </c>
      <c r="G36" s="156">
        <v>763930.21615471458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5" thickBot="1" x14ac:dyDescent="0.4">
      <c r="A37" s="44" t="s">
        <v>59</v>
      </c>
      <c r="B37" s="114">
        <v>26400</v>
      </c>
      <c r="C37" s="114">
        <v>16557.2</v>
      </c>
      <c r="D37" s="114">
        <v>15158</v>
      </c>
      <c r="E37" s="114">
        <v>0</v>
      </c>
      <c r="F37" s="114">
        <v>0</v>
      </c>
      <c r="G37" s="114">
        <v>39598.351649999997</v>
      </c>
      <c r="I37" s="3"/>
      <c r="J37" s="3"/>
      <c r="K37" s="3"/>
      <c r="M37" s="3"/>
      <c r="N37" s="3"/>
      <c r="O37" s="3"/>
      <c r="P37" s="3"/>
      <c r="Q37" s="3"/>
      <c r="R37" s="3"/>
      <c r="S37" s="3"/>
      <c r="T37" s="3"/>
      <c r="U37" s="3"/>
      <c r="AA37" s="3"/>
      <c r="AB37" s="3"/>
      <c r="AC37" s="3"/>
      <c r="AD37" s="3"/>
      <c r="AG37" s="3"/>
      <c r="AH37" s="3"/>
      <c r="AI37" s="3"/>
      <c r="AJ37" s="3"/>
      <c r="AK37" s="3"/>
      <c r="AL37" s="3"/>
    </row>
    <row r="38" spans="1:38" ht="15" thickBot="1" x14ac:dyDescent="0.4">
      <c r="A38" s="130" t="s">
        <v>186</v>
      </c>
      <c r="B38" s="61">
        <f>SUM(B39:B43)</f>
        <v>314564.78426489083</v>
      </c>
      <c r="C38" s="61">
        <f>SUM(C39:C43)</f>
        <v>340437.44686000003</v>
      </c>
      <c r="D38" s="61">
        <f>SUM(D39:D43)</f>
        <v>394275.60407999996</v>
      </c>
      <c r="E38" s="61">
        <f>SUM(E39:E43)</f>
        <v>327075.10089</v>
      </c>
      <c r="F38" s="61">
        <f>SUM(F39:F43)</f>
        <v>350014.59349200001</v>
      </c>
      <c r="G38" s="61">
        <f>SUM(G39:G43)</f>
        <v>390062.6421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5" thickBot="1" x14ac:dyDescent="0.4">
      <c r="A39" s="44" t="s">
        <v>185</v>
      </c>
      <c r="B39" s="156">
        <v>90250.10325</v>
      </c>
      <c r="C39" s="156">
        <v>56627.934999999998</v>
      </c>
      <c r="D39" s="156">
        <v>59786.904000000002</v>
      </c>
      <c r="E39" s="156">
        <v>83990.921000000002</v>
      </c>
      <c r="F39" s="156">
        <v>77401.308999999994</v>
      </c>
      <c r="G39" s="156">
        <v>39927.789899999996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5" thickBot="1" x14ac:dyDescent="0.4">
      <c r="A40" s="44" t="s">
        <v>184</v>
      </c>
      <c r="B40" s="114">
        <v>21909.12401489076</v>
      </c>
      <c r="C40" s="114">
        <v>24556.118859999999</v>
      </c>
      <c r="D40" s="114">
        <v>33791.12788</v>
      </c>
      <c r="E40" s="114">
        <v>41152.146840000001</v>
      </c>
      <c r="F40" s="114">
        <v>67111.678192000007</v>
      </c>
      <c r="G40" s="114">
        <v>100986.40650000001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5" thickBot="1" x14ac:dyDescent="0.4">
      <c r="A41" s="44" t="s">
        <v>183</v>
      </c>
      <c r="B41" s="156">
        <v>4654.6420000000007</v>
      </c>
      <c r="C41" s="156">
        <v>6626.5370000000012</v>
      </c>
      <c r="D41" s="156">
        <v>3355.3209999999999</v>
      </c>
      <c r="E41" s="156">
        <v>123.38900000000001</v>
      </c>
      <c r="F41" s="156">
        <v>2721.9170000000004</v>
      </c>
      <c r="G41" s="156">
        <v>4599.3140000000003</v>
      </c>
      <c r="I41" s="3"/>
      <c r="J41" s="3"/>
      <c r="K41" s="3"/>
      <c r="M41" s="3"/>
      <c r="N41" s="3"/>
      <c r="O41" s="3"/>
      <c r="P41" s="3"/>
      <c r="Q41" s="3"/>
      <c r="R41" s="3"/>
      <c r="S41" s="3"/>
      <c r="T41" s="3"/>
      <c r="U41" s="3"/>
      <c r="AA41" s="3"/>
      <c r="AB41" s="3"/>
      <c r="AC41" s="3"/>
      <c r="AD41" s="3"/>
      <c r="AF41" s="3"/>
      <c r="AG41" s="3"/>
      <c r="AH41" s="3"/>
      <c r="AI41" s="3"/>
      <c r="AJ41" s="3"/>
      <c r="AK41" s="3"/>
      <c r="AL41" s="3"/>
    </row>
    <row r="42" spans="1:38" ht="15" thickBot="1" x14ac:dyDescent="0.4">
      <c r="A42" s="44" t="s">
        <v>182</v>
      </c>
      <c r="B42" s="114">
        <v>197421.76500000001</v>
      </c>
      <c r="C42" s="114">
        <v>252322.4</v>
      </c>
      <c r="D42" s="114">
        <v>297113.5992</v>
      </c>
      <c r="E42" s="114">
        <v>200750.96405000001</v>
      </c>
      <c r="F42" s="164">
        <v>201499.67180000001</v>
      </c>
      <c r="G42" s="164">
        <v>243325.8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5" thickBot="1" x14ac:dyDescent="0.4">
      <c r="A43" s="44" t="s">
        <v>181</v>
      </c>
      <c r="B43" s="157">
        <v>329.15</v>
      </c>
      <c r="C43" s="157">
        <v>304.45600000000002</v>
      </c>
      <c r="D43" s="157">
        <v>228.65199999999999</v>
      </c>
      <c r="E43" s="157">
        <v>1057.68</v>
      </c>
      <c r="F43" s="157">
        <v>1280.0174999999999</v>
      </c>
      <c r="G43" s="157">
        <v>1223.3317</v>
      </c>
      <c r="M43" s="3"/>
      <c r="N43" s="3"/>
      <c r="O43" s="3"/>
      <c r="P43" s="3"/>
      <c r="Q43" s="3"/>
      <c r="R43" s="3"/>
      <c r="S43" s="3"/>
      <c r="T43" s="3"/>
      <c r="U43" s="3"/>
      <c r="AG43" s="3"/>
      <c r="AH43" s="3"/>
      <c r="AI43" s="3"/>
      <c r="AJ43" s="3"/>
      <c r="AK43" s="3"/>
      <c r="AL43" s="3"/>
    </row>
    <row r="44" spans="1:38" ht="15" thickBot="1" x14ac:dyDescent="0.4">
      <c r="A44" s="47" t="s">
        <v>1</v>
      </c>
      <c r="B44" s="102">
        <f>+B38+B33+B27</f>
        <v>12101760.838931136</v>
      </c>
      <c r="C44" s="102">
        <f>+C38+C33+C27</f>
        <v>11580702.038236618</v>
      </c>
      <c r="D44" s="102">
        <f>+D38+D33+D27</f>
        <v>11699675.885130603</v>
      </c>
      <c r="E44" s="102">
        <f>+E38+E33+E27</f>
        <v>11121031.439578775</v>
      </c>
      <c r="F44" s="102">
        <f>+F38+F33+F27</f>
        <v>15064279.28588672</v>
      </c>
      <c r="G44" s="102">
        <f>+G38+G33+G27</f>
        <v>13708331.368683221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35">
      <c r="A45" s="163" t="s">
        <v>180</v>
      </c>
      <c r="B45" s="163"/>
      <c r="E45" s="162" t="s">
        <v>179</v>
      </c>
      <c r="F45" s="162"/>
      <c r="G45" s="162"/>
    </row>
    <row r="46" spans="1:38" x14ac:dyDescent="0.35">
      <c r="A46" s="161" t="s">
        <v>178</v>
      </c>
      <c r="F46" s="3"/>
      <c r="G46" s="3"/>
    </row>
    <row r="47" spans="1:38" x14ac:dyDescent="0.35">
      <c r="A47" s="56" t="s">
        <v>165</v>
      </c>
    </row>
    <row r="48" spans="1:38" ht="18" x14ac:dyDescent="0.4">
      <c r="A48" s="160" t="s">
        <v>177</v>
      </c>
      <c r="B48" s="160"/>
      <c r="C48" s="160"/>
    </row>
    <row r="49" spans="1:38" ht="15.5" x14ac:dyDescent="0.35">
      <c r="A49" s="23" t="s">
        <v>176</v>
      </c>
      <c r="B49" s="23"/>
      <c r="C49" s="23"/>
      <c r="D49" s="23"/>
      <c r="E49" s="23"/>
      <c r="F49" s="23"/>
    </row>
    <row r="50" spans="1:38" ht="16" thickBot="1" x14ac:dyDescent="0.4">
      <c r="A50" s="53" t="s">
        <v>11</v>
      </c>
      <c r="B50" s="159"/>
      <c r="C50" s="159"/>
    </row>
    <row r="51" spans="1:38" ht="15" thickBot="1" x14ac:dyDescent="0.4">
      <c r="A51" s="46" t="s">
        <v>18</v>
      </c>
      <c r="B51" s="13">
        <v>2017</v>
      </c>
      <c r="C51" s="13">
        <v>2018</v>
      </c>
      <c r="D51" s="13">
        <v>2019</v>
      </c>
      <c r="E51" s="13">
        <v>2020</v>
      </c>
      <c r="F51" s="13">
        <v>2021</v>
      </c>
      <c r="G51" s="13">
        <v>2022</v>
      </c>
    </row>
    <row r="52" spans="1:38" ht="15" thickBot="1" x14ac:dyDescent="0.4">
      <c r="A52" s="44" t="s">
        <v>92</v>
      </c>
      <c r="B52" s="114">
        <v>21889.99698</v>
      </c>
      <c r="C52" s="114">
        <v>15318.798360000001</v>
      </c>
      <c r="D52" s="114">
        <v>14636.5449625</v>
      </c>
      <c r="E52" s="114">
        <v>22378.92138</v>
      </c>
      <c r="F52" s="114">
        <v>23000.516209399575</v>
      </c>
      <c r="G52" s="114">
        <v>16429.502948269332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5" thickBot="1" x14ac:dyDescent="0.4">
      <c r="A53" s="44" t="s">
        <v>93</v>
      </c>
      <c r="B53" s="156">
        <v>6493.8856919999998</v>
      </c>
      <c r="C53" s="156">
        <v>3350.1676699999998</v>
      </c>
      <c r="D53" s="156">
        <v>10810.755000000001</v>
      </c>
      <c r="E53" s="156">
        <v>13523.341200000001</v>
      </c>
      <c r="F53" s="156">
        <v>14514.007668748851</v>
      </c>
      <c r="G53" s="156">
        <v>1983.7141128913056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5" thickBot="1" x14ac:dyDescent="0.4">
      <c r="A54" s="44" t="s">
        <v>91</v>
      </c>
      <c r="B54" s="114">
        <v>14853.944303999999</v>
      </c>
      <c r="C54" s="114">
        <v>9454.3257600000034</v>
      </c>
      <c r="D54" s="114">
        <v>16018.293</v>
      </c>
      <c r="E54" s="114">
        <v>25745.238300000001</v>
      </c>
      <c r="F54" s="114">
        <v>17214.539211519561</v>
      </c>
      <c r="G54" s="114">
        <v>8883.0527004731448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5" thickBot="1" x14ac:dyDescent="0.4">
      <c r="A55" s="44" t="s">
        <v>52</v>
      </c>
      <c r="B55" s="156">
        <v>26660.060874000003</v>
      </c>
      <c r="C55" s="156">
        <v>25775.477789999997</v>
      </c>
      <c r="D55" s="156">
        <v>19084.208900000005</v>
      </c>
      <c r="E55" s="156">
        <v>18092.9506</v>
      </c>
      <c r="F55" s="156">
        <v>22004.650001012</v>
      </c>
      <c r="G55" s="156">
        <v>9443.4550115075035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5" thickBot="1" x14ac:dyDescent="0.4">
      <c r="A56" s="44" t="s">
        <v>175</v>
      </c>
      <c r="B56" s="114">
        <v>3105.2861549999998</v>
      </c>
      <c r="C56" s="114">
        <v>3252.7509300000002</v>
      </c>
      <c r="D56" s="114">
        <v>3489.5316199999997</v>
      </c>
      <c r="E56" s="114">
        <v>2828.1517800000001</v>
      </c>
      <c r="F56" s="114">
        <v>4319.9274999999998</v>
      </c>
      <c r="G56" s="114">
        <v>3814.670709999999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5" thickBot="1" x14ac:dyDescent="0.4">
      <c r="A57" s="44" t="s">
        <v>59</v>
      </c>
      <c r="B57" s="157">
        <v>240</v>
      </c>
      <c r="C57" s="157">
        <v>142</v>
      </c>
      <c r="D57" s="157">
        <v>130</v>
      </c>
      <c r="E57" s="157">
        <v>0</v>
      </c>
      <c r="F57" s="158">
        <v>0</v>
      </c>
      <c r="G57" s="158">
        <v>439.98168499999997</v>
      </c>
      <c r="H57" s="3"/>
      <c r="M57" s="3"/>
      <c r="N57" s="3"/>
      <c r="O57" s="3"/>
      <c r="P57" s="3"/>
      <c r="Q57" s="3"/>
      <c r="R57" s="3"/>
      <c r="S57" s="3"/>
      <c r="T57" s="3"/>
      <c r="AG57" s="3"/>
      <c r="AH57" s="3"/>
      <c r="AI57" s="3"/>
      <c r="AJ57" s="3"/>
      <c r="AK57" s="3"/>
      <c r="AL57" s="3"/>
    </row>
    <row r="58" spans="1:38" ht="15" thickBot="1" x14ac:dyDescent="0.4">
      <c r="A58" s="44" t="s">
        <v>1</v>
      </c>
      <c r="B58" s="143">
        <f>SUM(B52:B57)</f>
        <v>73243.174004999993</v>
      </c>
      <c r="C58" s="143">
        <f>SUM(C52:C57)</f>
        <v>57293.520510000002</v>
      </c>
      <c r="D58" s="143">
        <f>SUM(D52:D57)</f>
        <v>64169.333482500006</v>
      </c>
      <c r="E58" s="143">
        <f>SUM(E52:E57)</f>
        <v>82568.603260000004</v>
      </c>
      <c r="F58" s="143">
        <f>SUM(F52:F57)</f>
        <v>81053.640590679992</v>
      </c>
      <c r="G58" s="143">
        <f>SUM(G52:G57)</f>
        <v>40994.377168141284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35">
      <c r="A59" s="56" t="s">
        <v>165</v>
      </c>
      <c r="B59" s="3"/>
      <c r="C59" s="3"/>
      <c r="D59" s="3"/>
      <c r="E59" s="3"/>
      <c r="F59" s="3"/>
      <c r="G59" s="3"/>
    </row>
    <row r="60" spans="1:38" ht="16" thickBot="1" x14ac:dyDescent="0.4">
      <c r="A60" s="76" t="s">
        <v>172</v>
      </c>
      <c r="B60" s="76"/>
      <c r="C60" s="76"/>
    </row>
    <row r="61" spans="1:38" ht="15" thickBot="1" x14ac:dyDescent="0.4">
      <c r="A61" s="46" t="s">
        <v>18</v>
      </c>
      <c r="B61" s="13">
        <v>2017</v>
      </c>
      <c r="C61" s="13">
        <v>2018</v>
      </c>
      <c r="D61" s="13">
        <v>2019</v>
      </c>
      <c r="E61" s="13">
        <v>2020</v>
      </c>
      <c r="F61" s="13">
        <v>2021</v>
      </c>
      <c r="G61" s="13">
        <v>2022</v>
      </c>
    </row>
    <row r="62" spans="1:38" ht="15" thickBot="1" x14ac:dyDescent="0.4">
      <c r="A62" s="44" t="s">
        <v>92</v>
      </c>
      <c r="B62" s="114">
        <v>2032.5288891</v>
      </c>
      <c r="C62" s="114">
        <v>1838.2558031999999</v>
      </c>
      <c r="D62" s="114">
        <v>1288.0159567000001</v>
      </c>
      <c r="E62" s="114">
        <v>1577.6690396400002</v>
      </c>
      <c r="F62" s="114">
        <v>2653.449779895951</v>
      </c>
      <c r="G62" s="114">
        <v>1930.7371375776622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5" thickBot="1" x14ac:dyDescent="0.4">
      <c r="A63" s="44" t="s">
        <v>93</v>
      </c>
      <c r="B63" s="157">
        <v>577.01996732999987</v>
      </c>
      <c r="C63" s="157">
        <v>373.57531053000002</v>
      </c>
      <c r="D63" s="157">
        <v>1011.7155995999999</v>
      </c>
      <c r="E63" s="157">
        <v>892.62795540000013</v>
      </c>
      <c r="F63" s="156">
        <v>1256.5736726373689</v>
      </c>
      <c r="G63" s="156">
        <v>238.84791579225293</v>
      </c>
      <c r="M63" s="3"/>
      <c r="N63" s="3"/>
      <c r="O63" s="3"/>
      <c r="P63" s="3"/>
      <c r="Q63" s="3"/>
      <c r="R63" s="3"/>
      <c r="S63" s="3"/>
      <c r="T63" s="3"/>
      <c r="AF63" s="3"/>
      <c r="AG63" s="3"/>
      <c r="AH63" s="3"/>
      <c r="AI63" s="3"/>
      <c r="AJ63" s="3"/>
      <c r="AK63" s="3"/>
      <c r="AL63" s="3"/>
    </row>
    <row r="64" spans="1:38" ht="15" thickBot="1" x14ac:dyDescent="0.4">
      <c r="A64" s="44" t="s">
        <v>91</v>
      </c>
      <c r="B64" s="155">
        <v>912.19228595199991</v>
      </c>
      <c r="C64" s="155">
        <v>633.20249372000012</v>
      </c>
      <c r="D64" s="155">
        <v>745.22972959999993</v>
      </c>
      <c r="E64" s="155">
        <v>867.68272589999992</v>
      </c>
      <c r="F64" s="114">
        <v>718.8443382450954</v>
      </c>
      <c r="G64" s="114">
        <v>519.7589097104451</v>
      </c>
      <c r="M64" s="3"/>
      <c r="N64" s="3"/>
      <c r="O64" s="3"/>
      <c r="P64" s="3"/>
      <c r="Q64" s="3"/>
      <c r="R64" s="3"/>
      <c r="S64" s="3"/>
      <c r="T64" s="3"/>
      <c r="AG64" s="3"/>
      <c r="AH64" s="3"/>
      <c r="AI64" s="3"/>
      <c r="AJ64" s="3"/>
      <c r="AK64" s="3"/>
      <c r="AL64" s="3"/>
    </row>
    <row r="65" spans="1:38" ht="15" thickBot="1" x14ac:dyDescent="0.4">
      <c r="A65" s="44" t="s">
        <v>52</v>
      </c>
      <c r="B65" s="157">
        <v>454.99965263999997</v>
      </c>
      <c r="C65" s="157">
        <v>495.09351323999994</v>
      </c>
      <c r="D65" s="157">
        <v>360.48806160000004</v>
      </c>
      <c r="E65" s="157">
        <v>323.19281079999996</v>
      </c>
      <c r="F65" s="156">
        <v>353.370084917204</v>
      </c>
      <c r="G65" s="156">
        <v>161.37680964814709</v>
      </c>
      <c r="M65" s="3"/>
      <c r="N65" s="3"/>
      <c r="O65" s="3"/>
      <c r="P65" s="3"/>
      <c r="Q65" s="3"/>
      <c r="R65" s="3"/>
      <c r="S65" s="3"/>
      <c r="T65" s="3"/>
      <c r="AG65" s="3"/>
      <c r="AH65" s="3"/>
      <c r="AI65" s="3"/>
      <c r="AJ65" s="3"/>
      <c r="AK65" s="3"/>
      <c r="AL65" s="3"/>
    </row>
    <row r="66" spans="1:38" ht="15" thickBot="1" x14ac:dyDescent="0.4">
      <c r="A66" s="44" t="s">
        <v>175</v>
      </c>
      <c r="B66" s="155">
        <v>589.21508534424993</v>
      </c>
      <c r="C66" s="155">
        <v>593.05118425661863</v>
      </c>
      <c r="D66" s="155">
        <v>602.60428084060334</v>
      </c>
      <c r="E66" s="155">
        <v>496.45770641877385</v>
      </c>
      <c r="F66" s="114">
        <v>700.02744992910016</v>
      </c>
      <c r="G66" s="114">
        <v>763.93021615471457</v>
      </c>
      <c r="M66" s="3"/>
      <c r="N66" s="3"/>
      <c r="O66" s="3"/>
      <c r="P66" s="3"/>
      <c r="Q66" s="3"/>
      <c r="R66" s="3"/>
      <c r="S66" s="3"/>
      <c r="T66" s="3"/>
      <c r="AG66" s="3"/>
      <c r="AH66" s="3"/>
      <c r="AI66" s="3"/>
      <c r="AJ66" s="3"/>
      <c r="AK66" s="3"/>
      <c r="AL66" s="3"/>
    </row>
    <row r="67" spans="1:38" ht="15" thickBot="1" x14ac:dyDescent="0.4">
      <c r="A67" s="44" t="s">
        <v>59</v>
      </c>
      <c r="B67" s="157">
        <v>26.4</v>
      </c>
      <c r="C67" s="157">
        <v>16.557200000000002</v>
      </c>
      <c r="D67" s="157">
        <v>15.157999999999999</v>
      </c>
      <c r="E67" s="157">
        <v>0</v>
      </c>
      <c r="F67" s="156">
        <v>0</v>
      </c>
      <c r="G67" s="156">
        <v>39.598351649999998</v>
      </c>
      <c r="M67" s="3"/>
      <c r="N67" s="3"/>
      <c r="O67" s="3"/>
      <c r="P67" s="3"/>
      <c r="Q67" s="3"/>
      <c r="R67" s="3"/>
      <c r="S67" s="3"/>
      <c r="T67" s="3"/>
      <c r="AG67" s="3"/>
      <c r="AH67" s="3"/>
      <c r="AI67" s="3"/>
      <c r="AJ67" s="3"/>
      <c r="AK67" s="3"/>
      <c r="AL67" s="3"/>
    </row>
    <row r="68" spans="1:38" ht="15" thickBot="1" x14ac:dyDescent="0.4">
      <c r="A68" s="44" t="s">
        <v>1</v>
      </c>
      <c r="B68" s="143">
        <f>SUM(B62:B67)</f>
        <v>4592.355880366249</v>
      </c>
      <c r="C68" s="143">
        <f>SUM(C62:C67)</f>
        <v>3949.7355049466187</v>
      </c>
      <c r="D68" s="143">
        <f>SUM(D62:D67)</f>
        <v>4023.2116283406031</v>
      </c>
      <c r="E68" s="143">
        <f>SUM(E62:E67)</f>
        <v>4157.6302381587748</v>
      </c>
      <c r="F68" s="143">
        <f>SUM(F62:F67)</f>
        <v>5682.2653256247186</v>
      </c>
      <c r="G68" s="143">
        <f>SUM(G62:G67)</f>
        <v>3654.2493405332216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35">
      <c r="A69" s="56" t="s">
        <v>165</v>
      </c>
      <c r="B69" s="55"/>
      <c r="C69" s="55"/>
      <c r="D69" s="55"/>
      <c r="E69" s="55"/>
      <c r="F69" s="55"/>
      <c r="G69" s="55"/>
    </row>
    <row r="70" spans="1:38" ht="15.5" x14ac:dyDescent="0.35">
      <c r="A70" s="54" t="s">
        <v>174</v>
      </c>
      <c r="B70" s="54"/>
      <c r="C70" s="54"/>
      <c r="D70" s="54"/>
      <c r="E70" s="54"/>
      <c r="F70" s="54"/>
      <c r="G70" s="54"/>
    </row>
    <row r="71" spans="1:38" ht="16" thickBot="1" x14ac:dyDescent="0.4">
      <c r="A71" s="53" t="s">
        <v>11</v>
      </c>
      <c r="B71" s="77"/>
      <c r="C71" s="77"/>
    </row>
    <row r="72" spans="1:38" ht="15" thickBot="1" x14ac:dyDescent="0.4">
      <c r="A72" s="46" t="s">
        <v>173</v>
      </c>
      <c r="B72" s="13">
        <v>2017</v>
      </c>
      <c r="C72" s="13">
        <v>2018</v>
      </c>
      <c r="D72" s="13">
        <v>2019</v>
      </c>
      <c r="E72" s="13">
        <v>2020</v>
      </c>
      <c r="F72" s="13">
        <v>2021</v>
      </c>
      <c r="G72" s="13">
        <v>2022</v>
      </c>
    </row>
    <row r="73" spans="1:38" ht="15" thickBot="1" x14ac:dyDescent="0.4">
      <c r="A73" s="44" t="s">
        <v>170</v>
      </c>
      <c r="B73" s="114">
        <v>41523.236704999996</v>
      </c>
      <c r="C73" s="114">
        <v>28103.559659999999</v>
      </c>
      <c r="D73" s="114">
        <v>39068.514759999998</v>
      </c>
      <c r="E73" s="114">
        <v>47155.820780000009</v>
      </c>
      <c r="F73" s="114">
        <v>48321.471760679982</v>
      </c>
      <c r="G73" s="114">
        <v>22807.010208141284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5" thickBot="1" x14ac:dyDescent="0.4">
      <c r="A74" s="44" t="s">
        <v>169</v>
      </c>
      <c r="B74" s="156">
        <v>8766.6220000000012</v>
      </c>
      <c r="C74" s="156">
        <v>4393.0789999999997</v>
      </c>
      <c r="D74" s="156">
        <v>10038.096000000001</v>
      </c>
      <c r="E74" s="156">
        <v>12120.654</v>
      </c>
      <c r="F74" s="156">
        <v>13104.39998</v>
      </c>
      <c r="G74" s="156">
        <v>5873.7284999999993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5" thickBot="1" x14ac:dyDescent="0.4">
      <c r="A75" s="44" t="s">
        <v>168</v>
      </c>
      <c r="B75" s="114">
        <v>1222.0119199999999</v>
      </c>
      <c r="C75" s="114">
        <v>1205.2639999999999</v>
      </c>
      <c r="D75" s="114">
        <v>1404.7892599999998</v>
      </c>
      <c r="E75" s="114">
        <v>1131.492</v>
      </c>
      <c r="F75" s="114">
        <v>1575.299</v>
      </c>
      <c r="G75" s="114">
        <v>1297.3679999999999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5" thickBot="1" x14ac:dyDescent="0.4">
      <c r="A76" s="44" t="s">
        <v>167</v>
      </c>
      <c r="B76" s="156">
        <v>21491.303380000001</v>
      </c>
      <c r="C76" s="156">
        <v>23449.617850000002</v>
      </c>
      <c r="D76" s="156">
        <v>13527.933462500001</v>
      </c>
      <c r="E76" s="156">
        <v>22160.636479999997</v>
      </c>
      <c r="F76" s="156">
        <v>18011.690849999999</v>
      </c>
      <c r="G76" s="156">
        <v>10576.288775000001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5" thickBot="1" x14ac:dyDescent="0.4">
      <c r="A77" s="44" t="s">
        <v>45</v>
      </c>
      <c r="B77" s="155">
        <v>240</v>
      </c>
      <c r="C77" s="155">
        <v>142</v>
      </c>
      <c r="D77" s="155">
        <v>130</v>
      </c>
      <c r="E77" s="155">
        <v>0</v>
      </c>
      <c r="F77" s="155">
        <v>40.779000000000003</v>
      </c>
      <c r="G77" s="155">
        <v>439.98168499999997</v>
      </c>
      <c r="M77" s="3"/>
      <c r="N77" s="3"/>
      <c r="O77" s="3"/>
      <c r="P77" s="3"/>
      <c r="Q77" s="3"/>
      <c r="R77" s="3"/>
      <c r="S77" s="3"/>
      <c r="T77" s="3"/>
      <c r="AG77" s="3"/>
      <c r="AH77" s="3"/>
      <c r="AI77" s="3"/>
      <c r="AJ77" s="3"/>
      <c r="AK77" s="3"/>
      <c r="AL77" s="3"/>
    </row>
    <row r="78" spans="1:38" ht="15" thickBot="1" x14ac:dyDescent="0.4">
      <c r="A78" s="44" t="s">
        <v>166</v>
      </c>
      <c r="B78" s="154">
        <f>+SUM(B73:B77)</f>
        <v>73243.174004999993</v>
      </c>
      <c r="C78" s="154">
        <f>+SUM(C73:C77)</f>
        <v>57293.520510000002</v>
      </c>
      <c r="D78" s="154">
        <f>+SUM(D73:D77)</f>
        <v>64169.333482499991</v>
      </c>
      <c r="E78" s="154">
        <f>+SUM(E73:E77)</f>
        <v>82568.603260000004</v>
      </c>
      <c r="F78" s="154">
        <f>+SUM(F73:F77)</f>
        <v>81053.640590679977</v>
      </c>
      <c r="G78" s="154">
        <f>+SUM(G73:G77)</f>
        <v>40994.377168141284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35">
      <c r="A79" s="56" t="s">
        <v>165</v>
      </c>
      <c r="B79" s="39"/>
      <c r="C79" s="39"/>
      <c r="D79" s="39"/>
      <c r="E79" s="39"/>
      <c r="F79" s="39"/>
      <c r="G79" s="39"/>
    </row>
    <row r="80" spans="1:38" ht="16" thickBot="1" x14ac:dyDescent="0.4">
      <c r="A80" s="76" t="s">
        <v>172</v>
      </c>
      <c r="B80" s="76"/>
      <c r="C80" s="76"/>
    </row>
    <row r="81" spans="1:38" ht="15" thickBot="1" x14ac:dyDescent="0.4">
      <c r="A81" s="46" t="s">
        <v>171</v>
      </c>
      <c r="B81" s="13">
        <v>2017</v>
      </c>
      <c r="C81" s="13">
        <v>2018</v>
      </c>
      <c r="D81" s="13">
        <v>2019</v>
      </c>
      <c r="E81" s="13">
        <v>2020</v>
      </c>
      <c r="F81" s="13">
        <v>2021</v>
      </c>
      <c r="G81" s="13">
        <v>2022</v>
      </c>
    </row>
    <row r="82" spans="1:38" ht="15" thickBot="1" x14ac:dyDescent="0.4">
      <c r="A82" s="44" t="s">
        <v>170</v>
      </c>
      <c r="B82" s="114">
        <v>2555.2483091877762</v>
      </c>
      <c r="C82" s="114">
        <v>1755.348307792613</v>
      </c>
      <c r="D82" s="114">
        <v>2402.7556407315219</v>
      </c>
      <c r="E82" s="114">
        <v>2289.6777974926863</v>
      </c>
      <c r="F82" s="114">
        <v>3389.1262666070197</v>
      </c>
      <c r="G82" s="114">
        <v>1974.3989491748619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5" thickBot="1" x14ac:dyDescent="0.4">
      <c r="A83" s="44" t="s">
        <v>169</v>
      </c>
      <c r="B83" s="156">
        <v>520.21378000000004</v>
      </c>
      <c r="C83" s="156">
        <v>315.64927699999998</v>
      </c>
      <c r="D83" s="156">
        <v>579.16158600000006</v>
      </c>
      <c r="E83" s="156">
        <v>606.41277600000001</v>
      </c>
      <c r="F83" s="156">
        <v>884.28324554000005</v>
      </c>
      <c r="G83" s="156">
        <v>477.31577099999998</v>
      </c>
      <c r="M83" s="3"/>
      <c r="N83" s="3"/>
      <c r="O83" s="3"/>
      <c r="P83" s="3"/>
      <c r="Q83" s="3"/>
      <c r="R83" s="3"/>
      <c r="S83" s="3"/>
      <c r="T83" s="3"/>
      <c r="AG83" s="3"/>
      <c r="AH83" s="3"/>
      <c r="AI83" s="3"/>
      <c r="AJ83" s="3"/>
      <c r="AK83" s="3"/>
      <c r="AL83" s="3"/>
    </row>
    <row r="84" spans="1:38" ht="15" thickBot="1" x14ac:dyDescent="0.4">
      <c r="A84" s="44" t="s">
        <v>168</v>
      </c>
      <c r="B84" s="114">
        <v>213.36684554647402</v>
      </c>
      <c r="C84" s="114">
        <v>216.12506685400564</v>
      </c>
      <c r="D84" s="114">
        <v>215.75975730908149</v>
      </c>
      <c r="E84" s="114">
        <v>181.90268492608757</v>
      </c>
      <c r="F84" s="114">
        <v>241.20300147</v>
      </c>
      <c r="G84" s="114">
        <v>254.48915928335947</v>
      </c>
      <c r="M84" s="3"/>
      <c r="N84" s="3"/>
      <c r="O84" s="3"/>
      <c r="P84" s="3"/>
      <c r="Q84" s="3"/>
      <c r="R84" s="3"/>
      <c r="S84" s="3"/>
      <c r="T84" s="3"/>
      <c r="AG84" s="3"/>
      <c r="AH84" s="3"/>
      <c r="AI84" s="3"/>
      <c r="AJ84" s="3"/>
      <c r="AK84" s="3"/>
      <c r="AL84" s="3"/>
    </row>
    <row r="85" spans="1:38" ht="15" thickBot="1" x14ac:dyDescent="0.4">
      <c r="A85" s="44" t="s">
        <v>167</v>
      </c>
      <c r="B85" s="156">
        <v>1277.1269456319999</v>
      </c>
      <c r="C85" s="156">
        <v>1646.0556532999999</v>
      </c>
      <c r="D85" s="156">
        <v>810.37664429999995</v>
      </c>
      <c r="E85" s="156">
        <v>1079.6369797399998</v>
      </c>
      <c r="F85" s="156">
        <v>1161.8171905249997</v>
      </c>
      <c r="G85" s="156">
        <v>908.44710942500024</v>
      </c>
      <c r="I85" s="3"/>
      <c r="J85" s="3"/>
      <c r="L85" s="3"/>
      <c r="M85" s="3"/>
      <c r="N85" s="3"/>
      <c r="O85" s="3"/>
      <c r="P85" s="3"/>
      <c r="Q85" s="3"/>
      <c r="R85" s="3"/>
      <c r="S85" s="3"/>
      <c r="T85" s="3"/>
      <c r="AB85" s="3"/>
      <c r="AC85" s="3"/>
      <c r="AE85" s="3"/>
      <c r="AF85" s="3"/>
      <c r="AG85" s="3"/>
      <c r="AH85" s="3"/>
      <c r="AI85" s="3"/>
      <c r="AJ85" s="3"/>
      <c r="AK85" s="3"/>
      <c r="AL85" s="3"/>
    </row>
    <row r="86" spans="1:38" ht="15" thickBot="1" x14ac:dyDescent="0.4">
      <c r="A86" s="44" t="s">
        <v>45</v>
      </c>
      <c r="B86" s="155">
        <v>26.4</v>
      </c>
      <c r="C86" s="155">
        <v>16.557200000000002</v>
      </c>
      <c r="D86" s="155">
        <v>15.157999999999999</v>
      </c>
      <c r="E86" s="155">
        <v>0</v>
      </c>
      <c r="F86" s="155">
        <v>5.8356214826999997</v>
      </c>
      <c r="G86" s="155">
        <v>39.598351649999998</v>
      </c>
      <c r="M86" s="3"/>
      <c r="N86" s="3"/>
      <c r="O86" s="3"/>
      <c r="P86" s="3"/>
      <c r="Q86" s="3"/>
      <c r="R86" s="3"/>
      <c r="S86" s="3"/>
      <c r="T86" s="3"/>
      <c r="AG86" s="3"/>
      <c r="AH86" s="3"/>
      <c r="AI86" s="3"/>
      <c r="AJ86" s="3"/>
      <c r="AK86" s="3"/>
      <c r="AL86" s="3"/>
    </row>
    <row r="87" spans="1:38" ht="15" thickBot="1" x14ac:dyDescent="0.4">
      <c r="A87" s="44" t="s">
        <v>166</v>
      </c>
      <c r="B87" s="154">
        <f>+SUM(B82:B86)</f>
        <v>4592.3558803662499</v>
      </c>
      <c r="C87" s="154">
        <f>+SUM(C82:C86)</f>
        <v>3949.7355049466187</v>
      </c>
      <c r="D87" s="154">
        <f>+SUM(D82:D86)</f>
        <v>4023.2116283406035</v>
      </c>
      <c r="E87" s="154">
        <f>+SUM(E82:E86)</f>
        <v>4157.6302381587739</v>
      </c>
      <c r="F87" s="154">
        <f>+SUM(F82:F86)</f>
        <v>5682.2653256247195</v>
      </c>
      <c r="G87" s="154">
        <f>+SUM(G82:G86)</f>
        <v>3654.2493405332216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35">
      <c r="A88" s="56" t="s">
        <v>165</v>
      </c>
      <c r="B88" s="39"/>
      <c r="C88" s="39"/>
      <c r="D88" s="39"/>
      <c r="E88" s="39"/>
      <c r="F88" s="39"/>
      <c r="G88" s="39"/>
    </row>
    <row r="89" spans="1:38" x14ac:dyDescent="0.35">
      <c r="A89" s="153"/>
      <c r="B89" s="22"/>
      <c r="C89" s="22"/>
      <c r="D89" s="22"/>
      <c r="E89" s="22"/>
      <c r="F89" s="22"/>
      <c r="G89" s="22"/>
    </row>
    <row r="90" spans="1:38" ht="18" x14ac:dyDescent="0.4">
      <c r="A90" s="79" t="s">
        <v>164</v>
      </c>
      <c r="B90" s="79"/>
      <c r="C90" s="79"/>
      <c r="D90" s="79"/>
    </row>
    <row r="91" spans="1:38" ht="15.5" x14ac:dyDescent="0.35">
      <c r="A91" s="54" t="s">
        <v>163</v>
      </c>
      <c r="B91" s="54"/>
      <c r="C91" s="54"/>
      <c r="D91" s="54"/>
      <c r="E91" s="54"/>
      <c r="F91" s="54"/>
      <c r="G91" s="54"/>
    </row>
    <row r="92" spans="1:38" ht="16" thickBot="1" x14ac:dyDescent="0.4">
      <c r="A92" s="151" t="s">
        <v>162</v>
      </c>
      <c r="B92" s="151"/>
      <c r="C92" s="151"/>
      <c r="D92" s="151"/>
    </row>
    <row r="93" spans="1:38" ht="15" thickBot="1" x14ac:dyDescent="0.4">
      <c r="A93" s="46" t="s">
        <v>73</v>
      </c>
      <c r="B93" s="13">
        <v>2017</v>
      </c>
      <c r="C93" s="13">
        <v>2018</v>
      </c>
      <c r="D93" s="13">
        <v>2019</v>
      </c>
      <c r="E93" s="13">
        <v>2020</v>
      </c>
      <c r="F93" s="13">
        <v>2021</v>
      </c>
      <c r="G93" s="13">
        <v>2022</v>
      </c>
    </row>
    <row r="94" spans="1:38" ht="15" thickBot="1" x14ac:dyDescent="0.4">
      <c r="A94" s="44" t="s">
        <v>72</v>
      </c>
      <c r="B94" s="148">
        <v>69194.382729999998</v>
      </c>
      <c r="C94" s="147">
        <v>66615.067999999999</v>
      </c>
      <c r="D94" s="147">
        <v>74819.714599999992</v>
      </c>
      <c r="E94" s="147">
        <v>76472.927299999996</v>
      </c>
      <c r="F94" s="147">
        <v>50357.207869999998</v>
      </c>
      <c r="G94" s="147">
        <v>25050.178909999999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5" thickBot="1" x14ac:dyDescent="0.4">
      <c r="A95" s="44" t="s">
        <v>71</v>
      </c>
      <c r="B95" s="146">
        <v>70638.761799999993</v>
      </c>
      <c r="C95" s="145">
        <v>53554.606399999997</v>
      </c>
      <c r="D95" s="145">
        <v>82152.997099999993</v>
      </c>
      <c r="E95" s="145">
        <v>61902.956600000005</v>
      </c>
      <c r="F95" s="145">
        <v>57546.198499999999</v>
      </c>
      <c r="G95" s="145">
        <v>51900.525900000001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5" thickBot="1" x14ac:dyDescent="0.4">
      <c r="A96" s="44" t="s">
        <v>70</v>
      </c>
      <c r="B96" s="148">
        <v>67716.467000000004</v>
      </c>
      <c r="C96" s="147">
        <v>80517.194599999988</v>
      </c>
      <c r="D96" s="147">
        <v>75348.853900000016</v>
      </c>
      <c r="E96" s="147">
        <v>52569.648000000001</v>
      </c>
      <c r="F96" s="147">
        <v>83830.030799999993</v>
      </c>
      <c r="G96" s="147">
        <v>63362.706570000002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5" thickBot="1" x14ac:dyDescent="0.4">
      <c r="A97" s="44" t="s">
        <v>69</v>
      </c>
      <c r="B97" s="146">
        <v>128051.556</v>
      </c>
      <c r="C97" s="145">
        <v>90345.31</v>
      </c>
      <c r="D97" s="145">
        <v>96863.605099999957</v>
      </c>
      <c r="E97" s="145">
        <v>57008.854780000001</v>
      </c>
      <c r="F97" s="145">
        <v>81713.581200000001</v>
      </c>
      <c r="G97" s="145">
        <v>105818.69437000001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5" thickBot="1" x14ac:dyDescent="0.4">
      <c r="A98" s="44" t="s">
        <v>68</v>
      </c>
      <c r="B98" s="148">
        <v>120480.27293000001</v>
      </c>
      <c r="C98" s="147">
        <v>104719.79729999999</v>
      </c>
      <c r="D98" s="147">
        <v>80150.02640000009</v>
      </c>
      <c r="E98" s="147">
        <v>83801.057450000008</v>
      </c>
      <c r="F98" s="147">
        <v>59731.284549999997</v>
      </c>
      <c r="G98" s="147">
        <v>149878.8841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5" thickBot="1" x14ac:dyDescent="0.4">
      <c r="A99" s="44" t="s">
        <v>67</v>
      </c>
      <c r="B99" s="146">
        <v>69851.454400000002</v>
      </c>
      <c r="C99" s="145">
        <v>76247.244999999995</v>
      </c>
      <c r="D99" s="145">
        <v>104061.44637999998</v>
      </c>
      <c r="E99" s="145">
        <v>126228.35805</v>
      </c>
      <c r="F99" s="145">
        <v>102160.8855</v>
      </c>
      <c r="G99" s="145">
        <v>162948.95699999999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5" thickBot="1" x14ac:dyDescent="0.4">
      <c r="A100" s="44" t="s">
        <v>66</v>
      </c>
      <c r="B100" s="148">
        <v>131648.47156000001</v>
      </c>
      <c r="C100" s="147">
        <v>119464.5073</v>
      </c>
      <c r="D100" s="147">
        <v>122918.82165</v>
      </c>
      <c r="E100" s="147">
        <v>88653.924099999989</v>
      </c>
      <c r="F100" s="147">
        <v>61526.718799999995</v>
      </c>
      <c r="G100" s="147">
        <v>66459.032999999996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5" thickBot="1" x14ac:dyDescent="0.4">
      <c r="A101" s="44" t="s">
        <v>65</v>
      </c>
      <c r="B101" s="146">
        <v>82012.125499999995</v>
      </c>
      <c r="C101" s="145">
        <v>64375.797399999996</v>
      </c>
      <c r="D101" s="145">
        <v>51840.060500000021</v>
      </c>
      <c r="E101" s="145">
        <v>83703.196200000006</v>
      </c>
      <c r="F101" s="145">
        <v>92423.955499999996</v>
      </c>
      <c r="G101" s="145">
        <v>160113.91144999999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5" thickBot="1" x14ac:dyDescent="0.4">
      <c r="A102" s="44" t="s">
        <v>64</v>
      </c>
      <c r="B102" s="148">
        <v>93229.874930000005</v>
      </c>
      <c r="C102" s="147">
        <v>138260.72030000002</v>
      </c>
      <c r="D102" s="147">
        <v>153395.24667999975</v>
      </c>
      <c r="E102" s="147">
        <v>149068.6697</v>
      </c>
      <c r="F102" s="147">
        <v>138040.85075000001</v>
      </c>
      <c r="G102" s="147">
        <v>183817.61278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5" thickBot="1" x14ac:dyDescent="0.4">
      <c r="A103" s="44" t="s">
        <v>63</v>
      </c>
      <c r="B103" s="146">
        <v>147886.5153</v>
      </c>
      <c r="C103" s="145">
        <v>176618.61749999999</v>
      </c>
      <c r="D103" s="145">
        <v>184410.89502000017</v>
      </c>
      <c r="E103" s="145">
        <v>119906.41639</v>
      </c>
      <c r="F103" s="145">
        <v>142515.23458000002</v>
      </c>
      <c r="G103" s="145">
        <v>149637.5485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5" thickBot="1" x14ac:dyDescent="0.4">
      <c r="A104" s="44" t="s">
        <v>62</v>
      </c>
      <c r="B104" s="148">
        <v>117487.42879999999</v>
      </c>
      <c r="C104" s="147">
        <v>99106.317500000005</v>
      </c>
      <c r="D104" s="147">
        <v>96027.010099999956</v>
      </c>
      <c r="E104" s="147">
        <v>143165.6177</v>
      </c>
      <c r="F104" s="147">
        <v>148300.01123</v>
      </c>
      <c r="G104" s="147">
        <v>139535.5846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5" thickBot="1" x14ac:dyDescent="0.4">
      <c r="A105" s="44" t="s">
        <v>61</v>
      </c>
      <c r="B105" s="146">
        <v>66805.296000000002</v>
      </c>
      <c r="C105" s="145">
        <v>119404.0482</v>
      </c>
      <c r="D105" s="145">
        <v>132929.29178000009</v>
      </c>
      <c r="E105" s="145">
        <v>96715.782800000001</v>
      </c>
      <c r="F105" s="145">
        <v>131204.87512000001</v>
      </c>
      <c r="G105" s="145">
        <v>89288.958499999993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5" thickBot="1" x14ac:dyDescent="0.4">
      <c r="A106" s="44" t="s">
        <v>1</v>
      </c>
      <c r="B106" s="152">
        <f>SUM(B94:B105)</f>
        <v>1165002.6069499999</v>
      </c>
      <c r="C106" s="152">
        <f>SUM(C94:C105)</f>
        <v>1189229.2295000004</v>
      </c>
      <c r="D106" s="152">
        <f>SUM(D94:D105)</f>
        <v>1254917.96921</v>
      </c>
      <c r="E106" s="152">
        <f>SUM(E94:E105)</f>
        <v>1139197.4090699998</v>
      </c>
      <c r="F106" s="152">
        <f>SUM(F94:F105)</f>
        <v>1149350.8344000001</v>
      </c>
      <c r="G106" s="152">
        <f>SUM(G94:G105)</f>
        <v>1347812.5956799998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35">
      <c r="A107" s="128" t="s">
        <v>79</v>
      </c>
      <c r="B107" s="131"/>
      <c r="C107" s="131"/>
      <c r="D107" s="131"/>
      <c r="E107" s="131"/>
      <c r="F107" s="131"/>
      <c r="G107" s="131"/>
    </row>
    <row r="108" spans="1:38" ht="15.5" x14ac:dyDescent="0.35">
      <c r="A108" s="53"/>
      <c r="B108" s="116"/>
      <c r="C108" s="116"/>
      <c r="D108" s="116"/>
      <c r="E108" s="116"/>
      <c r="F108" s="116"/>
      <c r="G108" s="116"/>
    </row>
    <row r="109" spans="1:38" ht="16" thickBot="1" x14ac:dyDescent="0.4">
      <c r="A109" s="151" t="s">
        <v>161</v>
      </c>
      <c r="B109" s="151"/>
      <c r="C109" s="151"/>
      <c r="D109" s="75"/>
      <c r="E109" s="75"/>
      <c r="F109" s="75"/>
    </row>
    <row r="110" spans="1:38" ht="15" thickBot="1" x14ac:dyDescent="0.4">
      <c r="A110" s="150" t="s">
        <v>73</v>
      </c>
      <c r="B110" s="13">
        <v>2017</v>
      </c>
      <c r="C110" s="13">
        <v>2018</v>
      </c>
      <c r="D110" s="13">
        <v>2019</v>
      </c>
      <c r="E110" s="13">
        <v>2020</v>
      </c>
      <c r="F110" s="13">
        <v>2021</v>
      </c>
      <c r="G110" s="13">
        <v>2022</v>
      </c>
    </row>
    <row r="111" spans="1:38" ht="15" thickBot="1" x14ac:dyDescent="0.4">
      <c r="A111" s="144" t="s">
        <v>72</v>
      </c>
      <c r="B111" s="148">
        <v>6842.7810099999997</v>
      </c>
      <c r="C111" s="147">
        <v>6536.4309800000001</v>
      </c>
      <c r="D111" s="147">
        <v>5436.6877100000011</v>
      </c>
      <c r="E111" s="147">
        <v>11510.78839</v>
      </c>
      <c r="F111" s="147">
        <v>6082.3513899999998</v>
      </c>
      <c r="G111" s="147">
        <v>8221.2312000000002</v>
      </c>
      <c r="H111" s="1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5" thickBot="1" x14ac:dyDescent="0.4">
      <c r="A112" s="144" t="s">
        <v>71</v>
      </c>
      <c r="B112" s="146">
        <v>6852.9435100000001</v>
      </c>
      <c r="C112" s="145">
        <v>5365.1164500000004</v>
      </c>
      <c r="D112" s="145">
        <v>6234.4070999999958</v>
      </c>
      <c r="E112" s="145">
        <v>8394.7078299999994</v>
      </c>
      <c r="F112" s="145">
        <v>6717.0051299999996</v>
      </c>
      <c r="G112" s="145">
        <v>5886.0875900000001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5" thickBot="1" x14ac:dyDescent="0.4">
      <c r="A113" s="144" t="s">
        <v>70</v>
      </c>
      <c r="B113" s="148">
        <v>6110.4220500000001</v>
      </c>
      <c r="C113" s="147">
        <v>5709.8917199999996</v>
      </c>
      <c r="D113" s="147">
        <v>6449.6519100000023</v>
      </c>
      <c r="E113" s="147">
        <v>7365.8135400000001</v>
      </c>
      <c r="F113" s="147">
        <v>8605.8869700000014</v>
      </c>
      <c r="G113" s="147">
        <v>6973.7880599999999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5" thickBot="1" x14ac:dyDescent="0.4">
      <c r="A114" s="144" t="s">
        <v>69</v>
      </c>
      <c r="B114" s="146">
        <v>5436.3508600000005</v>
      </c>
      <c r="C114" s="145">
        <v>4348.8639000000003</v>
      </c>
      <c r="D114" s="145">
        <v>4839.1254200000039</v>
      </c>
      <c r="E114" s="145">
        <v>3865.4890399999999</v>
      </c>
      <c r="F114" s="145">
        <v>7542.2360899999994</v>
      </c>
      <c r="G114" s="145">
        <v>5734.3933899999993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5" thickBot="1" x14ac:dyDescent="0.4">
      <c r="A115" s="144" t="s">
        <v>68</v>
      </c>
      <c r="B115" s="148">
        <v>6202.5617099999999</v>
      </c>
      <c r="C115" s="147">
        <v>5842.8461600000001</v>
      </c>
      <c r="D115" s="147">
        <v>5165.4311600000037</v>
      </c>
      <c r="E115" s="147">
        <v>3499.99037</v>
      </c>
      <c r="F115" s="147">
        <v>3795.2580800000001</v>
      </c>
      <c r="G115" s="147">
        <v>6510.9915499999997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5" thickBot="1" x14ac:dyDescent="0.4">
      <c r="A116" s="144" t="s">
        <v>67</v>
      </c>
      <c r="B116" s="146">
        <v>5328.6760800000002</v>
      </c>
      <c r="C116" s="145">
        <v>4024.7271000000001</v>
      </c>
      <c r="D116" s="145">
        <v>4301.8438399999941</v>
      </c>
      <c r="E116" s="145">
        <v>5620.1883699999998</v>
      </c>
      <c r="F116" s="145">
        <v>6505.1511500000006</v>
      </c>
      <c r="G116" s="145">
        <v>5937.6541500000003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5" thickBot="1" x14ac:dyDescent="0.4">
      <c r="A117" s="144" t="s">
        <v>66</v>
      </c>
      <c r="B117" s="148">
        <v>7103.8516799999998</v>
      </c>
      <c r="C117" s="147">
        <v>5918.0153300000002</v>
      </c>
      <c r="D117" s="147">
        <v>6085.5339800000074</v>
      </c>
      <c r="E117" s="147">
        <v>5132.1504100000002</v>
      </c>
      <c r="F117" s="147">
        <v>3038.8634999999999</v>
      </c>
      <c r="G117" s="147">
        <v>2863.5957000000003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5" thickBot="1" x14ac:dyDescent="0.4">
      <c r="A118" s="144" t="s">
        <v>65</v>
      </c>
      <c r="B118" s="146">
        <v>6145.3350799999998</v>
      </c>
      <c r="C118" s="149">
        <v>3214.3915000000002</v>
      </c>
      <c r="D118" s="149">
        <v>2733.7231399999873</v>
      </c>
      <c r="E118" s="149">
        <v>3602.8595499999997</v>
      </c>
      <c r="F118" s="149">
        <v>6898.4337999999998</v>
      </c>
      <c r="G118" s="149">
        <v>5349.5607699999991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5" thickBot="1" x14ac:dyDescent="0.4">
      <c r="A119" s="144" t="s">
        <v>64</v>
      </c>
      <c r="B119" s="148">
        <v>2841.1852000000003</v>
      </c>
      <c r="C119" s="147">
        <v>5624.7494100000004</v>
      </c>
      <c r="D119" s="147">
        <v>6075.0964600000007</v>
      </c>
      <c r="E119" s="147">
        <v>6570.89876</v>
      </c>
      <c r="F119" s="147">
        <v>10830.15733</v>
      </c>
      <c r="G119" s="147">
        <v>8112.5799500000003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5" thickBot="1" x14ac:dyDescent="0.4">
      <c r="A120" s="144" t="s">
        <v>63</v>
      </c>
      <c r="B120" s="146">
        <v>6300.9910599999994</v>
      </c>
      <c r="C120" s="145">
        <v>6029.8670400000001</v>
      </c>
      <c r="D120" s="145">
        <v>6321.2735000000102</v>
      </c>
      <c r="E120" s="145">
        <v>6324.2003399999994</v>
      </c>
      <c r="F120" s="145">
        <v>10471.634550000001</v>
      </c>
      <c r="G120" s="145">
        <v>7919.9662099999996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5" thickBot="1" x14ac:dyDescent="0.4">
      <c r="A121" s="144" t="s">
        <v>62</v>
      </c>
      <c r="B121" s="148">
        <v>4242.9583700000003</v>
      </c>
      <c r="C121" s="147">
        <v>5217.7297600000002</v>
      </c>
      <c r="D121" s="147">
        <v>6787.6926399999866</v>
      </c>
      <c r="E121" s="147">
        <v>6866.6088099999997</v>
      </c>
      <c r="F121" s="147">
        <v>8714.7477899999994</v>
      </c>
      <c r="G121" s="147">
        <v>10992.299199999999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5" thickBot="1" x14ac:dyDescent="0.4">
      <c r="A122" s="144" t="s">
        <v>61</v>
      </c>
      <c r="B122" s="146">
        <v>5155.4296399999994</v>
      </c>
      <c r="C122" s="145">
        <v>5956.8054099999999</v>
      </c>
      <c r="D122" s="145">
        <v>8931.2522799999933</v>
      </c>
      <c r="E122" s="145">
        <v>6733.77268</v>
      </c>
      <c r="F122" s="145">
        <v>6982.2265099999995</v>
      </c>
      <c r="G122" s="145">
        <v>8578.5643099999998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5" thickBot="1" x14ac:dyDescent="0.4">
      <c r="A123" s="144" t="s">
        <v>1</v>
      </c>
      <c r="B123" s="143">
        <f>+SUM(B111:B122)</f>
        <v>68563.486250000002</v>
      </c>
      <c r="C123" s="143">
        <f>+SUM(C111:C122)</f>
        <v>63789.434760000004</v>
      </c>
      <c r="D123" s="143">
        <f>+SUM(D111:D122)</f>
        <v>69361.719139999987</v>
      </c>
      <c r="E123" s="143">
        <f>+SUM(E111:E122)</f>
        <v>75487.468090000009</v>
      </c>
      <c r="F123" s="143">
        <f>+SUM(F111:F122)</f>
        <v>86183.952289999987</v>
      </c>
      <c r="G123" s="143">
        <f>+SUM(G111:G122)</f>
        <v>83080.712079999998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35">
      <c r="A124" s="128" t="s">
        <v>79</v>
      </c>
      <c r="B124" s="131"/>
      <c r="C124" s="131"/>
      <c r="D124" s="131"/>
      <c r="E124" s="131"/>
      <c r="F124" s="131"/>
      <c r="G124" s="131"/>
    </row>
    <row r="125" spans="1:38" x14ac:dyDescent="0.35">
      <c r="A125" s="22"/>
      <c r="B125" s="37"/>
      <c r="C125" s="37"/>
      <c r="D125" s="37"/>
      <c r="E125" s="37"/>
      <c r="F125" s="37"/>
      <c r="G125" s="37"/>
    </row>
    <row r="126" spans="1:38" ht="15.5" x14ac:dyDescent="0.35">
      <c r="A126" s="23" t="s">
        <v>160</v>
      </c>
      <c r="B126" s="23"/>
      <c r="C126" s="23"/>
      <c r="D126" s="23"/>
      <c r="E126" s="23"/>
      <c r="F126" s="23"/>
      <c r="G126" s="23"/>
    </row>
    <row r="127" spans="1:38" ht="16" thickBot="1" x14ac:dyDescent="0.4">
      <c r="A127" s="53" t="s">
        <v>11</v>
      </c>
      <c r="B127" s="3"/>
      <c r="C127" s="3"/>
      <c r="D127" s="3"/>
      <c r="E127" s="3"/>
      <c r="F127" s="3"/>
      <c r="G127" s="3"/>
      <c r="H127" t="s">
        <v>159</v>
      </c>
    </row>
    <row r="128" spans="1:38" ht="15" thickBot="1" x14ac:dyDescent="0.4">
      <c r="A128" s="46" t="s">
        <v>18</v>
      </c>
      <c r="B128" s="13">
        <v>2017</v>
      </c>
      <c r="C128" s="13">
        <v>2018</v>
      </c>
      <c r="D128" s="13">
        <v>2019</v>
      </c>
      <c r="E128" s="13">
        <v>2020</v>
      </c>
      <c r="F128" s="13">
        <v>2021</v>
      </c>
      <c r="G128" s="13">
        <v>2022</v>
      </c>
    </row>
    <row r="129" spans="1:38" ht="15" thickBot="1" x14ac:dyDescent="0.4">
      <c r="A129" s="130" t="s">
        <v>59</v>
      </c>
      <c r="B129" s="61">
        <f>+SUM(B130:B136)</f>
        <v>1165002.6069499999</v>
      </c>
      <c r="C129" s="61">
        <f>+SUM(C130:C136)</f>
        <v>1189229.2295000001</v>
      </c>
      <c r="D129" s="61">
        <f>+SUM(D130:D136)</f>
        <v>1254917.9692100002</v>
      </c>
      <c r="E129" s="61">
        <f>+SUM(E130:E136)</f>
        <v>1139197.4090700001</v>
      </c>
      <c r="F129" s="61">
        <f>+SUM(F130:F136)</f>
        <v>1149350.8344000001</v>
      </c>
      <c r="G129" s="61">
        <f>+SUM(G130:G136)</f>
        <v>1347812.59568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5" thickBot="1" x14ac:dyDescent="0.4">
      <c r="A130" s="59" t="s">
        <v>58</v>
      </c>
      <c r="B130" s="139">
        <v>943288.47355</v>
      </c>
      <c r="C130" s="142">
        <v>949543.65949999995</v>
      </c>
      <c r="D130" s="142">
        <v>969148.69850000006</v>
      </c>
      <c r="E130" s="142">
        <v>843308.17350000003</v>
      </c>
      <c r="F130" s="142">
        <v>788173.91399999999</v>
      </c>
      <c r="G130" s="142">
        <v>989734.68489999999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5" thickBot="1" x14ac:dyDescent="0.4">
      <c r="A131" s="59" t="s">
        <v>57</v>
      </c>
      <c r="B131" s="140">
        <v>126550.08295999999</v>
      </c>
      <c r="C131" s="141">
        <v>159332.4485</v>
      </c>
      <c r="D131" s="141">
        <v>211933.92749999999</v>
      </c>
      <c r="E131" s="141">
        <v>185986.33</v>
      </c>
      <c r="F131" s="141">
        <v>254719.94848000002</v>
      </c>
      <c r="G131" s="141">
        <v>266652.1973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5" thickBot="1" x14ac:dyDescent="0.4">
      <c r="A132" s="59" t="s">
        <v>56</v>
      </c>
      <c r="B132" s="139">
        <v>17682.367999999999</v>
      </c>
      <c r="C132" s="142">
        <v>22930.166499999999</v>
      </c>
      <c r="D132" s="142">
        <v>19621.861499999999</v>
      </c>
      <c r="E132" s="142">
        <v>50078.320500000002</v>
      </c>
      <c r="F132" s="142">
        <v>48165.841999999997</v>
      </c>
      <c r="G132" s="142">
        <v>19064.489000000001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5" thickBot="1" x14ac:dyDescent="0.4">
      <c r="A133" s="59" t="s">
        <v>55</v>
      </c>
      <c r="B133" s="140">
        <v>31759.2798</v>
      </c>
      <c r="C133" s="141">
        <v>24927.338499999998</v>
      </c>
      <c r="D133" s="141">
        <v>28791.454980000002</v>
      </c>
      <c r="E133" s="141">
        <v>31103.264249999997</v>
      </c>
      <c r="F133" s="141">
        <v>33815.620989999996</v>
      </c>
      <c r="G133" s="141">
        <v>44319.748180000002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5" thickBot="1" x14ac:dyDescent="0.4">
      <c r="A134" s="59" t="s">
        <v>54</v>
      </c>
      <c r="B134" s="139">
        <v>24930.0815</v>
      </c>
      <c r="C134" s="139">
        <v>17588.281999999999</v>
      </c>
      <c r="D134" s="139">
        <v>5646.8370000000004</v>
      </c>
      <c r="E134" s="139">
        <v>2504.7559999999999</v>
      </c>
      <c r="F134" s="139">
        <v>1563.2375</v>
      </c>
      <c r="G134" s="139">
        <v>1368.0519999999999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5" thickBot="1" x14ac:dyDescent="0.4">
      <c r="A135" s="59" t="s">
        <v>53</v>
      </c>
      <c r="B135" s="140">
        <v>227.434</v>
      </c>
      <c r="C135" s="140">
        <v>269.459</v>
      </c>
      <c r="D135" s="140">
        <v>325.15199999999999</v>
      </c>
      <c r="E135" s="140">
        <v>436.95150000000001</v>
      </c>
      <c r="F135" s="140">
        <v>417.63650000000001</v>
      </c>
      <c r="G135" s="140">
        <v>430.48849999999999</v>
      </c>
      <c r="M135" s="3"/>
      <c r="N135" s="3"/>
      <c r="O135" s="3"/>
      <c r="P135" s="3"/>
      <c r="Q135" s="3"/>
      <c r="R135" s="3"/>
      <c r="S135" s="3"/>
      <c r="T135" s="3"/>
      <c r="AG135" s="3"/>
      <c r="AH135" s="3"/>
      <c r="AI135" s="3"/>
      <c r="AJ135" s="3"/>
      <c r="AK135" s="3"/>
      <c r="AL135" s="3"/>
    </row>
    <row r="136" spans="1:38" ht="15" thickBot="1" x14ac:dyDescent="0.4">
      <c r="A136" s="59" t="s">
        <v>45</v>
      </c>
      <c r="B136" s="139">
        <v>20564.887139999999</v>
      </c>
      <c r="C136" s="139">
        <v>14637.875499999998</v>
      </c>
      <c r="D136" s="139">
        <v>19450.03773</v>
      </c>
      <c r="E136" s="139">
        <v>25779.613319999997</v>
      </c>
      <c r="F136" s="139">
        <v>22494.63493</v>
      </c>
      <c r="G136" s="139">
        <v>26242.935799999999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5" thickBot="1" x14ac:dyDescent="0.4">
      <c r="A137" s="130" t="s">
        <v>52</v>
      </c>
      <c r="B137" s="61">
        <f>+SUM(B138:B145)</f>
        <v>68563.486250000002</v>
      </c>
      <c r="C137" s="61">
        <f>+SUM(C138:C145)</f>
        <v>63789.434760000004</v>
      </c>
      <c r="D137" s="61">
        <f>+SUM(D138:D145)</f>
        <v>69361.719140000001</v>
      </c>
      <c r="E137" s="61">
        <f>+SUM(E138:E145)</f>
        <v>75487.468090000024</v>
      </c>
      <c r="F137" s="61">
        <f>+SUM(F138:F145)</f>
        <v>86183.952290000016</v>
      </c>
      <c r="G137" s="61">
        <f>+SUM(G138:G145)</f>
        <v>83080.712079999983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5" thickBot="1" x14ac:dyDescent="0.4">
      <c r="A138" s="59" t="s">
        <v>17</v>
      </c>
      <c r="B138" s="136">
        <v>53.395600000000002</v>
      </c>
      <c r="C138" s="135">
        <v>37.048400000000001</v>
      </c>
      <c r="D138" s="135">
        <v>58.997800000000005</v>
      </c>
      <c r="E138" s="135">
        <v>47.713800000000006</v>
      </c>
      <c r="F138" s="135">
        <v>39.881500000000003</v>
      </c>
      <c r="G138" s="135">
        <v>34.421500000000002</v>
      </c>
      <c r="M138" s="3"/>
      <c r="N138" s="3"/>
      <c r="O138" s="3"/>
      <c r="P138" s="3"/>
      <c r="Q138" s="3"/>
      <c r="R138" s="3"/>
      <c r="S138" s="3"/>
      <c r="T138" s="3"/>
      <c r="AG138" s="3"/>
      <c r="AH138" s="3"/>
      <c r="AI138" s="3"/>
      <c r="AJ138" s="3"/>
      <c r="AK138" s="3"/>
      <c r="AL138" s="3"/>
    </row>
    <row r="139" spans="1:38" ht="15" thickBot="1" x14ac:dyDescent="0.4">
      <c r="A139" s="59" t="s">
        <v>51</v>
      </c>
      <c r="B139" s="134">
        <v>4639.6709999999994</v>
      </c>
      <c r="C139" s="133">
        <v>3208.4881999999998</v>
      </c>
      <c r="D139" s="133">
        <v>2608.6852000000003</v>
      </c>
      <c r="E139" s="133">
        <v>2187.1319000000003</v>
      </c>
      <c r="F139" s="133">
        <v>2217.7428999999997</v>
      </c>
      <c r="G139" s="133">
        <v>1821.3363999999999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5" thickBot="1" x14ac:dyDescent="0.4">
      <c r="A140" s="59" t="s">
        <v>50</v>
      </c>
      <c r="B140" s="138">
        <v>3784.2489799999998</v>
      </c>
      <c r="C140" s="137">
        <v>3010.4370900000004</v>
      </c>
      <c r="D140" s="137">
        <v>3918.5234300000002</v>
      </c>
      <c r="E140" s="137">
        <v>4708.9458699999996</v>
      </c>
      <c r="F140" s="137">
        <v>88.794800000000009</v>
      </c>
      <c r="G140" s="137">
        <v>80.173400000000001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5" thickBot="1" x14ac:dyDescent="0.4">
      <c r="A141" s="59" t="s">
        <v>49</v>
      </c>
      <c r="B141" s="134">
        <v>5627.5007000000005</v>
      </c>
      <c r="C141" s="133">
        <v>5852.8375000000005</v>
      </c>
      <c r="D141" s="133">
        <v>5598.0285100000001</v>
      </c>
      <c r="E141" s="133">
        <v>6849.2546400000019</v>
      </c>
      <c r="F141" s="133">
        <v>7522.5497800000003</v>
      </c>
      <c r="G141" s="133">
        <v>6918.0805500000006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5" thickBot="1" x14ac:dyDescent="0.4">
      <c r="A142" s="59" t="s">
        <v>48</v>
      </c>
      <c r="B142" s="136">
        <v>1080.5753300000001</v>
      </c>
      <c r="C142" s="135">
        <v>708.62103000000002</v>
      </c>
      <c r="D142" s="135">
        <v>780.51152999999999</v>
      </c>
      <c r="E142" s="135">
        <v>772.55270999999993</v>
      </c>
      <c r="F142" s="135">
        <v>774.61930000000007</v>
      </c>
      <c r="G142" s="135">
        <v>546.9171</v>
      </c>
      <c r="I142" s="3"/>
      <c r="M142" s="3"/>
      <c r="N142" s="3"/>
      <c r="O142" s="3"/>
      <c r="P142" s="3"/>
      <c r="Q142" s="3"/>
      <c r="R142" s="3"/>
      <c r="S142" s="3"/>
      <c r="T142" s="3"/>
      <c r="AA142" s="3"/>
      <c r="AB142" s="3"/>
      <c r="AG142" s="3"/>
      <c r="AH142" s="3"/>
      <c r="AI142" s="3"/>
      <c r="AJ142" s="3"/>
      <c r="AK142" s="3"/>
      <c r="AL142" s="3"/>
    </row>
    <row r="143" spans="1:38" ht="15" thickBot="1" x14ac:dyDescent="0.4">
      <c r="A143" s="59" t="s">
        <v>47</v>
      </c>
      <c r="B143" s="134">
        <v>1353.3172</v>
      </c>
      <c r="C143" s="133">
        <v>1326.8160999999998</v>
      </c>
      <c r="D143" s="133">
        <v>1936.9029</v>
      </c>
      <c r="E143" s="133">
        <v>1417.7846000000004</v>
      </c>
      <c r="F143" s="133">
        <v>1662.1076000000003</v>
      </c>
      <c r="G143" s="133">
        <v>1497.5789000000002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5" thickBot="1" x14ac:dyDescent="0.4">
      <c r="A144" s="59" t="s">
        <v>46</v>
      </c>
      <c r="B144" s="136">
        <v>2939.1442000000002</v>
      </c>
      <c r="C144" s="135">
        <v>3009.9958000000001</v>
      </c>
      <c r="D144" s="135">
        <v>4229.7775700000002</v>
      </c>
      <c r="E144" s="135">
        <v>4224.0416999999998</v>
      </c>
      <c r="F144" s="135">
        <v>3703.9946000000004</v>
      </c>
      <c r="G144" s="135">
        <v>1876.3268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5" thickBot="1" x14ac:dyDescent="0.4">
      <c r="A145" s="59" t="s">
        <v>45</v>
      </c>
      <c r="B145" s="134">
        <v>49085.633240000003</v>
      </c>
      <c r="C145" s="133">
        <v>46635.190640000001</v>
      </c>
      <c r="D145" s="133">
        <v>50230.292199999996</v>
      </c>
      <c r="E145" s="133">
        <v>55280.042870000019</v>
      </c>
      <c r="F145" s="133">
        <v>70174.261810000011</v>
      </c>
      <c r="G145" s="133">
        <v>70305.877429999979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5" thickBot="1" x14ac:dyDescent="0.4">
      <c r="A146" s="130" t="s">
        <v>44</v>
      </c>
      <c r="B146" s="129">
        <v>46491.002180000003</v>
      </c>
      <c r="C146" s="132">
        <v>38354.41358</v>
      </c>
      <c r="D146" s="132">
        <v>48346.572939999991</v>
      </c>
      <c r="E146" s="132">
        <v>53814.341279999993</v>
      </c>
      <c r="F146" s="132">
        <v>68925.011310000002</v>
      </c>
      <c r="G146" s="132">
        <v>60460.681989999997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5" thickBot="1" x14ac:dyDescent="0.4">
      <c r="A147" s="130" t="s">
        <v>43</v>
      </c>
      <c r="B147" s="129">
        <v>4765.5771599999998</v>
      </c>
      <c r="C147" s="132">
        <v>4515.4874800000007</v>
      </c>
      <c r="D147" s="132">
        <v>4418.5053000000007</v>
      </c>
      <c r="E147" s="132">
        <v>3926.9537300000002</v>
      </c>
      <c r="F147" s="132">
        <v>6760.5656200000003</v>
      </c>
      <c r="G147" s="132">
        <v>6832.4633699999995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5" thickBot="1" x14ac:dyDescent="0.4">
      <c r="A148" s="130" t="s">
        <v>42</v>
      </c>
      <c r="B148" s="129">
        <v>964.30975000000001</v>
      </c>
      <c r="C148" s="129">
        <v>868.82399999999996</v>
      </c>
      <c r="D148" s="129">
        <v>1210.28</v>
      </c>
      <c r="E148" s="129">
        <v>1657.8554999999999</v>
      </c>
      <c r="F148" s="129">
        <v>1040.2954999999999</v>
      </c>
      <c r="G148" s="129">
        <v>1231.5664999999999</v>
      </c>
      <c r="H148" s="1"/>
      <c r="K148" s="3"/>
      <c r="L148" s="3"/>
      <c r="M148" s="3"/>
      <c r="N148" s="3"/>
      <c r="O148" s="3"/>
      <c r="P148" s="3"/>
      <c r="Q148" s="3"/>
      <c r="R148" s="3"/>
      <c r="S148" s="3"/>
      <c r="T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5" thickBot="1" x14ac:dyDescent="0.4">
      <c r="A149" s="47" t="s">
        <v>1</v>
      </c>
      <c r="B149" s="102">
        <f>+B148+B147+B146+B137+B129</f>
        <v>1285786.98229</v>
      </c>
      <c r="C149" s="102">
        <f>+C148+C147+C146+C137+C129</f>
        <v>1296757.3893200001</v>
      </c>
      <c r="D149" s="102">
        <f>+D148+D147+D146+D137+D129</f>
        <v>1378255.0465900002</v>
      </c>
      <c r="E149" s="102">
        <f>+E148+E147+E146+E137+E129</f>
        <v>1274084.02767</v>
      </c>
      <c r="F149" s="102">
        <f>+F148+F147+F146+F137+F129</f>
        <v>1312260.65912</v>
      </c>
      <c r="G149" s="102">
        <f>+G148+G147+G146+G137+G129</f>
        <v>1499418.0196199999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35">
      <c r="A150" s="128" t="s">
        <v>79</v>
      </c>
      <c r="C150" s="128"/>
      <c r="D150" s="128"/>
      <c r="E150" s="128"/>
      <c r="F150" s="128"/>
      <c r="G150" s="128"/>
    </row>
    <row r="151" spans="1:38" x14ac:dyDescent="0.35">
      <c r="B151" s="131"/>
      <c r="C151" s="131"/>
      <c r="D151" s="131"/>
      <c r="E151" s="131"/>
      <c r="F151" s="131"/>
      <c r="G151" s="131"/>
    </row>
    <row r="152" spans="1:38" ht="16" thickBot="1" x14ac:dyDescent="0.4">
      <c r="A152" s="76" t="s">
        <v>9</v>
      </c>
      <c r="B152" s="76"/>
    </row>
    <row r="153" spans="1:38" ht="15" thickBot="1" x14ac:dyDescent="0.4">
      <c r="A153" s="46" t="s">
        <v>158</v>
      </c>
      <c r="B153" s="13">
        <v>2017</v>
      </c>
      <c r="C153" s="13">
        <v>2018</v>
      </c>
      <c r="D153" s="13">
        <v>2019</v>
      </c>
      <c r="E153" s="13">
        <v>2020</v>
      </c>
      <c r="F153" s="13">
        <v>2021</v>
      </c>
      <c r="G153" s="13">
        <v>2022</v>
      </c>
    </row>
    <row r="154" spans="1:38" ht="15" thickBot="1" x14ac:dyDescent="0.4">
      <c r="A154" s="130" t="s">
        <v>59</v>
      </c>
      <c r="B154" s="129">
        <f>+SUM(B155:B161)</f>
        <v>2897585.6262399997</v>
      </c>
      <c r="C154" s="129">
        <f>+SUM(C155:C161)</f>
        <v>3032887.3702100003</v>
      </c>
      <c r="D154" s="129">
        <f>+SUM(D155:D161)</f>
        <v>3208213.3848099997</v>
      </c>
      <c r="E154" s="129">
        <f>+SUM(E155:E161)</f>
        <v>2965990.5928800004</v>
      </c>
      <c r="F154" s="129">
        <f>+SUM(F155:F161)</f>
        <v>3138892.3297299999</v>
      </c>
      <c r="G154" s="129">
        <f>+SUM(G155:G161)</f>
        <v>3894567.7084000008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5" thickBot="1" x14ac:dyDescent="0.4">
      <c r="A155" s="59" t="s">
        <v>58</v>
      </c>
      <c r="B155" s="49">
        <v>1922237.3886199999</v>
      </c>
      <c r="C155" s="49">
        <v>2082272.0009300001</v>
      </c>
      <c r="D155" s="49">
        <v>2166523.1767899999</v>
      </c>
      <c r="E155" s="49">
        <v>1834597.2438000003</v>
      </c>
      <c r="F155" s="49">
        <v>1744169.6763499998</v>
      </c>
      <c r="G155" s="49">
        <v>2463792.8894900004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5" thickBot="1" x14ac:dyDescent="0.4">
      <c r="A156" s="59" t="s">
        <v>57</v>
      </c>
      <c r="B156" s="51">
        <v>337436.33131000004</v>
      </c>
      <c r="C156" s="51">
        <v>381734.11063000001</v>
      </c>
      <c r="D156" s="51">
        <v>485980.96416000003</v>
      </c>
      <c r="E156" s="51">
        <v>468730.58470000001</v>
      </c>
      <c r="F156" s="51">
        <v>689151.36771999998</v>
      </c>
      <c r="G156" s="51">
        <v>759342.82316000003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5" thickBot="1" x14ac:dyDescent="0.4">
      <c r="A157" s="59" t="s">
        <v>56</v>
      </c>
      <c r="B157" s="49">
        <v>125766.44502</v>
      </c>
      <c r="C157" s="49">
        <v>123845.29398999999</v>
      </c>
      <c r="D157" s="49">
        <v>111531.05748</v>
      </c>
      <c r="E157" s="49">
        <v>191159.74726000003</v>
      </c>
      <c r="F157" s="49">
        <v>208876.74429</v>
      </c>
      <c r="G157" s="49">
        <v>102343.30331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5" thickBot="1" x14ac:dyDescent="0.4">
      <c r="A158" s="59" t="s">
        <v>55</v>
      </c>
      <c r="B158" s="51">
        <v>145901.59872000004</v>
      </c>
      <c r="C158" s="51">
        <v>134836.44747000001</v>
      </c>
      <c r="D158" s="51">
        <v>137541.35113999998</v>
      </c>
      <c r="E158" s="51">
        <v>130874.39586999999</v>
      </c>
      <c r="F158" s="51">
        <v>147765.87729</v>
      </c>
      <c r="G158" s="51">
        <v>185316.13785999999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5" thickBot="1" x14ac:dyDescent="0.4">
      <c r="A159" s="59" t="s">
        <v>54</v>
      </c>
      <c r="B159" s="49">
        <v>53987.069770000002</v>
      </c>
      <c r="C159" s="49">
        <v>40339.966690000001</v>
      </c>
      <c r="D159" s="49">
        <v>13441.667599999999</v>
      </c>
      <c r="E159" s="49">
        <v>6250.7749000000003</v>
      </c>
      <c r="F159" s="49">
        <v>5310.2304999999997</v>
      </c>
      <c r="G159" s="49">
        <v>4453.7985699999999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5" thickBot="1" x14ac:dyDescent="0.4">
      <c r="A160" s="59" t="s">
        <v>53</v>
      </c>
      <c r="B160" s="51">
        <v>10519.5075</v>
      </c>
      <c r="C160" s="51">
        <v>13173.412180000001</v>
      </c>
      <c r="D160" s="51">
        <v>15687.245000000001</v>
      </c>
      <c r="E160" s="51">
        <v>13147.152</v>
      </c>
      <c r="F160" s="51">
        <v>20641.280999999999</v>
      </c>
      <c r="G160" s="51">
        <v>23679.318500000001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5" thickBot="1" x14ac:dyDescent="0.4">
      <c r="A161" s="59" t="s">
        <v>45</v>
      </c>
      <c r="B161" s="49">
        <v>301737.28530000005</v>
      </c>
      <c r="C161" s="49">
        <v>256686.13831999997</v>
      </c>
      <c r="D161" s="49">
        <v>277507.92263999995</v>
      </c>
      <c r="E161" s="49">
        <v>321230.69435000001</v>
      </c>
      <c r="F161" s="49">
        <v>322977.15257999999</v>
      </c>
      <c r="G161" s="49">
        <v>355639.43751000002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5" thickBot="1" x14ac:dyDescent="0.4">
      <c r="A162" s="130" t="s">
        <v>52</v>
      </c>
      <c r="B162" s="129">
        <f>SUM(B163:B170)</f>
        <v>1332684.15267</v>
      </c>
      <c r="C162" s="129">
        <f>SUM(C163:C170)</f>
        <v>1328289.27244</v>
      </c>
      <c r="D162" s="129">
        <f>SUM(D163:D170)</f>
        <v>1343490.0783200001</v>
      </c>
      <c r="E162" s="129">
        <f>SUM(E163:E170)</f>
        <v>1181794.5661200006</v>
      </c>
      <c r="F162" s="129">
        <f>SUM(F163:F170)</f>
        <v>1372797.6260599999</v>
      </c>
      <c r="G162" s="129">
        <f>SUM(G163:G170)</f>
        <v>1478325.5737399997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5" thickBot="1" x14ac:dyDescent="0.4">
      <c r="A163" s="59" t="s">
        <v>17</v>
      </c>
      <c r="B163" s="51">
        <v>3576.3371900000002</v>
      </c>
      <c r="C163" s="51">
        <v>3043.8539000000001</v>
      </c>
      <c r="D163" s="51">
        <v>3385.02718</v>
      </c>
      <c r="E163" s="51">
        <v>3268.6007700000005</v>
      </c>
      <c r="F163" s="51">
        <v>2805.84719</v>
      </c>
      <c r="G163" s="51">
        <v>2843.9286299999999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5" thickBot="1" x14ac:dyDescent="0.4">
      <c r="A164" s="59" t="s">
        <v>51</v>
      </c>
      <c r="B164" s="49">
        <v>93505.722550000006</v>
      </c>
      <c r="C164" s="49">
        <v>63633.419689999995</v>
      </c>
      <c r="D164" s="49">
        <v>63091.317530000008</v>
      </c>
      <c r="E164" s="49">
        <v>50228.885649999989</v>
      </c>
      <c r="F164" s="49">
        <v>63825.760350000004</v>
      </c>
      <c r="G164" s="49">
        <v>57551.60392999999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5" thickBot="1" x14ac:dyDescent="0.4">
      <c r="A165" s="59" t="s">
        <v>50</v>
      </c>
      <c r="B165" s="51">
        <v>38315.876040000003</v>
      </c>
      <c r="C165" s="51">
        <v>33931.075870000001</v>
      </c>
      <c r="D165" s="51">
        <v>41119.773710000001</v>
      </c>
      <c r="E165" s="51">
        <v>43890.614719999998</v>
      </c>
      <c r="F165" s="51">
        <v>1105.1637900000001</v>
      </c>
      <c r="G165" s="51">
        <v>1001.5040399999999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5" thickBot="1" x14ac:dyDescent="0.4">
      <c r="A166" s="59" t="s">
        <v>49</v>
      </c>
      <c r="B166" s="49">
        <v>161063.72035000002</v>
      </c>
      <c r="C166" s="49">
        <v>180439.19215000002</v>
      </c>
      <c r="D166" s="49">
        <v>169087.13345000005</v>
      </c>
      <c r="E166" s="49">
        <v>172435.29673000006</v>
      </c>
      <c r="F166" s="49">
        <v>206190.90412999998</v>
      </c>
      <c r="G166" s="49">
        <v>217003.95567999996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5" thickBot="1" x14ac:dyDescent="0.4">
      <c r="A167" s="59" t="s">
        <v>48</v>
      </c>
      <c r="B167" s="51">
        <v>9538.297419999999</v>
      </c>
      <c r="C167" s="51">
        <v>7183.0092000000004</v>
      </c>
      <c r="D167" s="51">
        <v>8384.6380200000003</v>
      </c>
      <c r="E167" s="51">
        <v>7083.5732500000013</v>
      </c>
      <c r="F167" s="51">
        <v>7328.4539599999998</v>
      </c>
      <c r="G167" s="51">
        <v>6753.7640499999989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5" thickBot="1" x14ac:dyDescent="0.4">
      <c r="A168" s="59" t="s">
        <v>47</v>
      </c>
      <c r="B168" s="49">
        <v>41384.005010000008</v>
      </c>
      <c r="C168" s="49">
        <v>38216.547080000004</v>
      </c>
      <c r="D168" s="49">
        <v>48352.85946</v>
      </c>
      <c r="E168" s="49">
        <v>40391.370659999993</v>
      </c>
      <c r="F168" s="49">
        <v>41309.746399999996</v>
      </c>
      <c r="G168" s="49">
        <v>50577.646890000004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5" thickBot="1" x14ac:dyDescent="0.4">
      <c r="A169" s="59" t="s">
        <v>46</v>
      </c>
      <c r="B169" s="51">
        <v>102399.73149999999</v>
      </c>
      <c r="C169" s="51">
        <v>112341.04652</v>
      </c>
      <c r="D169" s="51">
        <v>138927.93217999997</v>
      </c>
      <c r="E169" s="51">
        <v>128392.76916</v>
      </c>
      <c r="F169" s="51">
        <v>132703.29558000001</v>
      </c>
      <c r="G169" s="51">
        <v>98364.176479999995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5" thickBot="1" x14ac:dyDescent="0.4">
      <c r="A170" s="59" t="s">
        <v>45</v>
      </c>
      <c r="B170" s="49">
        <v>882900.46260999993</v>
      </c>
      <c r="C170" s="49">
        <v>889501.12802999991</v>
      </c>
      <c r="D170" s="49">
        <v>871141.39679000003</v>
      </c>
      <c r="E170" s="49">
        <v>736103.4551800004</v>
      </c>
      <c r="F170" s="49">
        <v>917528.45465999993</v>
      </c>
      <c r="G170" s="49">
        <v>1044228.9940399997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5" thickBot="1" x14ac:dyDescent="0.4">
      <c r="A171" s="130" t="s">
        <v>44</v>
      </c>
      <c r="B171" s="129">
        <v>2680598.35329</v>
      </c>
      <c r="C171" s="129">
        <v>2664645.1573699997</v>
      </c>
      <c r="D171" s="129">
        <v>2439729.9726900002</v>
      </c>
      <c r="E171" s="129">
        <v>2269699.0141799999</v>
      </c>
      <c r="F171" s="129">
        <v>4202462.2877000002</v>
      </c>
      <c r="G171" s="129">
        <v>3915653.7457399997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5" thickBot="1" x14ac:dyDescent="0.4">
      <c r="A172" s="130" t="s">
        <v>43</v>
      </c>
      <c r="B172" s="129">
        <v>278579.02239</v>
      </c>
      <c r="C172" s="129">
        <v>257797.88153000001</v>
      </c>
      <c r="D172" s="129">
        <v>279750.93421000004</v>
      </c>
      <c r="E172" s="129">
        <v>205736.71211000002</v>
      </c>
      <c r="F172" s="129">
        <v>307501.97474000009</v>
      </c>
      <c r="G172" s="129">
        <v>364985.34542999999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5" thickBot="1" x14ac:dyDescent="0.4">
      <c r="A173" s="130" t="s">
        <v>42</v>
      </c>
      <c r="B173" s="129">
        <v>5393.0197099999996</v>
      </c>
      <c r="C173" s="129">
        <v>6909.40488</v>
      </c>
      <c r="D173" s="129">
        <v>11004.28268</v>
      </c>
      <c r="E173" s="129">
        <v>13105.21524</v>
      </c>
      <c r="F173" s="129">
        <v>10345.148539999998</v>
      </c>
      <c r="G173" s="129">
        <v>10487.01274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5" thickBot="1" x14ac:dyDescent="0.4">
      <c r="A174" s="47" t="s">
        <v>1</v>
      </c>
      <c r="B174" s="27">
        <f>B154+B162+B171+B172+B173</f>
        <v>7194840.1742999991</v>
      </c>
      <c r="C174" s="27">
        <f>C154+C162+C171+C172+C173</f>
        <v>7290529.0864300001</v>
      </c>
      <c r="D174" s="27">
        <f>D154+D162+D171+D172+D173</f>
        <v>7282188.6527100001</v>
      </c>
      <c r="E174" s="27">
        <f>E154+E162+E171+E172+E173</f>
        <v>6636326.1005300004</v>
      </c>
      <c r="F174" s="27">
        <f>F154+F162+F171+F172+F173</f>
        <v>9031999.3667699993</v>
      </c>
      <c r="G174" s="27">
        <f>G154+G162+G171+G172+G173</f>
        <v>9664019.3860499989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35">
      <c r="A175" s="128" t="s">
        <v>79</v>
      </c>
      <c r="B175" s="128"/>
      <c r="C175" s="128"/>
      <c r="D175" s="128"/>
      <c r="E175" s="128"/>
      <c r="F175" s="128"/>
      <c r="G175" s="128"/>
    </row>
    <row r="176" spans="1:38" x14ac:dyDescent="0.35">
      <c r="A176" s="22"/>
      <c r="B176" s="37"/>
      <c r="C176" s="37"/>
      <c r="D176" s="37"/>
      <c r="E176" s="37"/>
      <c r="F176" s="37"/>
      <c r="G176" s="37"/>
    </row>
    <row r="177" spans="1:38" ht="15.5" x14ac:dyDescent="0.35">
      <c r="A177" s="54" t="s">
        <v>157</v>
      </c>
      <c r="B177" s="54"/>
      <c r="C177" s="54"/>
      <c r="D177" s="54"/>
      <c r="E177" s="54"/>
      <c r="F177" s="54"/>
      <c r="G177" s="54"/>
    </row>
    <row r="178" spans="1:38" ht="16" thickBot="1" x14ac:dyDescent="0.4">
      <c r="A178" s="35" t="s">
        <v>11</v>
      </c>
      <c r="B178" s="35"/>
      <c r="C178" s="75"/>
      <c r="D178" s="75"/>
      <c r="E178" s="75"/>
      <c r="F178" s="75"/>
      <c r="G178" s="75"/>
    </row>
    <row r="179" spans="1:38" ht="15" thickBot="1" x14ac:dyDescent="0.4">
      <c r="A179" s="46" t="s">
        <v>155</v>
      </c>
      <c r="B179" s="13">
        <v>2017</v>
      </c>
      <c r="C179" s="13">
        <v>2018</v>
      </c>
      <c r="D179" s="13">
        <v>2019</v>
      </c>
      <c r="E179" s="13">
        <v>2020</v>
      </c>
      <c r="F179" s="13">
        <v>2021</v>
      </c>
      <c r="G179" s="13">
        <v>2022</v>
      </c>
    </row>
    <row r="180" spans="1:38" ht="15" thickBot="1" x14ac:dyDescent="0.4">
      <c r="A180" s="106" t="s">
        <v>154</v>
      </c>
      <c r="B180" s="105">
        <f>SUM(B181:B183)</f>
        <v>7474.549</v>
      </c>
      <c r="C180" s="105">
        <f>SUM(C181:C183)</f>
        <v>7805.3749999999991</v>
      </c>
      <c r="D180" s="105">
        <f>SUM(D181:D183)</f>
        <v>6933.4949999999999</v>
      </c>
      <c r="E180" s="105">
        <f>SUM(E181:E183)</f>
        <v>6088.7094999999999</v>
      </c>
      <c r="F180" s="119">
        <f>+SUM(F181:F183)</f>
        <v>5269.134</v>
      </c>
      <c r="G180" s="119">
        <f>+SUM(G181:G183)</f>
        <v>4353.5960000000005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5" thickBot="1" x14ac:dyDescent="0.4">
      <c r="A181" s="59" t="s">
        <v>39</v>
      </c>
      <c r="B181" s="110">
        <v>5962.3789999999999</v>
      </c>
      <c r="C181" s="104">
        <v>6254.8434999999999</v>
      </c>
      <c r="D181" s="104">
        <v>5733.4894999999997</v>
      </c>
      <c r="E181" s="104">
        <v>5039.46</v>
      </c>
      <c r="F181" s="118">
        <v>4251.3154999999997</v>
      </c>
      <c r="G181" s="118">
        <v>3553.413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5" thickBot="1" x14ac:dyDescent="0.4">
      <c r="A182" s="59" t="s">
        <v>153</v>
      </c>
      <c r="B182" s="109">
        <v>1372.8605</v>
      </c>
      <c r="C182" s="103">
        <v>1443.2255</v>
      </c>
      <c r="D182" s="103">
        <v>1114.0364999999999</v>
      </c>
      <c r="E182" s="103">
        <v>949.62149999999997</v>
      </c>
      <c r="F182" s="117">
        <v>869.8075</v>
      </c>
      <c r="G182" s="117">
        <v>643.31600000000003</v>
      </c>
      <c r="I182" s="3"/>
      <c r="J182" s="3"/>
      <c r="K182" s="3"/>
      <c r="M182" s="3"/>
      <c r="N182" s="3"/>
      <c r="O182" s="3"/>
      <c r="P182" s="3"/>
      <c r="Q182" s="3"/>
      <c r="R182" s="3"/>
      <c r="S182" s="3"/>
      <c r="T182" s="3"/>
      <c r="U182" s="3"/>
      <c r="AA182" s="3"/>
      <c r="AB182" s="3"/>
      <c r="AC182" s="3"/>
      <c r="AD182" s="3"/>
      <c r="AG182" s="3"/>
      <c r="AH182" s="3"/>
      <c r="AI182" s="3"/>
      <c r="AJ182" s="3"/>
      <c r="AK182" s="3"/>
      <c r="AL182" s="3"/>
    </row>
    <row r="183" spans="1:38" ht="15" thickBot="1" x14ac:dyDescent="0.4">
      <c r="A183" s="59" t="s">
        <v>152</v>
      </c>
      <c r="B183" s="112">
        <v>139.30950000000001</v>
      </c>
      <c r="C183" s="127">
        <v>107.306</v>
      </c>
      <c r="D183" s="127">
        <v>85.968999999999994</v>
      </c>
      <c r="E183" s="127">
        <v>99.628</v>
      </c>
      <c r="F183" s="118">
        <v>148.011</v>
      </c>
      <c r="G183" s="118">
        <v>156.86699999999999</v>
      </c>
      <c r="M183" s="3"/>
      <c r="N183" s="3"/>
      <c r="O183" s="3"/>
      <c r="P183" s="3"/>
      <c r="Q183" s="3"/>
      <c r="R183" s="3"/>
      <c r="S183" s="3"/>
      <c r="T183" s="3"/>
      <c r="U183" s="3"/>
      <c r="AG183" s="3"/>
      <c r="AH183" s="3"/>
      <c r="AI183" s="3"/>
      <c r="AJ183" s="3"/>
      <c r="AK183" s="3"/>
      <c r="AL183" s="3"/>
    </row>
    <row r="184" spans="1:38" ht="15" thickBot="1" x14ac:dyDescent="0.4">
      <c r="A184" s="106" t="s">
        <v>151</v>
      </c>
      <c r="B184" s="105">
        <f>SUM(B185:B202)</f>
        <v>30282.683850000001</v>
      </c>
      <c r="C184" s="105">
        <f>SUM(C185:C202)</f>
        <v>26930.299749999998</v>
      </c>
      <c r="D184" s="105">
        <f>SUM(D185:D202)</f>
        <v>28921.145899999996</v>
      </c>
      <c r="E184" s="105">
        <f>SUM(E185:E202)</f>
        <v>24002.343800000002</v>
      </c>
      <c r="F184" s="119">
        <f>+SUM(F185:F202)</f>
        <v>26304.580959999999</v>
      </c>
      <c r="G184" s="119">
        <f>+SUM(G185:G202)</f>
        <v>24419.17398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5" thickBot="1" x14ac:dyDescent="0.4">
      <c r="A185" s="59" t="s">
        <v>150</v>
      </c>
      <c r="B185" s="110">
        <v>4670.9225500000002</v>
      </c>
      <c r="C185" s="104">
        <v>4775.2030000000004</v>
      </c>
      <c r="D185" s="104">
        <v>3862.8429999999998</v>
      </c>
      <c r="E185" s="104">
        <v>2394.5192800000004</v>
      </c>
      <c r="F185" s="118">
        <v>2542.4969999999998</v>
      </c>
      <c r="G185" s="118">
        <v>2391.1855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5" thickBot="1" x14ac:dyDescent="0.4">
      <c r="A186" s="59" t="s">
        <v>149</v>
      </c>
      <c r="B186" s="120">
        <v>51.057499999999997</v>
      </c>
      <c r="C186" s="121">
        <v>25.384499999999999</v>
      </c>
      <c r="D186" s="121">
        <v>34.926000000000002</v>
      </c>
      <c r="E186" s="121">
        <v>37.958500000000001</v>
      </c>
      <c r="F186" s="117">
        <v>29.5915</v>
      </c>
      <c r="G186" s="117">
        <v>16.386500000000002</v>
      </c>
      <c r="M186" s="3"/>
      <c r="N186" s="3"/>
      <c r="O186" s="3"/>
      <c r="P186" s="3"/>
      <c r="Q186" s="3"/>
      <c r="R186" s="3"/>
      <c r="S186" s="3"/>
      <c r="T186" s="3"/>
      <c r="U186" s="3"/>
      <c r="AG186" s="3"/>
      <c r="AH186" s="3"/>
      <c r="AI186" s="3"/>
      <c r="AJ186" s="3"/>
      <c r="AK186" s="3"/>
      <c r="AL186" s="3"/>
    </row>
    <row r="187" spans="1:38" ht="15" thickBot="1" x14ac:dyDescent="0.4">
      <c r="A187" s="59" t="s">
        <v>148</v>
      </c>
      <c r="B187" s="112">
        <v>567.69200000000001</v>
      </c>
      <c r="C187" s="127">
        <v>815.78300000000002</v>
      </c>
      <c r="D187" s="127">
        <v>658.65800000000002</v>
      </c>
      <c r="E187" s="127">
        <v>401.71050000000002</v>
      </c>
      <c r="F187" s="118">
        <v>374.697</v>
      </c>
      <c r="G187" s="118">
        <v>231.2465</v>
      </c>
      <c r="M187" s="3"/>
      <c r="N187" s="3"/>
      <c r="O187" s="3"/>
      <c r="P187" s="3"/>
      <c r="Q187" s="3"/>
      <c r="R187" s="3"/>
      <c r="S187" s="3"/>
      <c r="T187" s="3"/>
      <c r="U187" s="3"/>
      <c r="AG187" s="3"/>
      <c r="AH187" s="3"/>
      <c r="AI187" s="3"/>
      <c r="AJ187" s="3"/>
      <c r="AK187" s="3"/>
      <c r="AL187" s="3"/>
    </row>
    <row r="188" spans="1:38" ht="15" thickBot="1" x14ac:dyDescent="0.4">
      <c r="A188" s="59" t="s">
        <v>147</v>
      </c>
      <c r="B188" s="114">
        <v>1202.8608000000002</v>
      </c>
      <c r="C188" s="113">
        <v>1465.40265</v>
      </c>
      <c r="D188" s="113">
        <v>872.274</v>
      </c>
      <c r="E188" s="113">
        <v>379.18599999999998</v>
      </c>
      <c r="F188" s="126">
        <v>501.42326000000003</v>
      </c>
      <c r="G188" s="126">
        <v>434.54559999999998</v>
      </c>
      <c r="I188" s="3"/>
      <c r="J188" s="3"/>
      <c r="M188" s="3"/>
      <c r="N188" s="3"/>
      <c r="O188" s="3"/>
      <c r="P188" s="3"/>
      <c r="Q188" s="3"/>
      <c r="R188" s="3"/>
      <c r="S188" s="3"/>
      <c r="T188" s="3"/>
      <c r="U188" s="3"/>
      <c r="AG188" s="3"/>
      <c r="AH188" s="3"/>
      <c r="AI188" s="3"/>
      <c r="AJ188" s="3"/>
      <c r="AK188" s="3"/>
      <c r="AL188" s="3"/>
    </row>
    <row r="189" spans="1:38" ht="15" thickBot="1" x14ac:dyDescent="0.4">
      <c r="A189" s="59" t="s">
        <v>146</v>
      </c>
      <c r="B189" s="112">
        <v>24.047999999999998</v>
      </c>
      <c r="C189" s="127">
        <v>39.365499999999997</v>
      </c>
      <c r="D189" s="127">
        <v>38.213500000000003</v>
      </c>
      <c r="E189" s="127">
        <v>44.048000000000002</v>
      </c>
      <c r="F189" s="118">
        <v>37.473500000000001</v>
      </c>
      <c r="G189" s="118">
        <v>35.872500000000002</v>
      </c>
      <c r="M189" s="3"/>
      <c r="N189" s="3"/>
      <c r="O189" s="3"/>
      <c r="P189" s="3"/>
      <c r="Q189" s="3"/>
      <c r="R189" s="3"/>
      <c r="S189" s="3"/>
      <c r="T189" s="3"/>
      <c r="U189" s="3"/>
      <c r="AG189" s="3"/>
      <c r="AH189" s="3"/>
      <c r="AI189" s="3"/>
      <c r="AJ189" s="3"/>
      <c r="AK189" s="3"/>
      <c r="AL189" s="3"/>
    </row>
    <row r="190" spans="1:38" ht="15" thickBot="1" x14ac:dyDescent="0.4">
      <c r="A190" s="59" t="s">
        <v>145</v>
      </c>
      <c r="B190" s="120">
        <v>148.047</v>
      </c>
      <c r="C190" s="121">
        <v>100.2765</v>
      </c>
      <c r="D190" s="121">
        <v>227.62049999999999</v>
      </c>
      <c r="E190" s="121">
        <v>138.714</v>
      </c>
      <c r="F190" s="117">
        <v>121.20050000000001</v>
      </c>
      <c r="G190" s="117">
        <v>243.73750000000001</v>
      </c>
      <c r="M190" s="3"/>
      <c r="N190" s="3"/>
      <c r="O190" s="3"/>
      <c r="P190" s="3"/>
      <c r="Q190" s="3"/>
      <c r="R190" s="3"/>
      <c r="S190" s="3"/>
      <c r="T190" s="3"/>
      <c r="U190" s="3"/>
      <c r="AG190" s="3"/>
      <c r="AH190" s="3"/>
      <c r="AI190" s="3"/>
      <c r="AJ190" s="3"/>
      <c r="AK190" s="3"/>
      <c r="AL190" s="3"/>
    </row>
    <row r="191" spans="1:38" ht="15" thickBot="1" x14ac:dyDescent="0.4">
      <c r="A191" s="59" t="s">
        <v>144</v>
      </c>
      <c r="B191" s="112">
        <v>131.87299999999999</v>
      </c>
      <c r="C191" s="127">
        <v>113.8095</v>
      </c>
      <c r="D191" s="127">
        <v>423.67700000000002</v>
      </c>
      <c r="E191" s="127">
        <v>464.45249999999999</v>
      </c>
      <c r="F191" s="118">
        <v>243.7045</v>
      </c>
      <c r="G191" s="118">
        <v>448.19850000000002</v>
      </c>
      <c r="M191" s="3"/>
      <c r="N191" s="3"/>
      <c r="O191" s="3"/>
      <c r="P191" s="3"/>
      <c r="Q191" s="3"/>
      <c r="R191" s="3"/>
      <c r="S191" s="3"/>
      <c r="T191" s="3"/>
      <c r="U191" s="3"/>
      <c r="AG191" s="3"/>
      <c r="AH191" s="3"/>
      <c r="AI191" s="3"/>
      <c r="AJ191" s="3"/>
      <c r="AK191" s="3"/>
      <c r="AL191" s="3"/>
    </row>
    <row r="192" spans="1:38" ht="15" thickBot="1" x14ac:dyDescent="0.4">
      <c r="A192" s="59" t="s">
        <v>143</v>
      </c>
      <c r="B192" s="120">
        <v>429.3895</v>
      </c>
      <c r="C192" s="121">
        <v>148.239</v>
      </c>
      <c r="D192" s="121">
        <v>265.79349999999999</v>
      </c>
      <c r="E192" s="121">
        <v>486.81349999999998</v>
      </c>
      <c r="F192" s="117">
        <v>282.91199999999998</v>
      </c>
      <c r="G192" s="117">
        <v>359.71100000000001</v>
      </c>
      <c r="M192" s="3"/>
      <c r="N192" s="3"/>
      <c r="O192" s="3"/>
      <c r="P192" s="3"/>
      <c r="Q192" s="3"/>
      <c r="R192" s="3"/>
      <c r="S192" s="3"/>
      <c r="T192" s="3"/>
      <c r="U192" s="3"/>
      <c r="AG192" s="3"/>
      <c r="AH192" s="3"/>
      <c r="AI192" s="3"/>
      <c r="AJ192" s="3"/>
      <c r="AK192" s="3"/>
      <c r="AL192" s="3"/>
    </row>
    <row r="193" spans="1:38" ht="15" thickBot="1" x14ac:dyDescent="0.4">
      <c r="A193" s="59" t="s">
        <v>142</v>
      </c>
      <c r="B193" s="112">
        <v>493.108</v>
      </c>
      <c r="C193" s="127">
        <v>406.38150000000002</v>
      </c>
      <c r="D193" s="127">
        <v>483.63799999999998</v>
      </c>
      <c r="E193" s="127">
        <v>528.87549999999999</v>
      </c>
      <c r="F193" s="118">
        <v>357.09949999999998</v>
      </c>
      <c r="G193" s="118">
        <v>243.99799999999999</v>
      </c>
      <c r="M193" s="3"/>
      <c r="N193" s="3"/>
      <c r="O193" s="3"/>
      <c r="P193" s="3"/>
      <c r="Q193" s="3"/>
      <c r="R193" s="3"/>
      <c r="S193" s="3"/>
      <c r="T193" s="3"/>
      <c r="U193" s="3"/>
      <c r="AG193" s="3"/>
      <c r="AH193" s="3"/>
      <c r="AI193" s="3"/>
      <c r="AJ193" s="3"/>
      <c r="AK193" s="3"/>
      <c r="AL193" s="3"/>
    </row>
    <row r="194" spans="1:38" ht="15" thickBot="1" x14ac:dyDescent="0.4">
      <c r="A194" s="59" t="s">
        <v>141</v>
      </c>
      <c r="B194" s="120">
        <v>153.292</v>
      </c>
      <c r="C194" s="121">
        <v>98.455500000000001</v>
      </c>
      <c r="D194" s="121">
        <v>112.6105</v>
      </c>
      <c r="E194" s="121">
        <v>182.72550000000001</v>
      </c>
      <c r="F194" s="117">
        <v>185.739</v>
      </c>
      <c r="G194" s="117">
        <v>156.9734</v>
      </c>
      <c r="M194" s="3"/>
      <c r="N194" s="3"/>
      <c r="O194" s="3"/>
      <c r="P194" s="3"/>
      <c r="Q194" s="3"/>
      <c r="R194" s="3"/>
      <c r="S194" s="3"/>
      <c r="T194" s="3"/>
      <c r="U194" s="3"/>
      <c r="AG194" s="3"/>
      <c r="AH194" s="3"/>
      <c r="AI194" s="3"/>
      <c r="AJ194" s="3"/>
      <c r="AK194" s="3"/>
      <c r="AL194" s="3"/>
    </row>
    <row r="195" spans="1:38" ht="15" thickBot="1" x14ac:dyDescent="0.4">
      <c r="A195" s="59" t="s">
        <v>140</v>
      </c>
      <c r="B195" s="104">
        <v>2757.0520000000001</v>
      </c>
      <c r="C195" s="104">
        <v>3790.2379999999998</v>
      </c>
      <c r="D195" s="104">
        <v>3614.8694999999998</v>
      </c>
      <c r="E195" s="104">
        <v>2686.1354999999999</v>
      </c>
      <c r="F195" s="118">
        <v>2334.7020000000002</v>
      </c>
      <c r="G195" s="118">
        <v>2300.6644999999999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5" thickBot="1" x14ac:dyDescent="0.4">
      <c r="A196" s="59" t="s">
        <v>139</v>
      </c>
      <c r="B196" s="113">
        <v>123.24550000000001</v>
      </c>
      <c r="C196" s="113">
        <v>65.903999999999996</v>
      </c>
      <c r="D196" s="113">
        <v>82.256500000000003</v>
      </c>
      <c r="E196" s="113">
        <v>90.032499999999999</v>
      </c>
      <c r="F196" s="126">
        <v>116.60850000000001</v>
      </c>
      <c r="G196" s="126">
        <v>96.602500000000006</v>
      </c>
      <c r="M196" s="3"/>
      <c r="N196" s="3"/>
      <c r="O196" s="3"/>
      <c r="P196" s="3"/>
      <c r="Q196" s="3"/>
      <c r="R196" s="3"/>
      <c r="S196" s="3"/>
      <c r="T196" s="3"/>
      <c r="U196" s="3"/>
      <c r="AG196" s="3"/>
      <c r="AH196" s="3"/>
      <c r="AI196" s="3"/>
      <c r="AJ196" s="3"/>
      <c r="AK196" s="3"/>
      <c r="AL196" s="3"/>
    </row>
    <row r="197" spans="1:38" ht="15" thickBot="1" x14ac:dyDescent="0.4">
      <c r="A197" s="59" t="s">
        <v>138</v>
      </c>
      <c r="B197" s="112">
        <v>13.228999999999999</v>
      </c>
      <c r="C197" s="127">
        <v>4.9340000000000002</v>
      </c>
      <c r="D197" s="127">
        <v>12.1035</v>
      </c>
      <c r="E197" s="127">
        <v>35.743000000000002</v>
      </c>
      <c r="F197" s="118">
        <v>38.585999999999999</v>
      </c>
      <c r="G197" s="118">
        <v>61.730499999999999</v>
      </c>
      <c r="M197" s="3"/>
      <c r="N197" s="3"/>
      <c r="O197" s="3"/>
      <c r="P197" s="3"/>
      <c r="Q197" s="3"/>
      <c r="R197" s="3"/>
      <c r="S197" s="3"/>
      <c r="T197" s="3"/>
      <c r="U197" s="3"/>
      <c r="AG197" s="3"/>
      <c r="AH197" s="3"/>
      <c r="AI197" s="3"/>
      <c r="AJ197" s="3"/>
      <c r="AK197" s="3"/>
      <c r="AL197" s="3"/>
    </row>
    <row r="198" spans="1:38" ht="15" thickBot="1" x14ac:dyDescent="0.4">
      <c r="A198" s="59" t="s">
        <v>137</v>
      </c>
      <c r="B198" s="113">
        <v>0</v>
      </c>
      <c r="C198" s="113">
        <v>3.1471</v>
      </c>
      <c r="D198" s="113">
        <v>7.0383999999999993</v>
      </c>
      <c r="E198" s="113">
        <v>16.338000000000001</v>
      </c>
      <c r="F198" s="126">
        <v>17.405999999999999</v>
      </c>
      <c r="G198" s="126">
        <v>25.141999999999999</v>
      </c>
      <c r="M198" s="3"/>
      <c r="N198" s="3"/>
      <c r="O198" s="3"/>
      <c r="P198" s="3"/>
      <c r="Q198" s="3"/>
      <c r="R198" s="3"/>
      <c r="S198" s="3"/>
      <c r="T198" s="3"/>
      <c r="U198" s="3"/>
      <c r="AG198" s="3"/>
      <c r="AH198" s="3"/>
      <c r="AI198" s="3"/>
      <c r="AJ198" s="3"/>
      <c r="AK198" s="3"/>
      <c r="AL198" s="3"/>
    </row>
    <row r="199" spans="1:38" ht="15" thickBot="1" x14ac:dyDescent="0.4">
      <c r="A199" s="59" t="s">
        <v>136</v>
      </c>
      <c r="B199" s="112">
        <v>132.25749999999999</v>
      </c>
      <c r="C199" s="127">
        <v>149.73650000000001</v>
      </c>
      <c r="D199" s="127">
        <v>175.30600000000001</v>
      </c>
      <c r="E199" s="127">
        <v>150.18100000000001</v>
      </c>
      <c r="F199" s="118">
        <v>156.36500000000001</v>
      </c>
      <c r="G199" s="118">
        <v>173.05350000000001</v>
      </c>
      <c r="M199" s="3"/>
      <c r="N199" s="3"/>
      <c r="O199" s="3"/>
      <c r="P199" s="3"/>
      <c r="Q199" s="3"/>
      <c r="R199" s="3"/>
      <c r="S199" s="3"/>
      <c r="T199" s="3"/>
      <c r="U199" s="3"/>
      <c r="AG199" s="3"/>
      <c r="AH199" s="3"/>
      <c r="AI199" s="3"/>
      <c r="AJ199" s="3"/>
      <c r="AK199" s="3"/>
      <c r="AL199" s="3"/>
    </row>
    <row r="200" spans="1:38" ht="15" thickBot="1" x14ac:dyDescent="0.4">
      <c r="A200" s="59" t="s">
        <v>135</v>
      </c>
      <c r="B200" s="114">
        <v>6552.1495000000004</v>
      </c>
      <c r="C200" s="113">
        <v>6061.3905000000004</v>
      </c>
      <c r="D200" s="113">
        <v>5687.9174999999996</v>
      </c>
      <c r="E200" s="113">
        <v>5439.4790000000003</v>
      </c>
      <c r="F200" s="126">
        <v>6719.38</v>
      </c>
      <c r="G200" s="126">
        <v>6076.2950000000001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5" thickBot="1" x14ac:dyDescent="0.4">
      <c r="A201" s="59" t="s">
        <v>134</v>
      </c>
      <c r="B201" s="127">
        <v>57.095500000000001</v>
      </c>
      <c r="C201" s="127">
        <v>132.28700000000001</v>
      </c>
      <c r="D201" s="127">
        <v>107.39</v>
      </c>
      <c r="E201" s="127">
        <v>98.784999999999997</v>
      </c>
      <c r="F201" s="118">
        <v>99.220500000000001</v>
      </c>
      <c r="G201" s="118">
        <v>108.61499999999999</v>
      </c>
      <c r="M201" s="3"/>
      <c r="N201" s="3"/>
      <c r="O201" s="3"/>
      <c r="P201" s="3"/>
      <c r="Q201" s="3"/>
      <c r="R201" s="3"/>
      <c r="S201" s="3"/>
      <c r="T201" s="3"/>
      <c r="U201" s="3"/>
      <c r="AG201" s="3"/>
      <c r="AH201" s="3"/>
      <c r="AI201" s="3"/>
      <c r="AJ201" s="3"/>
      <c r="AK201" s="3"/>
      <c r="AL201" s="3"/>
    </row>
    <row r="202" spans="1:38" ht="15" thickBot="1" x14ac:dyDescent="0.4">
      <c r="A202" s="115" t="s">
        <v>133</v>
      </c>
      <c r="B202" s="114">
        <v>12775.3645</v>
      </c>
      <c r="C202" s="113">
        <v>8734.3619999999992</v>
      </c>
      <c r="D202" s="113">
        <v>12254.0105</v>
      </c>
      <c r="E202" s="113">
        <v>10426.64652</v>
      </c>
      <c r="F202" s="126">
        <v>12145.975200000001</v>
      </c>
      <c r="G202" s="126">
        <v>11015.215979999999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5" thickBot="1" x14ac:dyDescent="0.4">
      <c r="A203" s="106" t="s">
        <v>132</v>
      </c>
      <c r="B203" s="111">
        <f>SUM(B204:B207)</f>
        <v>9586.4797000000017</v>
      </c>
      <c r="C203" s="111">
        <f>SUM(C204:C207)</f>
        <v>9236.5030000000006</v>
      </c>
      <c r="D203" s="111">
        <f>SUM(D204:D207)</f>
        <v>12022.712000000001</v>
      </c>
      <c r="E203" s="111">
        <f>SUM(E204:E207)</f>
        <v>10515.168500000002</v>
      </c>
      <c r="F203" s="125">
        <f>+SUM(F204:F207)</f>
        <v>12407.305600000002</v>
      </c>
      <c r="G203" s="125">
        <f>+SUM(G204:G207)</f>
        <v>11095.082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5" thickBot="1" x14ac:dyDescent="0.4">
      <c r="A204" s="59" t="s">
        <v>131</v>
      </c>
      <c r="B204" s="110">
        <v>91.941500000000005</v>
      </c>
      <c r="C204" s="104">
        <v>60.027000000000001</v>
      </c>
      <c r="D204" s="104">
        <v>61.878999999999998</v>
      </c>
      <c r="E204" s="104">
        <v>47.609000000000002</v>
      </c>
      <c r="F204" s="118">
        <v>94.974999999999994</v>
      </c>
      <c r="G204" s="118">
        <v>99.352999999999994</v>
      </c>
      <c r="M204" s="3"/>
      <c r="N204" s="3"/>
      <c r="O204" s="3"/>
      <c r="P204" s="3"/>
      <c r="Q204" s="3"/>
      <c r="R204" s="3"/>
      <c r="S204" s="3"/>
      <c r="T204" s="3"/>
      <c r="U204" s="3"/>
      <c r="AG204" s="3"/>
      <c r="AH204" s="3"/>
      <c r="AI204" s="3"/>
      <c r="AJ204" s="3"/>
      <c r="AK204" s="3"/>
      <c r="AL204" s="3"/>
    </row>
    <row r="205" spans="1:38" ht="15" thickBot="1" x14ac:dyDescent="0.4">
      <c r="A205" s="59" t="s">
        <v>130</v>
      </c>
      <c r="B205" s="109">
        <v>9413.1535000000003</v>
      </c>
      <c r="C205" s="103">
        <v>9120.473</v>
      </c>
      <c r="D205" s="103">
        <v>11832.356</v>
      </c>
      <c r="E205" s="103">
        <v>10359.611000000001</v>
      </c>
      <c r="F205" s="117">
        <v>12051.768</v>
      </c>
      <c r="G205" s="117">
        <v>10760.653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AG205" s="3"/>
      <c r="AH205" s="3"/>
      <c r="AI205" s="3"/>
      <c r="AJ205" s="3"/>
      <c r="AK205" s="3"/>
      <c r="AL205" s="3"/>
    </row>
    <row r="206" spans="1:38" ht="15" thickBot="1" x14ac:dyDescent="0.4">
      <c r="A206" s="59" t="s">
        <v>129</v>
      </c>
      <c r="B206" s="112">
        <v>77.383200000000002</v>
      </c>
      <c r="C206" s="112">
        <v>51.164999999999999</v>
      </c>
      <c r="D206" s="112">
        <v>120.39449999999999</v>
      </c>
      <c r="E206" s="112">
        <v>100.57299999999999</v>
      </c>
      <c r="F206" s="112">
        <v>229.48910000000001</v>
      </c>
      <c r="G206" s="112">
        <v>205.03049999999999</v>
      </c>
      <c r="M206" s="3"/>
      <c r="N206" s="3"/>
      <c r="O206" s="3"/>
      <c r="P206" s="3"/>
      <c r="Q206" s="3"/>
      <c r="R206" s="3"/>
      <c r="S206" s="3"/>
      <c r="T206" s="3"/>
      <c r="U206" s="3"/>
      <c r="AG206" s="3"/>
      <c r="AH206" s="3"/>
      <c r="AI206" s="3"/>
      <c r="AJ206" s="3"/>
      <c r="AK206" s="3"/>
      <c r="AL206" s="3"/>
    </row>
    <row r="207" spans="1:38" ht="15" thickBot="1" x14ac:dyDescent="0.4">
      <c r="A207" s="59" t="s">
        <v>38</v>
      </c>
      <c r="B207" s="120">
        <v>4.0015000000000001</v>
      </c>
      <c r="C207" s="120">
        <v>4.8380000000000001</v>
      </c>
      <c r="D207" s="120">
        <v>8.0824999999999996</v>
      </c>
      <c r="E207" s="120">
        <v>7.3754999999999997</v>
      </c>
      <c r="F207" s="120">
        <v>31.073499999999999</v>
      </c>
      <c r="G207" s="120">
        <v>30.045500000000001</v>
      </c>
      <c r="M207" s="3"/>
      <c r="N207" s="3"/>
      <c r="O207" s="3"/>
      <c r="P207" s="3"/>
      <c r="Q207" s="3"/>
      <c r="R207" s="3"/>
      <c r="S207" s="3"/>
      <c r="T207" s="3"/>
      <c r="U207" s="3"/>
      <c r="AG207" s="3"/>
      <c r="AH207" s="3"/>
      <c r="AI207" s="3"/>
      <c r="AJ207" s="3"/>
      <c r="AK207" s="3"/>
      <c r="AL207" s="3"/>
    </row>
    <row r="208" spans="1:38" ht="15" thickBot="1" x14ac:dyDescent="0.4">
      <c r="A208" s="106" t="s">
        <v>128</v>
      </c>
      <c r="B208" s="105">
        <f>SUM(B209:B215)</f>
        <v>30037.613140000001</v>
      </c>
      <c r="C208" s="105">
        <f>SUM(C209:C215)</f>
        <v>26225.277539999999</v>
      </c>
      <c r="D208" s="105">
        <f>SUM(D209:D215)</f>
        <v>31880.390879999999</v>
      </c>
      <c r="E208" s="105">
        <f>SUM(E209:E215)</f>
        <v>31766.155640000001</v>
      </c>
      <c r="F208" s="119">
        <f>+SUM(F209:F215)</f>
        <v>41356.390510000012</v>
      </c>
      <c r="G208" s="119">
        <f>+SUM(G209:G215)</f>
        <v>36229.494400000003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5" thickBot="1" x14ac:dyDescent="0.4">
      <c r="A209" s="59" t="s">
        <v>37</v>
      </c>
      <c r="B209" s="112">
        <v>9.41</v>
      </c>
      <c r="C209" s="112">
        <v>8.8520000000000003</v>
      </c>
      <c r="D209" s="112">
        <v>9.3989999999999991</v>
      </c>
      <c r="E209" s="112">
        <v>2.9689999999999999</v>
      </c>
      <c r="F209" s="112">
        <v>34.139000000000003</v>
      </c>
      <c r="G209" s="112">
        <v>33.673499999999997</v>
      </c>
      <c r="M209" s="3"/>
      <c r="N209" s="3"/>
      <c r="O209" s="3"/>
      <c r="P209" s="3"/>
      <c r="Q209" s="3"/>
      <c r="R209" s="3"/>
      <c r="S209" s="3"/>
      <c r="T209" s="3"/>
      <c r="U209" s="3"/>
      <c r="AG209" s="3"/>
      <c r="AH209" s="3"/>
      <c r="AI209" s="3"/>
      <c r="AJ209" s="3"/>
      <c r="AK209" s="3"/>
      <c r="AL209" s="3"/>
    </row>
    <row r="210" spans="1:38" ht="15" thickBot="1" x14ac:dyDescent="0.4">
      <c r="A210" s="59" t="s">
        <v>127</v>
      </c>
      <c r="B210" s="109">
        <v>3254.2710000000002</v>
      </c>
      <c r="C210" s="103">
        <v>1965.0115000000001</v>
      </c>
      <c r="D210" s="103">
        <v>2947.14</v>
      </c>
      <c r="E210" s="103">
        <v>2932.9765000000002</v>
      </c>
      <c r="F210" s="117">
        <v>2980.2060000000001</v>
      </c>
      <c r="G210" s="117">
        <v>4927.5929999999998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5" thickBot="1" x14ac:dyDescent="0.4">
      <c r="A211" s="59" t="s">
        <v>36</v>
      </c>
      <c r="B211" s="110">
        <v>8888.2741400000014</v>
      </c>
      <c r="C211" s="110">
        <v>9832.9440500000001</v>
      </c>
      <c r="D211" s="110">
        <v>11382.66588</v>
      </c>
      <c r="E211" s="110">
        <v>12272.38364</v>
      </c>
      <c r="F211" s="110">
        <v>21523.44101000001</v>
      </c>
      <c r="G211" s="110">
        <v>14165.1669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5" thickBot="1" x14ac:dyDescent="0.4">
      <c r="A212" s="59" t="s">
        <v>35</v>
      </c>
      <c r="B212" s="109">
        <v>0</v>
      </c>
      <c r="C212" s="109">
        <v>3.5139999999999998</v>
      </c>
      <c r="D212" s="109">
        <v>26.5625</v>
      </c>
      <c r="E212" s="109">
        <v>37.207000000000001</v>
      </c>
      <c r="F212" s="109">
        <v>134.643</v>
      </c>
      <c r="G212" s="109">
        <v>75.126999999999995</v>
      </c>
      <c r="M212" s="3"/>
      <c r="N212" s="3"/>
      <c r="O212" s="3"/>
      <c r="P212" s="3"/>
      <c r="Q212" s="3"/>
      <c r="R212" s="3"/>
      <c r="S212" s="3"/>
      <c r="T212" s="3"/>
      <c r="U212" s="3"/>
      <c r="AG212" s="3"/>
      <c r="AH212" s="3"/>
      <c r="AI212" s="3"/>
      <c r="AJ212" s="3"/>
      <c r="AK212" s="3"/>
      <c r="AL212" s="3"/>
    </row>
    <row r="213" spans="1:38" ht="15" thickBot="1" x14ac:dyDescent="0.4">
      <c r="A213" s="59" t="s">
        <v>34</v>
      </c>
      <c r="B213" s="104">
        <v>6999.46</v>
      </c>
      <c r="C213" s="104">
        <v>4787.808</v>
      </c>
      <c r="D213" s="104">
        <v>6250.7479999999996</v>
      </c>
      <c r="E213" s="104">
        <v>6960.442</v>
      </c>
      <c r="F213" s="118">
        <v>4917.5545000000002</v>
      </c>
      <c r="G213" s="118">
        <v>4323.8249999999998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5" thickBot="1" x14ac:dyDescent="0.4">
      <c r="A214" s="59" t="s">
        <v>33</v>
      </c>
      <c r="B214" s="109">
        <v>10759.2785</v>
      </c>
      <c r="C214" s="103">
        <v>9473.99899</v>
      </c>
      <c r="D214" s="103">
        <v>11109.988499999999</v>
      </c>
      <c r="E214" s="103">
        <v>9358.2445000000007</v>
      </c>
      <c r="F214" s="117">
        <v>11513.329</v>
      </c>
      <c r="G214" s="117">
        <v>12549.762500000001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5" thickBot="1" x14ac:dyDescent="0.4">
      <c r="A215" s="59" t="s">
        <v>32</v>
      </c>
      <c r="B215" s="112">
        <v>126.9195</v>
      </c>
      <c r="C215" s="112">
        <v>153.149</v>
      </c>
      <c r="D215" s="112">
        <v>153.887</v>
      </c>
      <c r="E215" s="112">
        <v>201.93299999999999</v>
      </c>
      <c r="F215" s="112">
        <v>253.078</v>
      </c>
      <c r="G215" s="112">
        <v>154.34649999999999</v>
      </c>
      <c r="M215" s="3"/>
      <c r="N215" s="3"/>
      <c r="O215" s="3"/>
      <c r="P215" s="3"/>
      <c r="Q215" s="3"/>
      <c r="R215" s="3"/>
      <c r="S215" s="3"/>
      <c r="T215" s="3"/>
      <c r="U215" s="3"/>
      <c r="AG215" s="3"/>
      <c r="AH215" s="3"/>
      <c r="AI215" s="3"/>
      <c r="AJ215" s="3"/>
      <c r="AK215" s="3"/>
      <c r="AL215" s="3"/>
    </row>
    <row r="216" spans="1:38" ht="15" thickBot="1" x14ac:dyDescent="0.4">
      <c r="A216" s="106" t="s">
        <v>126</v>
      </c>
      <c r="B216" s="111">
        <f>SUM(B217:B221)</f>
        <v>50290.084719999999</v>
      </c>
      <c r="C216" s="111">
        <f>SUM(C217:C221)</f>
        <v>48770.537019999996</v>
      </c>
      <c r="D216" s="111">
        <f>SUM(D217:D221)</f>
        <v>62379.750370000009</v>
      </c>
      <c r="E216" s="111">
        <f>SUM(E217:E221)</f>
        <v>90640.975539999999</v>
      </c>
      <c r="F216" s="125">
        <f>+SUM(F217:F221)</f>
        <v>77573.53112</v>
      </c>
      <c r="G216" s="125">
        <f>+SUM(G217:G221)</f>
        <v>86128.601390000011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5" thickBot="1" x14ac:dyDescent="0.4">
      <c r="A217" s="59" t="s">
        <v>31</v>
      </c>
      <c r="B217" s="103">
        <v>39080.257189999997</v>
      </c>
      <c r="C217" s="103">
        <v>38935.527200000004</v>
      </c>
      <c r="D217" s="103">
        <v>49814.0455</v>
      </c>
      <c r="E217" s="103">
        <v>69883.659799999994</v>
      </c>
      <c r="F217" s="117">
        <v>63478.963600000003</v>
      </c>
      <c r="G217" s="117">
        <v>69089.517900000006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5" thickBot="1" x14ac:dyDescent="0.4">
      <c r="A218" s="59" t="s">
        <v>30</v>
      </c>
      <c r="B218" s="110">
        <v>954.34944999999993</v>
      </c>
      <c r="C218" s="110">
        <v>736.79650000000004</v>
      </c>
      <c r="D218" s="110">
        <v>994.36249999999995</v>
      </c>
      <c r="E218" s="110">
        <v>1068.80871</v>
      </c>
      <c r="F218" s="110">
        <v>924.49315999999999</v>
      </c>
      <c r="G218" s="110">
        <v>985.19150999999999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AA218" s="3"/>
      <c r="AE218" s="3"/>
      <c r="AG218" s="3"/>
      <c r="AH218" s="3"/>
      <c r="AI218" s="3"/>
      <c r="AJ218" s="3"/>
      <c r="AK218" s="3"/>
      <c r="AL218" s="3"/>
    </row>
    <row r="219" spans="1:38" ht="15" thickBot="1" x14ac:dyDescent="0.4">
      <c r="A219" s="59" t="s">
        <v>125</v>
      </c>
      <c r="B219" s="109">
        <v>405.0265</v>
      </c>
      <c r="C219" s="103">
        <v>443.30099999999999</v>
      </c>
      <c r="D219" s="103">
        <v>409.72250000000003</v>
      </c>
      <c r="E219" s="103">
        <v>299.31599999999997</v>
      </c>
      <c r="F219" s="117">
        <v>412.21449999999999</v>
      </c>
      <c r="G219" s="117">
        <v>367.59350000000001</v>
      </c>
      <c r="M219" s="3"/>
      <c r="N219" s="3"/>
      <c r="O219" s="3"/>
      <c r="P219" s="3"/>
      <c r="Q219" s="3"/>
      <c r="R219" s="3"/>
      <c r="S219" s="3"/>
      <c r="T219" s="3"/>
      <c r="U219" s="3"/>
      <c r="AG219" s="3"/>
      <c r="AH219" s="3"/>
      <c r="AI219" s="3"/>
      <c r="AJ219" s="3"/>
      <c r="AK219" s="3"/>
      <c r="AL219" s="3"/>
    </row>
    <row r="220" spans="1:38" ht="15" thickBot="1" x14ac:dyDescent="0.4">
      <c r="A220" s="59" t="s">
        <v>29</v>
      </c>
      <c r="B220" s="110">
        <v>9539.5255799999995</v>
      </c>
      <c r="C220" s="110">
        <v>8410.6643199999999</v>
      </c>
      <c r="D220" s="110">
        <v>10883.170870000002</v>
      </c>
      <c r="E220" s="110">
        <v>19097.359530000002</v>
      </c>
      <c r="F220" s="110">
        <v>12472.370359999999</v>
      </c>
      <c r="G220" s="110">
        <v>15376.32998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5" thickBot="1" x14ac:dyDescent="0.4">
      <c r="A221" s="59" t="s">
        <v>124</v>
      </c>
      <c r="B221" s="120">
        <v>310.92599999999999</v>
      </c>
      <c r="C221" s="121">
        <v>244.24799999999999</v>
      </c>
      <c r="D221" s="121">
        <v>278.44900000000001</v>
      </c>
      <c r="E221" s="121">
        <v>291.83150000000001</v>
      </c>
      <c r="F221" s="117">
        <v>285.48950000000002</v>
      </c>
      <c r="G221" s="117">
        <v>309.96850000000001</v>
      </c>
      <c r="M221" s="3"/>
      <c r="N221" s="3"/>
      <c r="O221" s="3"/>
      <c r="P221" s="3"/>
      <c r="Q221" s="3"/>
      <c r="R221" s="3"/>
      <c r="S221" s="3"/>
      <c r="T221" s="3"/>
      <c r="U221" s="3"/>
      <c r="AG221" s="3"/>
      <c r="AH221" s="3"/>
      <c r="AI221" s="3"/>
      <c r="AJ221" s="3"/>
      <c r="AK221" s="3"/>
      <c r="AL221" s="3"/>
    </row>
    <row r="222" spans="1:38" ht="15" thickBot="1" x14ac:dyDescent="0.4">
      <c r="A222" s="106" t="s">
        <v>123</v>
      </c>
      <c r="B222" s="105">
        <f>SUM(B223:B230)</f>
        <v>30017.335970000004</v>
      </c>
      <c r="C222" s="105">
        <f>SUM(C223:C230)</f>
        <v>24740.285529999997</v>
      </c>
      <c r="D222" s="105">
        <f>SUM(D223:D230)</f>
        <v>24909.922830000003</v>
      </c>
      <c r="E222" s="105">
        <f>SUM(E223:E230)</f>
        <v>39892.68129</v>
      </c>
      <c r="F222" s="119">
        <f>+SUM(F223:F230)</f>
        <v>36222.963399999993</v>
      </c>
      <c r="G222" s="119">
        <f>+SUM(G223:G230)</f>
        <v>31290.346799999999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5" thickBot="1" x14ac:dyDescent="0.4">
      <c r="A223" s="59" t="s">
        <v>122</v>
      </c>
      <c r="B223" s="110">
        <v>739.97530000000006</v>
      </c>
      <c r="C223" s="110">
        <v>662.18640000000005</v>
      </c>
      <c r="D223" s="110">
        <v>855.61379999999997</v>
      </c>
      <c r="E223" s="110">
        <v>1296.942</v>
      </c>
      <c r="F223" s="110">
        <v>1170.2262000000001</v>
      </c>
      <c r="G223" s="110">
        <v>579.0322000000001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AA223" s="3"/>
      <c r="AE223" s="3"/>
      <c r="AF223" s="3"/>
      <c r="AG223" s="3"/>
      <c r="AH223" s="3"/>
      <c r="AI223" s="3"/>
      <c r="AJ223" s="3"/>
      <c r="AK223" s="3"/>
      <c r="AL223" s="3"/>
    </row>
    <row r="224" spans="1:38" ht="15" thickBot="1" x14ac:dyDescent="0.4">
      <c r="A224" s="59" t="s">
        <v>121</v>
      </c>
      <c r="B224" s="109">
        <v>201.8897</v>
      </c>
      <c r="C224" s="103">
        <v>225.19800000000001</v>
      </c>
      <c r="D224" s="103">
        <v>239.0515</v>
      </c>
      <c r="E224" s="103">
        <v>283.55559999999997</v>
      </c>
      <c r="F224" s="117">
        <v>368.57900000000001</v>
      </c>
      <c r="G224" s="117">
        <v>363.76030000000003</v>
      </c>
      <c r="M224" s="3"/>
      <c r="N224" s="3"/>
      <c r="O224" s="3"/>
      <c r="P224" s="3"/>
      <c r="Q224" s="3"/>
      <c r="R224" s="3"/>
      <c r="S224" s="3"/>
      <c r="T224" s="3"/>
      <c r="U224" s="3"/>
      <c r="AG224" s="3"/>
      <c r="AH224" s="3"/>
      <c r="AI224" s="3"/>
      <c r="AJ224" s="3"/>
      <c r="AK224" s="3"/>
      <c r="AL224" s="3"/>
    </row>
    <row r="225" spans="1:38" ht="15" thickBot="1" x14ac:dyDescent="0.4">
      <c r="A225" s="59" t="s">
        <v>120</v>
      </c>
      <c r="B225" s="112">
        <v>35.996400000000001</v>
      </c>
      <c r="C225" s="112">
        <v>46.439500000000002</v>
      </c>
      <c r="D225" s="112">
        <v>71.908000000000001</v>
      </c>
      <c r="E225" s="112">
        <v>72.423000000000002</v>
      </c>
      <c r="F225" s="112">
        <v>94.19619999999999</v>
      </c>
      <c r="G225" s="112">
        <v>75.817999999999998</v>
      </c>
      <c r="M225" s="3"/>
      <c r="N225" s="3"/>
      <c r="O225" s="3"/>
      <c r="P225" s="3"/>
      <c r="Q225" s="3"/>
      <c r="R225" s="3"/>
      <c r="S225" s="3"/>
      <c r="T225" s="3"/>
      <c r="U225" s="3"/>
      <c r="AG225" s="3"/>
      <c r="AH225" s="3"/>
      <c r="AI225" s="3"/>
      <c r="AJ225" s="3"/>
      <c r="AK225" s="3"/>
      <c r="AL225" s="3"/>
    </row>
    <row r="226" spans="1:38" ht="15" thickBot="1" x14ac:dyDescent="0.4">
      <c r="A226" s="59" t="s">
        <v>119</v>
      </c>
      <c r="B226" s="122">
        <v>0</v>
      </c>
      <c r="C226" s="122">
        <v>0</v>
      </c>
      <c r="D226" s="122">
        <v>0</v>
      </c>
      <c r="E226" s="122">
        <v>11.9665</v>
      </c>
      <c r="F226" s="122">
        <v>18.686499999999999</v>
      </c>
      <c r="G226" s="122">
        <v>16.4925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AG226" s="3"/>
      <c r="AH226" s="3"/>
      <c r="AI226" s="3"/>
      <c r="AJ226" s="3"/>
      <c r="AK226" s="3"/>
      <c r="AL226" s="3"/>
    </row>
    <row r="227" spans="1:38" ht="15" thickBot="1" x14ac:dyDescent="0.4">
      <c r="A227" s="59" t="s">
        <v>118</v>
      </c>
      <c r="B227" s="108">
        <v>28749.605170000003</v>
      </c>
      <c r="C227" s="108">
        <v>23599.689429999999</v>
      </c>
      <c r="D227" s="108">
        <v>23497.33293</v>
      </c>
      <c r="E227" s="108">
        <v>37993.065390000003</v>
      </c>
      <c r="F227" s="123">
        <v>34280.062700000002</v>
      </c>
      <c r="G227" s="123">
        <v>29966.469100000002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5" thickBot="1" x14ac:dyDescent="0.4">
      <c r="A228" s="59" t="s">
        <v>117</v>
      </c>
      <c r="B228" s="122">
        <v>73.832700000000003</v>
      </c>
      <c r="C228" s="122">
        <v>81.334999999999994</v>
      </c>
      <c r="D228" s="122">
        <v>109.95819999999999</v>
      </c>
      <c r="E228" s="122">
        <v>106.83499999999999</v>
      </c>
      <c r="F228" s="122">
        <v>169.65899999999999</v>
      </c>
      <c r="G228" s="122">
        <v>200.86799999999999</v>
      </c>
      <c r="M228" s="3"/>
      <c r="N228" s="3"/>
      <c r="O228" s="3"/>
      <c r="P228" s="3"/>
      <c r="Q228" s="3"/>
      <c r="R228" s="3"/>
      <c r="S228" s="3"/>
      <c r="T228" s="3"/>
      <c r="U228" s="3"/>
      <c r="AG228" s="3"/>
      <c r="AH228" s="3"/>
      <c r="AI228" s="3"/>
      <c r="AJ228" s="3"/>
      <c r="AK228" s="3"/>
      <c r="AL228" s="3"/>
    </row>
    <row r="229" spans="1:38" ht="15" thickBot="1" x14ac:dyDescent="0.4">
      <c r="A229" s="59" t="s">
        <v>116</v>
      </c>
      <c r="B229" s="124">
        <v>67.120699999999999</v>
      </c>
      <c r="C229" s="124">
        <v>42.5914</v>
      </c>
      <c r="D229" s="124">
        <v>45.1188</v>
      </c>
      <c r="E229" s="124">
        <v>51.357399999999998</v>
      </c>
      <c r="F229" s="123">
        <v>50.608100000000007</v>
      </c>
      <c r="G229" s="123">
        <v>38.789499999999997</v>
      </c>
      <c r="M229" s="3"/>
      <c r="N229" s="3"/>
      <c r="O229" s="3"/>
      <c r="P229" s="3"/>
      <c r="Q229" s="3"/>
      <c r="R229" s="3"/>
      <c r="S229" s="3"/>
      <c r="T229" s="3"/>
      <c r="U229" s="3"/>
      <c r="AG229" s="3"/>
      <c r="AH229" s="3"/>
      <c r="AI229" s="3"/>
      <c r="AJ229" s="3"/>
      <c r="AK229" s="3"/>
      <c r="AL229" s="3"/>
    </row>
    <row r="230" spans="1:38" ht="15" thickBot="1" x14ac:dyDescent="0.4">
      <c r="A230" s="59" t="s">
        <v>115</v>
      </c>
      <c r="B230" s="122">
        <v>148.916</v>
      </c>
      <c r="C230" s="122">
        <v>82.845799999999997</v>
      </c>
      <c r="D230" s="122">
        <v>90.939600000000013</v>
      </c>
      <c r="E230" s="122">
        <v>76.5364</v>
      </c>
      <c r="F230" s="122">
        <v>70.945700000000002</v>
      </c>
      <c r="G230" s="122">
        <v>49.117199999999997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AG230" s="3"/>
      <c r="AH230" s="3"/>
      <c r="AI230" s="3"/>
      <c r="AJ230" s="3"/>
      <c r="AK230" s="3"/>
      <c r="AL230" s="3"/>
    </row>
    <row r="231" spans="1:38" ht="15" thickBot="1" x14ac:dyDescent="0.4">
      <c r="A231" s="106" t="s">
        <v>114</v>
      </c>
      <c r="B231" s="105">
        <f>SUM(B233:B235)</f>
        <v>74013.231650000002</v>
      </c>
      <c r="C231" s="105">
        <f>SUM(C233:C235)</f>
        <v>146069.30165000001</v>
      </c>
      <c r="D231" s="105">
        <f>SUM(D233:D235)</f>
        <v>159768.9405</v>
      </c>
      <c r="E231" s="105">
        <f>SUM(E233:E235)</f>
        <v>141052.24350000001</v>
      </c>
      <c r="F231" s="119">
        <f>+SUM(F232:F235)</f>
        <v>171573.80668000001</v>
      </c>
      <c r="G231" s="119">
        <f>+SUM(G232:G235)</f>
        <v>220408.23350000003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5" thickBot="1" x14ac:dyDescent="0.4">
      <c r="A232" s="59" t="s">
        <v>113</v>
      </c>
      <c r="B232" s="103">
        <v>0</v>
      </c>
      <c r="C232" s="103">
        <v>0</v>
      </c>
      <c r="D232" s="103">
        <v>0</v>
      </c>
      <c r="E232" s="103">
        <v>0</v>
      </c>
      <c r="F232" s="117">
        <v>7.2359999999999998</v>
      </c>
      <c r="G232" s="117">
        <v>6.6589999999999998</v>
      </c>
      <c r="M232" s="3"/>
      <c r="N232" s="3"/>
      <c r="O232" s="3"/>
      <c r="P232" s="3"/>
      <c r="Q232" s="3"/>
      <c r="R232" s="3"/>
      <c r="S232" s="3"/>
      <c r="T232" s="3"/>
      <c r="U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5" thickBot="1" x14ac:dyDescent="0.4">
      <c r="A233" s="59" t="s">
        <v>112</v>
      </c>
      <c r="B233" s="104">
        <v>14.157500000000001</v>
      </c>
      <c r="C233" s="104">
        <v>4.6334999999999997</v>
      </c>
      <c r="D233" s="104">
        <v>18.3035</v>
      </c>
      <c r="E233" s="104">
        <v>16.827500000000001</v>
      </c>
      <c r="F233" s="118">
        <v>14.617000000000001</v>
      </c>
      <c r="G233" s="118">
        <v>7.6435000000000004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AG233" s="3"/>
      <c r="AH233" s="3"/>
      <c r="AI233" s="3"/>
      <c r="AJ233" s="3"/>
      <c r="AK233" s="3"/>
      <c r="AL233" s="3"/>
    </row>
    <row r="234" spans="1:38" ht="15" thickBot="1" x14ac:dyDescent="0.4">
      <c r="A234" s="59" t="s">
        <v>111</v>
      </c>
      <c r="B234" s="103">
        <v>22615.246999999999</v>
      </c>
      <c r="C234" s="103">
        <v>26713.487000000001</v>
      </c>
      <c r="D234" s="103">
        <v>42107.818749999999</v>
      </c>
      <c r="E234" s="103">
        <v>44316.716500000002</v>
      </c>
      <c r="F234" s="117">
        <v>48413.809000000001</v>
      </c>
      <c r="G234" s="117">
        <v>76145.228000000003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5" thickBot="1" x14ac:dyDescent="0.4">
      <c r="A235" s="59" t="s">
        <v>110</v>
      </c>
      <c r="B235" s="104">
        <v>51383.827149999997</v>
      </c>
      <c r="C235" s="104">
        <v>119351.18115</v>
      </c>
      <c r="D235" s="104">
        <v>117642.81825</v>
      </c>
      <c r="E235" s="104">
        <v>96718.699500000002</v>
      </c>
      <c r="F235" s="118">
        <v>123138.14468000001</v>
      </c>
      <c r="G235" s="118">
        <v>144248.70300000001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5" thickBot="1" x14ac:dyDescent="0.4">
      <c r="A236" s="106" t="s">
        <v>109</v>
      </c>
      <c r="B236" s="105">
        <f>SUM(B237:B244)</f>
        <v>446341.76033999998</v>
      </c>
      <c r="C236" s="105">
        <f>SUM(C237:C244)</f>
        <v>419754.53583000001</v>
      </c>
      <c r="D236" s="105">
        <f>SUM(D237:D244)</f>
        <v>446284.82777999993</v>
      </c>
      <c r="E236" s="105">
        <f>SUM(E237:E244)</f>
        <v>382384.27887999994</v>
      </c>
      <c r="F236" s="119">
        <f>+SUM(F237:F244)</f>
        <v>369328.16879999993</v>
      </c>
      <c r="G236" s="119">
        <f>+SUM(G237:G244)</f>
        <v>504019.36705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5" thickBot="1" x14ac:dyDescent="0.4">
      <c r="A237" s="59" t="s">
        <v>108</v>
      </c>
      <c r="B237" s="104">
        <v>18499.213670000001</v>
      </c>
      <c r="C237" s="104">
        <v>12893.824199999999</v>
      </c>
      <c r="D237" s="104">
        <v>27536.6073</v>
      </c>
      <c r="E237" s="104">
        <v>18761.900300000001</v>
      </c>
      <c r="F237" s="118">
        <v>16674.040400000002</v>
      </c>
      <c r="G237" s="118">
        <v>70945.530200000008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5" thickBot="1" x14ac:dyDescent="0.4">
      <c r="A238" s="59" t="s">
        <v>28</v>
      </c>
      <c r="B238" s="120">
        <v>433.60700000000003</v>
      </c>
      <c r="C238" s="121">
        <v>377.38749999999999</v>
      </c>
      <c r="D238" s="121">
        <v>481.79199999999997</v>
      </c>
      <c r="E238" s="121">
        <v>415.14449999999999</v>
      </c>
      <c r="F238" s="117">
        <v>538.83950000000004</v>
      </c>
      <c r="G238" s="117">
        <v>429.34500000000003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AG238" s="3"/>
      <c r="AH238" s="3"/>
      <c r="AI238" s="3"/>
      <c r="AJ238" s="3"/>
      <c r="AK238" s="3"/>
      <c r="AL238" s="3"/>
    </row>
    <row r="239" spans="1:38" ht="15" thickBot="1" x14ac:dyDescent="0.4">
      <c r="A239" s="59" t="s">
        <v>107</v>
      </c>
      <c r="B239" s="104">
        <v>371584.38319999998</v>
      </c>
      <c r="C239" s="104">
        <v>359800.13413000002</v>
      </c>
      <c r="D239" s="104">
        <v>360517.86098</v>
      </c>
      <c r="E239" s="104">
        <v>310529.85457999998</v>
      </c>
      <c r="F239" s="118">
        <v>285802.43239999999</v>
      </c>
      <c r="G239" s="118">
        <v>361283.22485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5" thickBot="1" x14ac:dyDescent="0.4">
      <c r="A240" s="59" t="s">
        <v>106</v>
      </c>
      <c r="B240" s="120">
        <v>433.53199999999998</v>
      </c>
      <c r="C240" s="120">
        <v>388.33850000000001</v>
      </c>
      <c r="D240" s="120">
        <v>419.04500000000002</v>
      </c>
      <c r="E240" s="120">
        <v>453.20150000000001</v>
      </c>
      <c r="F240" s="120">
        <v>447.6995</v>
      </c>
      <c r="G240" s="120">
        <v>400.7</v>
      </c>
      <c r="I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AG240" s="3"/>
      <c r="AH240" s="3"/>
      <c r="AI240" s="3"/>
      <c r="AJ240" s="3"/>
      <c r="AK240" s="3"/>
      <c r="AL240" s="3"/>
    </row>
    <row r="241" spans="1:38" ht="15" thickBot="1" x14ac:dyDescent="0.4">
      <c r="A241" s="59" t="s">
        <v>27</v>
      </c>
      <c r="B241" s="104">
        <v>1110.6849999999999</v>
      </c>
      <c r="C241" s="104">
        <v>803.96600000000001</v>
      </c>
      <c r="D241" s="104">
        <v>1047.7090000000001</v>
      </c>
      <c r="E241" s="104">
        <v>1115.4749999999999</v>
      </c>
      <c r="F241" s="118">
        <v>1327.5509999999999</v>
      </c>
      <c r="G241" s="118">
        <v>1217.0025000000001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AG241" s="3"/>
      <c r="AH241" s="3"/>
      <c r="AI241" s="3"/>
      <c r="AJ241" s="3"/>
      <c r="AK241" s="3"/>
      <c r="AL241" s="3"/>
    </row>
    <row r="242" spans="1:38" ht="15" thickBot="1" x14ac:dyDescent="0.4">
      <c r="A242" s="59" t="s">
        <v>26</v>
      </c>
      <c r="B242" s="103">
        <v>49155.287969999998</v>
      </c>
      <c r="C242" s="103">
        <v>43071.371500000001</v>
      </c>
      <c r="D242" s="103">
        <v>52567.002</v>
      </c>
      <c r="E242" s="103">
        <v>47033.031999999999</v>
      </c>
      <c r="F242" s="117">
        <v>60356.699500000002</v>
      </c>
      <c r="G242" s="117">
        <v>66160.991999999998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5" thickBot="1" x14ac:dyDescent="0.4">
      <c r="A243" s="59" t="s">
        <v>25</v>
      </c>
      <c r="B243" s="104">
        <v>2057.625</v>
      </c>
      <c r="C243" s="104">
        <v>1414.2275</v>
      </c>
      <c r="D243" s="104">
        <v>2820.4</v>
      </c>
      <c r="E243" s="104">
        <v>3416.4250000000002</v>
      </c>
      <c r="F243" s="118">
        <v>3683.3515000000002</v>
      </c>
      <c r="G243" s="118">
        <v>2832.0545000000002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AG243" s="3"/>
      <c r="AH243" s="3"/>
      <c r="AI243" s="3"/>
      <c r="AJ243" s="3"/>
      <c r="AK243" s="3"/>
      <c r="AL243" s="3"/>
    </row>
    <row r="244" spans="1:38" ht="15" thickBot="1" x14ac:dyDescent="0.4">
      <c r="A244" s="59" t="s">
        <v>105</v>
      </c>
      <c r="B244" s="103">
        <v>3067.4265</v>
      </c>
      <c r="C244" s="103">
        <v>1005.2865</v>
      </c>
      <c r="D244" s="103">
        <v>894.41150000000005</v>
      </c>
      <c r="E244" s="103">
        <v>659.24599999999998</v>
      </c>
      <c r="F244" s="117">
        <v>497.55500000000001</v>
      </c>
      <c r="G244" s="117">
        <v>750.51800000000003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AA244" s="3"/>
      <c r="AB244" s="3"/>
      <c r="AC244" s="3"/>
      <c r="AG244" s="3"/>
      <c r="AH244" s="3"/>
      <c r="AI244" s="3"/>
      <c r="AJ244" s="3"/>
      <c r="AK244" s="3"/>
      <c r="AL244" s="3"/>
    </row>
    <row r="245" spans="1:38" ht="15" thickBot="1" x14ac:dyDescent="0.4">
      <c r="A245" s="106" t="s">
        <v>104</v>
      </c>
      <c r="B245" s="105">
        <f>SUM(B246:B252)</f>
        <v>607743.24392000004</v>
      </c>
      <c r="C245" s="105">
        <f>SUM(C246:C252)</f>
        <v>587225.27399999998</v>
      </c>
      <c r="D245" s="105">
        <f>SUM(D246:D252)</f>
        <v>605153.86132999987</v>
      </c>
      <c r="E245" s="105">
        <f>SUM(E246:E252)</f>
        <v>547741.47101999994</v>
      </c>
      <c r="F245" s="119">
        <f>+SUM(F246:F252)</f>
        <v>572224.77805000008</v>
      </c>
      <c r="G245" s="119">
        <f>+SUM(G246:G252)</f>
        <v>581474.12450000003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5" thickBot="1" x14ac:dyDescent="0.4">
      <c r="A246" s="59" t="s">
        <v>103</v>
      </c>
      <c r="B246" s="103">
        <v>1546.5025000000001</v>
      </c>
      <c r="C246" s="103">
        <v>1059.2835</v>
      </c>
      <c r="D246" s="103">
        <v>1148.6949999999999</v>
      </c>
      <c r="E246" s="103">
        <v>1314.3030000000001</v>
      </c>
      <c r="F246" s="117">
        <v>1680.1759999999999</v>
      </c>
      <c r="G246" s="117">
        <v>971.53599999999994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5" thickBot="1" x14ac:dyDescent="0.4">
      <c r="A247" s="59" t="s">
        <v>102</v>
      </c>
      <c r="B247" s="104">
        <v>4196.4649200000003</v>
      </c>
      <c r="C247" s="104">
        <v>4028.3719999999998</v>
      </c>
      <c r="D247" s="104">
        <v>3693.9054999999998</v>
      </c>
      <c r="E247" s="104">
        <v>5062.5045</v>
      </c>
      <c r="F247" s="118">
        <v>6812.95</v>
      </c>
      <c r="G247" s="118">
        <v>5278.5140000000001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5" thickBot="1" x14ac:dyDescent="0.4">
      <c r="A248" s="59" t="s">
        <v>101</v>
      </c>
      <c r="B248" s="103">
        <v>586207.13049999997</v>
      </c>
      <c r="C248" s="103">
        <v>568776.85499999998</v>
      </c>
      <c r="D248" s="103">
        <v>583590.40460999997</v>
      </c>
      <c r="E248" s="103">
        <v>520320.02902000002</v>
      </c>
      <c r="F248" s="117">
        <v>536058.05055000004</v>
      </c>
      <c r="G248" s="117">
        <v>551514.31900000002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5" thickBot="1" x14ac:dyDescent="0.4">
      <c r="A249" s="59" t="s">
        <v>100</v>
      </c>
      <c r="B249" s="104">
        <v>5242.2335000000003</v>
      </c>
      <c r="C249" s="104">
        <v>4062.9845</v>
      </c>
      <c r="D249" s="104">
        <v>4900.9137499999997</v>
      </c>
      <c r="E249" s="104">
        <v>9592.24</v>
      </c>
      <c r="F249" s="118">
        <v>14499.772999999999</v>
      </c>
      <c r="G249" s="118">
        <v>9295.4735000000001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5" thickBot="1" x14ac:dyDescent="0.4">
      <c r="A250" s="59" t="s">
        <v>24</v>
      </c>
      <c r="B250" s="103">
        <v>7339.4354999999996</v>
      </c>
      <c r="C250" s="103">
        <v>6042.9044999999996</v>
      </c>
      <c r="D250" s="103">
        <v>6110.518</v>
      </c>
      <c r="E250" s="103">
        <v>6849.1459999999997</v>
      </c>
      <c r="F250" s="117">
        <v>8097.4979999999996</v>
      </c>
      <c r="G250" s="117">
        <v>6940.3029999999999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5" thickBot="1" x14ac:dyDescent="0.4">
      <c r="A251" s="59" t="s">
        <v>99</v>
      </c>
      <c r="B251" s="112">
        <v>12.914999999999999</v>
      </c>
      <c r="C251" s="112">
        <v>5.5305</v>
      </c>
      <c r="D251" s="112">
        <v>14.973000000000001</v>
      </c>
      <c r="E251" s="112">
        <v>3.5855000000000001</v>
      </c>
      <c r="F251" s="112">
        <v>3.9855</v>
      </c>
      <c r="G251" s="112">
        <v>2.4950000000000001</v>
      </c>
      <c r="O251" s="3"/>
      <c r="P251" s="3"/>
      <c r="Q251" s="3"/>
      <c r="R251" s="3"/>
      <c r="S251" s="3"/>
      <c r="T251" s="3"/>
      <c r="U251" s="3"/>
      <c r="AG251" s="3"/>
      <c r="AH251" s="3"/>
      <c r="AI251" s="3"/>
      <c r="AJ251" s="3"/>
      <c r="AK251" s="3"/>
      <c r="AL251" s="3"/>
    </row>
    <row r="252" spans="1:38" ht="15" thickBot="1" x14ac:dyDescent="0.4">
      <c r="A252" s="59" t="s">
        <v>98</v>
      </c>
      <c r="B252" s="103">
        <v>3198.5619999999999</v>
      </c>
      <c r="C252" s="103">
        <v>3249.3440000000001</v>
      </c>
      <c r="D252" s="103">
        <v>5694.4514700000009</v>
      </c>
      <c r="E252" s="103">
        <v>4599.6629999999996</v>
      </c>
      <c r="F252" s="117">
        <v>5072.3450000000003</v>
      </c>
      <c r="G252" s="117">
        <v>7471.4840000000004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5" thickBot="1" x14ac:dyDescent="0.4">
      <c r="A253" s="47" t="s">
        <v>1</v>
      </c>
      <c r="B253" s="102">
        <f>B245+B236+B231+B222+B216+B208+B203+B184+B180</f>
        <v>1285786.98229</v>
      </c>
      <c r="C253" s="102">
        <f>C245+C236+C231+C222+C216+C208+C203+C184+C180</f>
        <v>1296757.3893199998</v>
      </c>
      <c r="D253" s="102">
        <f>D245+D236+D231+D222+D216+D208+D203+D184+D180</f>
        <v>1378255.0465899999</v>
      </c>
      <c r="E253" s="102">
        <f>E245+E236+E231+E222+E216+E208+E203+E184+E180</f>
        <v>1274084.02767</v>
      </c>
      <c r="F253" s="102">
        <f>F245+F236+F231+F222+F216+F208+F203+F184+F180</f>
        <v>1312260.65912</v>
      </c>
      <c r="G253" s="102">
        <f>+G245+G236+G231+G222+G216+G208+G203+G184+G180</f>
        <v>1499418.0196199997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5.5" x14ac:dyDescent="0.35">
      <c r="A254" s="101" t="s">
        <v>97</v>
      </c>
      <c r="B254" s="53"/>
      <c r="O254" s="3"/>
      <c r="P254" s="3"/>
    </row>
    <row r="255" spans="1:38" ht="15.5" x14ac:dyDescent="0.35">
      <c r="A255" s="53"/>
      <c r="B255" s="116"/>
      <c r="C255" s="116"/>
      <c r="D255" s="116"/>
      <c r="E255" s="116"/>
      <c r="F255" s="116"/>
      <c r="G255" s="116"/>
    </row>
    <row r="256" spans="1:38" ht="16" thickBot="1" x14ac:dyDescent="0.4">
      <c r="A256" s="76" t="s">
        <v>156</v>
      </c>
      <c r="B256" s="76"/>
    </row>
    <row r="257" spans="1:38" ht="15" thickBot="1" x14ac:dyDescent="0.4">
      <c r="A257" s="46" t="s">
        <v>155</v>
      </c>
      <c r="B257" s="13">
        <v>2017</v>
      </c>
      <c r="C257" s="13">
        <v>2018</v>
      </c>
      <c r="D257" s="13">
        <v>2019</v>
      </c>
      <c r="E257" s="13">
        <v>2020</v>
      </c>
      <c r="F257" s="13">
        <v>2021</v>
      </c>
      <c r="G257" s="13">
        <v>2022</v>
      </c>
    </row>
    <row r="258" spans="1:38" ht="15" thickBot="1" x14ac:dyDescent="0.4">
      <c r="A258" s="106" t="s">
        <v>154</v>
      </c>
      <c r="B258" s="105">
        <v>169173.85524999999</v>
      </c>
      <c r="C258" s="105">
        <v>173554.69323999999</v>
      </c>
      <c r="D258" s="105">
        <v>136975.66151000001</v>
      </c>
      <c r="E258" s="105">
        <v>130765.64101000001</v>
      </c>
      <c r="F258" s="105">
        <f>+SUM(F259:F261)</f>
        <v>175451.18199000001</v>
      </c>
      <c r="G258" s="105">
        <f>+SUM(G259:G261)</f>
        <v>146848.92947999999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5" thickBot="1" x14ac:dyDescent="0.4">
      <c r="A259" s="59" t="s">
        <v>39</v>
      </c>
      <c r="B259" s="110">
        <v>136219.97649999999</v>
      </c>
      <c r="C259" s="110">
        <v>141998.59099</v>
      </c>
      <c r="D259" s="104">
        <v>111470.59751000001</v>
      </c>
      <c r="E259" s="104">
        <v>107324.94251000001</v>
      </c>
      <c r="F259" s="104">
        <v>140838.17499</v>
      </c>
      <c r="G259" s="104">
        <v>116506.79398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5" thickBot="1" x14ac:dyDescent="0.4">
      <c r="A260" s="59" t="s">
        <v>153</v>
      </c>
      <c r="B260" s="109">
        <v>23153.821250000001</v>
      </c>
      <c r="C260" s="109">
        <v>22179.33525</v>
      </c>
      <c r="D260" s="103">
        <v>19620.263999999999</v>
      </c>
      <c r="E260" s="103">
        <v>18075.023000000001</v>
      </c>
      <c r="F260" s="103">
        <v>25035.384999999998</v>
      </c>
      <c r="G260" s="103">
        <v>19530.749500000002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5" thickBot="1" x14ac:dyDescent="0.4">
      <c r="A261" s="59" t="s">
        <v>152</v>
      </c>
      <c r="B261" s="104">
        <v>9800.0575000000008</v>
      </c>
      <c r="C261" s="104">
        <v>9376.7669999999998</v>
      </c>
      <c r="D261" s="104">
        <v>5884.8</v>
      </c>
      <c r="E261" s="104">
        <v>5365.6755000000003</v>
      </c>
      <c r="F261" s="104">
        <v>9577.6219999999994</v>
      </c>
      <c r="G261" s="104">
        <v>10811.386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5" thickBot="1" x14ac:dyDescent="0.4">
      <c r="A262" s="106" t="s">
        <v>151</v>
      </c>
      <c r="B262" s="105">
        <v>663248.88559000008</v>
      </c>
      <c r="C262" s="105">
        <v>615817.71784000006</v>
      </c>
      <c r="D262" s="105">
        <v>615016.34632000001</v>
      </c>
      <c r="E262" s="105">
        <v>509456.12083999999</v>
      </c>
      <c r="F262" s="105">
        <f>+SUM(F263:F280)</f>
        <v>740474.96609999996</v>
      </c>
      <c r="G262" s="105">
        <f>+SUM(G263:G280)</f>
        <v>720868.70088999998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5" thickBot="1" x14ac:dyDescent="0.4">
      <c r="A263" s="59" t="s">
        <v>150</v>
      </c>
      <c r="B263" s="110">
        <v>131830.63070000001</v>
      </c>
      <c r="C263" s="110">
        <v>114428.51549999999</v>
      </c>
      <c r="D263" s="104">
        <v>98863.232499999998</v>
      </c>
      <c r="E263" s="104">
        <v>88289.892039999992</v>
      </c>
      <c r="F263" s="104">
        <v>141273.33825</v>
      </c>
      <c r="G263" s="104">
        <v>121496.3475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5" thickBot="1" x14ac:dyDescent="0.4">
      <c r="A264" s="59" t="s">
        <v>149</v>
      </c>
      <c r="B264" s="103">
        <v>3044.4465</v>
      </c>
      <c r="C264" s="103">
        <v>2093.3739999999998</v>
      </c>
      <c r="D264" s="103">
        <v>1886.0740000000001</v>
      </c>
      <c r="E264" s="103">
        <v>1836.9855</v>
      </c>
      <c r="F264" s="103">
        <v>2109.8105</v>
      </c>
      <c r="G264" s="103">
        <v>1257.7639999999999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5" thickBot="1" x14ac:dyDescent="0.4">
      <c r="A265" s="59" t="s">
        <v>148</v>
      </c>
      <c r="B265" s="104">
        <v>14192.1615</v>
      </c>
      <c r="C265" s="104">
        <v>13033.1625</v>
      </c>
      <c r="D265" s="104">
        <v>11156.884</v>
      </c>
      <c r="E265" s="104">
        <v>9668.9405000000006</v>
      </c>
      <c r="F265" s="104">
        <v>16410.18</v>
      </c>
      <c r="G265" s="104">
        <v>10379.058499999999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5" thickBot="1" x14ac:dyDescent="0.4">
      <c r="A266" s="59" t="s">
        <v>147</v>
      </c>
      <c r="B266" s="103">
        <v>17554.543389999999</v>
      </c>
      <c r="C266" s="103">
        <v>17542.5671</v>
      </c>
      <c r="D266" s="103">
        <v>9902.7029999999995</v>
      </c>
      <c r="E266" s="103">
        <v>6455.9440000000004</v>
      </c>
      <c r="F266" s="103">
        <v>14856.757669999999</v>
      </c>
      <c r="G266" s="103">
        <v>13575.737499999999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5" thickBot="1" x14ac:dyDescent="0.4">
      <c r="A267" s="59" t="s">
        <v>146</v>
      </c>
      <c r="B267" s="104">
        <v>892.89833999999996</v>
      </c>
      <c r="C267" s="104">
        <v>1192.4970000000001</v>
      </c>
      <c r="D267" s="104">
        <v>1636.2525000000001</v>
      </c>
      <c r="E267" s="104">
        <v>1549.7745</v>
      </c>
      <c r="F267" s="104">
        <v>1694.32626</v>
      </c>
      <c r="G267" s="104">
        <v>1092.88625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AA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5" thickBot="1" x14ac:dyDescent="0.4">
      <c r="A268" s="59" t="s">
        <v>145</v>
      </c>
      <c r="B268" s="103">
        <v>3789.8290000000002</v>
      </c>
      <c r="C268" s="103">
        <v>3620.0965000000001</v>
      </c>
      <c r="D268" s="103">
        <v>6347.4650000000001</v>
      </c>
      <c r="E268" s="103">
        <v>5411.6835000000001</v>
      </c>
      <c r="F268" s="103">
        <v>7289.6374999999998</v>
      </c>
      <c r="G268" s="103">
        <v>6687.64149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5" thickBot="1" x14ac:dyDescent="0.4">
      <c r="A269" s="59" t="s">
        <v>144</v>
      </c>
      <c r="B269" s="104">
        <v>1623.3301000000001</v>
      </c>
      <c r="C269" s="104">
        <v>1495.579</v>
      </c>
      <c r="D269" s="104">
        <v>3474.6219999999998</v>
      </c>
      <c r="E269" s="104">
        <v>3410.98</v>
      </c>
      <c r="F269" s="104">
        <v>3221.29025</v>
      </c>
      <c r="G269" s="104">
        <v>4215.8434999999999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5" thickBot="1" x14ac:dyDescent="0.4">
      <c r="A270" s="59" t="s">
        <v>143</v>
      </c>
      <c r="B270" s="103">
        <v>5842.6265000000003</v>
      </c>
      <c r="C270" s="103">
        <v>4536.2155000000002</v>
      </c>
      <c r="D270" s="103">
        <v>5941.4165000000003</v>
      </c>
      <c r="E270" s="103">
        <v>6575.8384999999998</v>
      </c>
      <c r="F270" s="103">
        <v>8435.4264999999996</v>
      </c>
      <c r="G270" s="103">
        <v>7227.7314900000001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5" thickBot="1" x14ac:dyDescent="0.4">
      <c r="A271" s="59" t="s">
        <v>142</v>
      </c>
      <c r="B271" s="104">
        <v>6032.8092500000002</v>
      </c>
      <c r="C271" s="104">
        <v>4265.4629999999997</v>
      </c>
      <c r="D271" s="104">
        <v>8599.4714999999997</v>
      </c>
      <c r="E271" s="104">
        <v>6589.2272499999999</v>
      </c>
      <c r="F271" s="104">
        <v>8986.0079999999998</v>
      </c>
      <c r="G271" s="104">
        <v>7508.0784999999996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5" thickBot="1" x14ac:dyDescent="0.4">
      <c r="A272" s="59" t="s">
        <v>141</v>
      </c>
      <c r="B272" s="103">
        <v>8503.5365000000002</v>
      </c>
      <c r="C272" s="103">
        <v>8394.28305</v>
      </c>
      <c r="D272" s="103">
        <v>6729.8784999999998</v>
      </c>
      <c r="E272" s="103">
        <v>7618.7</v>
      </c>
      <c r="F272" s="103">
        <v>13533.42</v>
      </c>
      <c r="G272" s="103">
        <v>12300.0929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5" thickBot="1" x14ac:dyDescent="0.4">
      <c r="A273" s="59" t="s">
        <v>140</v>
      </c>
      <c r="B273" s="104">
        <v>69944.620360000001</v>
      </c>
      <c r="C273" s="104">
        <v>82330.544010000012</v>
      </c>
      <c r="D273" s="104">
        <v>75706.686499999996</v>
      </c>
      <c r="E273" s="104">
        <v>68828.021490000014</v>
      </c>
      <c r="F273" s="104">
        <v>77406.482749999996</v>
      </c>
      <c r="G273" s="104">
        <v>65568.079949999999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5" thickBot="1" x14ac:dyDescent="0.4">
      <c r="A274" s="59" t="s">
        <v>139</v>
      </c>
      <c r="B274" s="113">
        <v>6870.2469499999997</v>
      </c>
      <c r="C274" s="113">
        <v>5766.6319999999996</v>
      </c>
      <c r="D274" s="113">
        <v>5183.7015000000001</v>
      </c>
      <c r="E274" s="113">
        <v>4495.5829999999996</v>
      </c>
      <c r="F274" s="113">
        <v>8004.9920000000002</v>
      </c>
      <c r="G274" s="113">
        <v>7345.1284999999998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5" thickBot="1" x14ac:dyDescent="0.4">
      <c r="A275" s="59" t="s">
        <v>138</v>
      </c>
      <c r="B275" s="104">
        <v>1093.35348</v>
      </c>
      <c r="C275" s="104">
        <v>476.51900000000001</v>
      </c>
      <c r="D275" s="104">
        <v>610.31150000000002</v>
      </c>
      <c r="E275" s="104">
        <v>1598.6745000000001</v>
      </c>
      <c r="F275" s="104">
        <v>1684.6285</v>
      </c>
      <c r="G275" s="104">
        <v>2922.22</v>
      </c>
      <c r="I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AB275" s="3"/>
      <c r="AE275" s="3"/>
      <c r="AF275" s="3"/>
      <c r="AG275" s="3"/>
      <c r="AH275" s="3"/>
      <c r="AI275" s="3"/>
      <c r="AJ275" s="3"/>
      <c r="AK275" s="3"/>
      <c r="AL275" s="3"/>
    </row>
    <row r="276" spans="1:38" ht="15" thickBot="1" x14ac:dyDescent="0.4">
      <c r="A276" s="59" t="s">
        <v>137</v>
      </c>
      <c r="B276" s="113">
        <v>0</v>
      </c>
      <c r="C276" s="113">
        <v>255.78749999999999</v>
      </c>
      <c r="D276" s="113">
        <v>345.2407</v>
      </c>
      <c r="E276" s="113">
        <v>559.32600000000002</v>
      </c>
      <c r="F276" s="113">
        <v>759.32500000000005</v>
      </c>
      <c r="G276" s="113">
        <v>1311.7365</v>
      </c>
      <c r="M276" s="3"/>
      <c r="N276" s="3"/>
      <c r="O276" s="3"/>
      <c r="P276" s="3"/>
      <c r="Q276" s="3"/>
      <c r="R276" s="3"/>
      <c r="S276" s="3"/>
      <c r="T276" s="3"/>
      <c r="U276" s="3"/>
      <c r="AG276" s="3"/>
      <c r="AH276" s="3"/>
      <c r="AI276" s="3"/>
      <c r="AJ276" s="3"/>
      <c r="AK276" s="3"/>
      <c r="AL276" s="3"/>
    </row>
    <row r="277" spans="1:38" ht="15" thickBot="1" x14ac:dyDescent="0.4">
      <c r="A277" s="59" t="s">
        <v>136</v>
      </c>
      <c r="B277" s="104">
        <v>6906</v>
      </c>
      <c r="C277" s="104">
        <v>7991.8339999999998</v>
      </c>
      <c r="D277" s="104">
        <v>8712.9869999999992</v>
      </c>
      <c r="E277" s="104">
        <v>4276.6139999999996</v>
      </c>
      <c r="F277" s="104">
        <v>7435.1819999999998</v>
      </c>
      <c r="G277" s="104">
        <v>9271.3235000000004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5" thickBot="1" x14ac:dyDescent="0.4">
      <c r="A278" s="59" t="s">
        <v>135</v>
      </c>
      <c r="B278" s="114">
        <v>193835.89600000001</v>
      </c>
      <c r="C278" s="114">
        <v>187551.62918000002</v>
      </c>
      <c r="D278" s="113">
        <v>175712.01444</v>
      </c>
      <c r="E278" s="113">
        <v>134127.33600000001</v>
      </c>
      <c r="F278" s="113">
        <v>193676.12792</v>
      </c>
      <c r="G278" s="113">
        <v>190576.10313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5" thickBot="1" x14ac:dyDescent="0.4">
      <c r="A279" s="59" t="s">
        <v>134</v>
      </c>
      <c r="B279" s="104">
        <v>4440.5005000000001</v>
      </c>
      <c r="C279" s="104">
        <v>6520.4709999999995</v>
      </c>
      <c r="D279" s="104">
        <v>4268.3919999999998</v>
      </c>
      <c r="E279" s="104">
        <v>4677.9449999999997</v>
      </c>
      <c r="F279" s="104">
        <v>4366.0065000000004</v>
      </c>
      <c r="G279" s="104">
        <v>4584.01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5" thickBot="1" x14ac:dyDescent="0.4">
      <c r="A280" s="115" t="s">
        <v>133</v>
      </c>
      <c r="B280" s="114">
        <v>186851.45652000001</v>
      </c>
      <c r="C280" s="114">
        <v>154322.54800000001</v>
      </c>
      <c r="D280" s="113">
        <v>189939.01317999995</v>
      </c>
      <c r="E280" s="113">
        <v>153484.65505999999</v>
      </c>
      <c r="F280" s="113">
        <v>229332.02650000001</v>
      </c>
      <c r="G280" s="113">
        <v>253548.91768000001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5" thickBot="1" x14ac:dyDescent="0.4">
      <c r="A281" s="106" t="s">
        <v>132</v>
      </c>
      <c r="B281" s="111">
        <v>88470.86480000001</v>
      </c>
      <c r="C281" s="111">
        <v>69227.402499999997</v>
      </c>
      <c r="D281" s="111">
        <v>70070.421949999989</v>
      </c>
      <c r="E281" s="111">
        <v>56839.364510000014</v>
      </c>
      <c r="F281" s="111">
        <f>+SUM(F282:F285)</f>
        <v>122461.80375000001</v>
      </c>
      <c r="G281" s="111">
        <f>+SUM(G282:G285)</f>
        <v>116375.83799999999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5" thickBot="1" x14ac:dyDescent="0.4">
      <c r="A282" s="59" t="s">
        <v>131</v>
      </c>
      <c r="B282" s="110">
        <v>3407.7550000000001</v>
      </c>
      <c r="C282" s="110">
        <v>3026.3690000000001</v>
      </c>
      <c r="D282" s="104">
        <v>3227.34</v>
      </c>
      <c r="E282" s="104">
        <v>2636.855</v>
      </c>
      <c r="F282" s="104">
        <v>7039.25</v>
      </c>
      <c r="G282" s="104">
        <v>8646.1350000000002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5" thickBot="1" x14ac:dyDescent="0.4">
      <c r="A283" s="59" t="s">
        <v>130</v>
      </c>
      <c r="B283" s="103">
        <v>78433.187999999995</v>
      </c>
      <c r="C283" s="103">
        <v>61090.938000000002</v>
      </c>
      <c r="D283" s="103">
        <v>60032.049950000001</v>
      </c>
      <c r="E283" s="103">
        <v>49284.829010000009</v>
      </c>
      <c r="F283" s="103">
        <v>93614.763000000006</v>
      </c>
      <c r="G283" s="103">
        <v>84561.142999999996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5" thickBot="1" x14ac:dyDescent="0.4">
      <c r="A284" s="59" t="s">
        <v>129</v>
      </c>
      <c r="B284" s="104">
        <v>6341.1858000000002</v>
      </c>
      <c r="C284" s="104">
        <v>4717.5450000000001</v>
      </c>
      <c r="D284" s="104">
        <v>6425.1660000000002</v>
      </c>
      <c r="E284" s="104">
        <v>4629.4485000000004</v>
      </c>
      <c r="F284" s="104">
        <v>19390.911750000003</v>
      </c>
      <c r="G284" s="104">
        <v>20462.8645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5" thickBot="1" x14ac:dyDescent="0.4">
      <c r="A285" s="59" t="s">
        <v>38</v>
      </c>
      <c r="B285" s="103">
        <v>288.73599999999999</v>
      </c>
      <c r="C285" s="103">
        <v>392.5505</v>
      </c>
      <c r="D285" s="103">
        <v>385.86599999999999</v>
      </c>
      <c r="E285" s="103">
        <v>288.23200000000003</v>
      </c>
      <c r="F285" s="103">
        <v>2416.8789999999999</v>
      </c>
      <c r="G285" s="103">
        <v>2705.6954999999998</v>
      </c>
      <c r="M285" s="3"/>
      <c r="N285" s="3"/>
      <c r="O285" s="3"/>
      <c r="P285" s="3"/>
      <c r="Q285" s="3"/>
      <c r="R285" s="3"/>
      <c r="S285" s="3"/>
      <c r="T285" s="3"/>
      <c r="U285" s="3"/>
      <c r="AF285" s="3"/>
      <c r="AG285" s="3"/>
      <c r="AH285" s="3"/>
      <c r="AI285" s="3"/>
      <c r="AJ285" s="3"/>
      <c r="AK285" s="3"/>
      <c r="AL285" s="3"/>
    </row>
    <row r="286" spans="1:38" ht="15" thickBot="1" x14ac:dyDescent="0.4">
      <c r="A286" s="106" t="s">
        <v>128</v>
      </c>
      <c r="B286" s="105">
        <v>274012.82497000007</v>
      </c>
      <c r="C286" s="105">
        <v>237376.66585999998</v>
      </c>
      <c r="D286" s="105">
        <v>282327.92096000002</v>
      </c>
      <c r="E286" s="105">
        <v>226380.54782000004</v>
      </c>
      <c r="F286" s="105">
        <f>+SUM(F287:F293)</f>
        <v>391942.59018000012</v>
      </c>
      <c r="G286" s="105">
        <f>+SUM(G287:G293)</f>
        <v>386707.63241999998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5" thickBot="1" x14ac:dyDescent="0.4">
      <c r="A287" s="59" t="s">
        <v>37</v>
      </c>
      <c r="B287" s="112">
        <v>376.4</v>
      </c>
      <c r="C287" s="112">
        <v>369.56504999999999</v>
      </c>
      <c r="D287" s="112">
        <v>543.86500000000001</v>
      </c>
      <c r="E287" s="112">
        <v>123.91800000000001</v>
      </c>
      <c r="F287" s="112">
        <v>2566.0320000000002</v>
      </c>
      <c r="G287" s="112">
        <v>2741.74</v>
      </c>
      <c r="M287" s="3"/>
      <c r="N287" s="3"/>
      <c r="O287" s="3"/>
      <c r="P287" s="3"/>
      <c r="Q287" s="3"/>
      <c r="R287" s="3"/>
      <c r="S287" s="3"/>
      <c r="T287" s="3"/>
      <c r="U287" s="3"/>
      <c r="AG287" s="3"/>
      <c r="AH287" s="3"/>
      <c r="AI287" s="3"/>
      <c r="AJ287" s="3"/>
      <c r="AK287" s="3"/>
      <c r="AL287" s="3"/>
    </row>
    <row r="288" spans="1:38" ht="15" thickBot="1" x14ac:dyDescent="0.4">
      <c r="A288" s="59" t="s">
        <v>127</v>
      </c>
      <c r="B288" s="109">
        <v>19756.227699999999</v>
      </c>
      <c r="C288" s="109">
        <v>13951.164349999999</v>
      </c>
      <c r="D288" s="103">
        <v>20340.952259999995</v>
      </c>
      <c r="E288" s="103">
        <v>17807.83179</v>
      </c>
      <c r="F288" s="103">
        <v>24196.905239999996</v>
      </c>
      <c r="G288" s="103">
        <v>30610.390859999996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5" thickBot="1" x14ac:dyDescent="0.4">
      <c r="A289" s="59" t="s">
        <v>36</v>
      </c>
      <c r="B289" s="110">
        <v>149385.96386000002</v>
      </c>
      <c r="C289" s="110">
        <v>134245.29246</v>
      </c>
      <c r="D289" s="110">
        <v>164929.98936000001</v>
      </c>
      <c r="E289" s="110">
        <v>123258.12937</v>
      </c>
      <c r="F289" s="110">
        <v>238286.88399000009</v>
      </c>
      <c r="G289" s="110">
        <v>223467.06658000001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5" thickBot="1" x14ac:dyDescent="0.4">
      <c r="A290" s="59" t="s">
        <v>35</v>
      </c>
      <c r="B290" s="109">
        <v>0</v>
      </c>
      <c r="C290" s="109">
        <v>79.709999999999994</v>
      </c>
      <c r="D290" s="109">
        <v>1111.1989999999998</v>
      </c>
      <c r="E290" s="109">
        <v>1767.2080000000001</v>
      </c>
      <c r="F290" s="109">
        <v>10171.153</v>
      </c>
      <c r="G290" s="109">
        <v>7152.5149899999997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5" thickBot="1" x14ac:dyDescent="0.4">
      <c r="A291" s="59" t="s">
        <v>34</v>
      </c>
      <c r="B291" s="104">
        <v>46712.839509999998</v>
      </c>
      <c r="C291" s="104">
        <v>33773.14948</v>
      </c>
      <c r="D291" s="104">
        <v>36644.496120000003</v>
      </c>
      <c r="E291" s="104">
        <v>39198.429189999995</v>
      </c>
      <c r="F291" s="104">
        <v>50559.826009999997</v>
      </c>
      <c r="G291" s="104">
        <v>49190.149980000002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5" thickBot="1" x14ac:dyDescent="0.4">
      <c r="A292" s="59" t="s">
        <v>33</v>
      </c>
      <c r="B292" s="109">
        <v>52577.9179</v>
      </c>
      <c r="C292" s="109">
        <v>49566.50202</v>
      </c>
      <c r="D292" s="103">
        <v>53421.851720000013</v>
      </c>
      <c r="E292" s="103">
        <v>37647.581469999997</v>
      </c>
      <c r="F292" s="103">
        <v>57479.014940000008</v>
      </c>
      <c r="G292" s="103">
        <v>66731.895009999993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5" thickBot="1" x14ac:dyDescent="0.4">
      <c r="A293" s="59" t="s">
        <v>32</v>
      </c>
      <c r="B293" s="104">
        <v>5203.4759999999997</v>
      </c>
      <c r="C293" s="104">
        <v>5391.2825000000003</v>
      </c>
      <c r="D293" s="104">
        <v>5335.5675000000001</v>
      </c>
      <c r="E293" s="104">
        <v>6577.45</v>
      </c>
      <c r="F293" s="104">
        <v>8682.7749999999996</v>
      </c>
      <c r="G293" s="104">
        <v>6813.875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AG293" s="3"/>
      <c r="AH293" s="3"/>
      <c r="AI293" s="3"/>
      <c r="AJ293" s="3"/>
      <c r="AK293" s="3"/>
      <c r="AL293" s="3"/>
    </row>
    <row r="294" spans="1:38" ht="15" thickBot="1" x14ac:dyDescent="0.4">
      <c r="A294" s="106" t="s">
        <v>126</v>
      </c>
      <c r="B294" s="111">
        <v>414920.25062999997</v>
      </c>
      <c r="C294" s="111">
        <v>434919.06430000003</v>
      </c>
      <c r="D294" s="111">
        <v>440767.75301999995</v>
      </c>
      <c r="E294" s="111">
        <v>474678.40369000001</v>
      </c>
      <c r="F294" s="111">
        <f>+SUM(F295:F299)</f>
        <v>642444.42265999992</v>
      </c>
      <c r="G294" s="111">
        <f>+SUM(G295:G299)</f>
        <v>628676.02879000001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5" thickBot="1" x14ac:dyDescent="0.4">
      <c r="A295" s="59" t="s">
        <v>31</v>
      </c>
      <c r="B295" s="103">
        <v>220805.65938</v>
      </c>
      <c r="C295" s="103">
        <v>245008.17647000001</v>
      </c>
      <c r="D295" s="103">
        <v>261938.48762</v>
      </c>
      <c r="E295" s="103">
        <v>296130.28178000002</v>
      </c>
      <c r="F295" s="103">
        <v>365593.86700999999</v>
      </c>
      <c r="G295" s="103">
        <v>358949.86257000006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5" thickBot="1" x14ac:dyDescent="0.4">
      <c r="A296" s="59" t="s">
        <v>30</v>
      </c>
      <c r="B296" s="110">
        <v>38653.166700000002</v>
      </c>
      <c r="C296" s="110">
        <v>37767.896919999999</v>
      </c>
      <c r="D296" s="110">
        <v>40087.468769999978</v>
      </c>
      <c r="E296" s="110">
        <v>34571.473680000003</v>
      </c>
      <c r="F296" s="110">
        <v>57825.261499999993</v>
      </c>
      <c r="G296" s="110">
        <v>56977.919289999998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5" thickBot="1" x14ac:dyDescent="0.4">
      <c r="A297" s="59" t="s">
        <v>125</v>
      </c>
      <c r="B297" s="109">
        <v>23229.532489999998</v>
      </c>
      <c r="C297" s="109">
        <v>31454.182000000001</v>
      </c>
      <c r="D297" s="103">
        <v>19239.863000000001</v>
      </c>
      <c r="E297" s="103">
        <v>13178.379499999999</v>
      </c>
      <c r="F297" s="103">
        <v>29513.172500000001</v>
      </c>
      <c r="G297" s="103">
        <v>21959.81725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5" thickBot="1" x14ac:dyDescent="0.4">
      <c r="A298" s="59" t="s">
        <v>29</v>
      </c>
      <c r="B298" s="110">
        <v>120584.05854000001</v>
      </c>
      <c r="C298" s="110">
        <v>109585.72689000001</v>
      </c>
      <c r="D298" s="110">
        <v>108831.33888999998</v>
      </c>
      <c r="E298" s="110">
        <v>121264.22622</v>
      </c>
      <c r="F298" s="110">
        <v>174040.27463999999</v>
      </c>
      <c r="G298" s="110">
        <v>170317.86963999999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5" thickBot="1" x14ac:dyDescent="0.4">
      <c r="A299" s="59" t="s">
        <v>124</v>
      </c>
      <c r="B299" s="103">
        <v>11647.83352</v>
      </c>
      <c r="C299" s="103">
        <v>11103.08202</v>
      </c>
      <c r="D299" s="103">
        <v>10670.594739999999</v>
      </c>
      <c r="E299" s="103">
        <v>9534.0425099999993</v>
      </c>
      <c r="F299" s="103">
        <v>15471.847010000001</v>
      </c>
      <c r="G299" s="103">
        <v>20470.560040000004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5" thickBot="1" x14ac:dyDescent="0.4">
      <c r="A300" s="106" t="s">
        <v>123</v>
      </c>
      <c r="B300" s="105">
        <v>299091.91953000001</v>
      </c>
      <c r="C300" s="105">
        <v>330152.5894600001</v>
      </c>
      <c r="D300" s="105">
        <v>322584.79771000007</v>
      </c>
      <c r="E300" s="105">
        <v>343946.42086999997</v>
      </c>
      <c r="F300" s="105">
        <f>+SUM(F301:F308)</f>
        <v>437809.48533</v>
      </c>
      <c r="G300" s="105">
        <f>+SUM(G301:G308)</f>
        <v>484374.57150999998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5" thickBot="1" x14ac:dyDescent="0.4">
      <c r="A301" s="59" t="s">
        <v>122</v>
      </c>
      <c r="B301" s="110">
        <v>12921.494859999999</v>
      </c>
      <c r="C301" s="110">
        <v>13750.259910000001</v>
      </c>
      <c r="D301" s="110">
        <v>14669.156959999997</v>
      </c>
      <c r="E301" s="110">
        <v>16836.8122</v>
      </c>
      <c r="F301" s="110">
        <v>28145.926310000003</v>
      </c>
      <c r="G301" s="110">
        <v>29459.821479999995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5" thickBot="1" x14ac:dyDescent="0.4">
      <c r="A302" s="59" t="s">
        <v>121</v>
      </c>
      <c r="B302" s="109">
        <v>12818.933999999999</v>
      </c>
      <c r="C302" s="109">
        <v>18872.3665</v>
      </c>
      <c r="D302" s="103">
        <v>15423.271000000001</v>
      </c>
      <c r="E302" s="103">
        <v>12746.0705</v>
      </c>
      <c r="F302" s="103">
        <v>29922.609499999999</v>
      </c>
      <c r="G302" s="103">
        <v>32841.690999999999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5" thickBot="1" x14ac:dyDescent="0.4">
      <c r="A303" s="59" t="s">
        <v>120</v>
      </c>
      <c r="B303" s="104">
        <v>2282.3715000000002</v>
      </c>
      <c r="C303" s="104">
        <v>3878.8415</v>
      </c>
      <c r="D303" s="104">
        <v>4614.1989999999996</v>
      </c>
      <c r="E303" s="104">
        <v>2493.3029999999999</v>
      </c>
      <c r="F303" s="104">
        <v>6673.1986399999996</v>
      </c>
      <c r="G303" s="104">
        <v>6457.6310000000003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5" thickBot="1" x14ac:dyDescent="0.4">
      <c r="A304" s="59" t="s">
        <v>119</v>
      </c>
      <c r="B304" s="107"/>
      <c r="C304" s="107"/>
      <c r="D304" s="107">
        <v>0</v>
      </c>
      <c r="E304" s="107">
        <v>683.12850000000003</v>
      </c>
      <c r="F304" s="107">
        <v>1372.6</v>
      </c>
      <c r="G304" s="107">
        <v>1372.1945000000001</v>
      </c>
      <c r="M304" s="3"/>
      <c r="N304" s="3"/>
      <c r="O304" s="3"/>
      <c r="P304" s="3"/>
      <c r="Q304" s="3"/>
      <c r="R304" s="3"/>
      <c r="S304" s="3"/>
      <c r="T304" s="3"/>
      <c r="U304" s="3"/>
      <c r="AF304" s="3"/>
      <c r="AG304" s="3"/>
      <c r="AH304" s="3"/>
      <c r="AI304" s="3"/>
      <c r="AJ304" s="3"/>
      <c r="AK304" s="3"/>
      <c r="AL304" s="3"/>
    </row>
    <row r="305" spans="1:38" ht="15" thickBot="1" x14ac:dyDescent="0.4">
      <c r="A305" s="59" t="s">
        <v>118</v>
      </c>
      <c r="B305" s="108">
        <v>260131.09443999999</v>
      </c>
      <c r="C305" s="108">
        <v>281130.94791000005</v>
      </c>
      <c r="D305" s="108">
        <v>276842.73834000004</v>
      </c>
      <c r="E305" s="108">
        <v>302440.14953999995</v>
      </c>
      <c r="F305" s="108">
        <v>350855.69257999997</v>
      </c>
      <c r="G305" s="108">
        <v>394237.89850999997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5" thickBot="1" x14ac:dyDescent="0.4">
      <c r="A306" s="59" t="s">
        <v>117</v>
      </c>
      <c r="B306" s="107">
        <v>4056.58</v>
      </c>
      <c r="C306" s="107">
        <v>6373.6850000000004</v>
      </c>
      <c r="D306" s="107">
        <v>5696.0150000000003</v>
      </c>
      <c r="E306" s="107">
        <v>4965.4399999999996</v>
      </c>
      <c r="F306" s="107">
        <v>13897.96234</v>
      </c>
      <c r="G306" s="107">
        <v>14726.591030000003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5" thickBot="1" x14ac:dyDescent="0.4">
      <c r="A307" s="59" t="s">
        <v>116</v>
      </c>
      <c r="B307" s="108">
        <v>1832.9600800000001</v>
      </c>
      <c r="C307" s="108">
        <v>1560.14004</v>
      </c>
      <c r="D307" s="108">
        <v>1424.5900300000008</v>
      </c>
      <c r="E307" s="108">
        <v>1176.13507</v>
      </c>
      <c r="F307" s="108">
        <v>2278.1768399999987</v>
      </c>
      <c r="G307" s="108">
        <v>1949.0549499999997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5" thickBot="1" x14ac:dyDescent="0.4">
      <c r="A308" s="59" t="s">
        <v>115</v>
      </c>
      <c r="B308" s="107">
        <v>5048.4846500000003</v>
      </c>
      <c r="C308" s="107">
        <v>4586.3485999999994</v>
      </c>
      <c r="D308" s="107">
        <v>3914.8273799999997</v>
      </c>
      <c r="E308" s="107">
        <v>2605.382059999999</v>
      </c>
      <c r="F308" s="107">
        <v>4663.3191200000001</v>
      </c>
      <c r="G308" s="107">
        <v>3329.6890399999997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5" thickBot="1" x14ac:dyDescent="0.4">
      <c r="A309" s="106" t="s">
        <v>114</v>
      </c>
      <c r="B309" s="105">
        <v>499128.45597999997</v>
      </c>
      <c r="C309" s="105">
        <v>826249.51510999992</v>
      </c>
      <c r="D309" s="105">
        <v>842023.66957999999</v>
      </c>
      <c r="E309" s="105">
        <v>696285.45915000001</v>
      </c>
      <c r="F309" s="105">
        <f>+SUM(F310:F313)</f>
        <v>997195.73218000005</v>
      </c>
      <c r="G309" s="105">
        <f>+SUM(G310:G313)</f>
        <v>1209638.7744400001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5" thickBot="1" x14ac:dyDescent="0.4">
      <c r="A310" s="59" t="s">
        <v>113</v>
      </c>
      <c r="B310" s="103"/>
      <c r="C310" s="103"/>
      <c r="D310" s="103"/>
      <c r="E310" s="103"/>
      <c r="F310" s="103">
        <v>387.9</v>
      </c>
      <c r="G310" s="103">
        <v>348.00200000000001</v>
      </c>
      <c r="M310" s="3"/>
      <c r="N310" s="3"/>
      <c r="O310" s="3"/>
      <c r="P310" s="3"/>
      <c r="Q310" s="3"/>
      <c r="R310" s="3"/>
      <c r="S310" s="3"/>
      <c r="T310" s="3"/>
      <c r="U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5" thickBot="1" x14ac:dyDescent="0.4">
      <c r="A311" s="59" t="s">
        <v>112</v>
      </c>
      <c r="B311" s="104">
        <v>889.76199999999994</v>
      </c>
      <c r="C311" s="104">
        <v>373.66</v>
      </c>
      <c r="D311" s="104">
        <v>1106.04</v>
      </c>
      <c r="E311" s="104">
        <v>771.64499999999998</v>
      </c>
      <c r="F311" s="104">
        <v>1197.78757</v>
      </c>
      <c r="G311" s="104">
        <v>619.65003000000002</v>
      </c>
      <c r="K311" s="3"/>
      <c r="M311" s="3"/>
      <c r="N311" s="3"/>
      <c r="O311" s="3"/>
      <c r="P311" s="3"/>
      <c r="Q311" s="3"/>
      <c r="R311" s="3"/>
      <c r="S311" s="3"/>
      <c r="T311" s="3"/>
      <c r="U311" s="3"/>
      <c r="AA311" s="3"/>
      <c r="AD311" s="3"/>
      <c r="AF311" s="3"/>
      <c r="AG311" s="3"/>
      <c r="AH311" s="3"/>
      <c r="AI311" s="3"/>
      <c r="AJ311" s="3"/>
      <c r="AK311" s="3"/>
      <c r="AL311" s="3"/>
    </row>
    <row r="312" spans="1:38" ht="15" thickBot="1" x14ac:dyDescent="0.4">
      <c r="A312" s="59" t="s">
        <v>111</v>
      </c>
      <c r="B312" s="103">
        <v>112373.17218000001</v>
      </c>
      <c r="C312" s="103">
        <v>142193.67319999999</v>
      </c>
      <c r="D312" s="103">
        <v>193087.62708999997</v>
      </c>
      <c r="E312" s="103">
        <v>168873.77718</v>
      </c>
      <c r="F312" s="103">
        <v>201687.36774000002</v>
      </c>
      <c r="G312" s="103">
        <v>300697.68732000003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5" thickBot="1" x14ac:dyDescent="0.4">
      <c r="A313" s="59" t="s">
        <v>110</v>
      </c>
      <c r="B313" s="104">
        <v>385865.52179999999</v>
      </c>
      <c r="C313" s="104">
        <v>683682.18190999993</v>
      </c>
      <c r="D313" s="104">
        <v>647830.00248999998</v>
      </c>
      <c r="E313" s="104">
        <v>526640.03697000002</v>
      </c>
      <c r="F313" s="104">
        <v>793922.67686999997</v>
      </c>
      <c r="G313" s="104">
        <v>907973.43509000004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5" thickBot="1" x14ac:dyDescent="0.4">
      <c r="A314" s="106" t="s">
        <v>109</v>
      </c>
      <c r="B314" s="105">
        <v>2309937.7483399999</v>
      </c>
      <c r="C314" s="105">
        <v>2372053.0072399997</v>
      </c>
      <c r="D314" s="105">
        <v>2322043.9211199996</v>
      </c>
      <c r="E314" s="105">
        <v>2106029.30143</v>
      </c>
      <c r="F314" s="105">
        <f>+SUM(F315:F322)</f>
        <v>2707295.9188799998</v>
      </c>
      <c r="G314" s="105">
        <f>+SUM(G315:G322)</f>
        <v>3071013.6903500003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5" thickBot="1" x14ac:dyDescent="0.4">
      <c r="A315" s="59" t="s">
        <v>108</v>
      </c>
      <c r="B315" s="104">
        <v>152278.70824000001</v>
      </c>
      <c r="C315" s="104">
        <v>242312.29866</v>
      </c>
      <c r="D315" s="104">
        <v>225694.36582000001</v>
      </c>
      <c r="E315" s="104">
        <v>135147.45533000003</v>
      </c>
      <c r="F315" s="104">
        <v>231524.25212000002</v>
      </c>
      <c r="G315" s="104">
        <v>417083.18693999999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5" thickBot="1" x14ac:dyDescent="0.4">
      <c r="A316" s="59" t="s">
        <v>28</v>
      </c>
      <c r="B316" s="103">
        <v>32172.07964</v>
      </c>
      <c r="C316" s="103">
        <v>37244.812709999998</v>
      </c>
      <c r="D316" s="103">
        <v>30773.658879999999</v>
      </c>
      <c r="E316" s="103">
        <v>21886.96056</v>
      </c>
      <c r="F316" s="103">
        <v>45794.652829999999</v>
      </c>
      <c r="G316" s="103">
        <v>37622.038359999999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5" thickBot="1" x14ac:dyDescent="0.4">
      <c r="A317" s="59" t="s">
        <v>107</v>
      </c>
      <c r="B317" s="104">
        <v>1533134.6291500002</v>
      </c>
      <c r="C317" s="104">
        <v>1607849.4100500001</v>
      </c>
      <c r="D317" s="104">
        <v>1526684.8730500001</v>
      </c>
      <c r="E317" s="104">
        <v>1371385.2484200001</v>
      </c>
      <c r="F317" s="104">
        <v>1586660.7087699999</v>
      </c>
      <c r="G317" s="104">
        <v>1752544.6528099999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5" thickBot="1" x14ac:dyDescent="0.4">
      <c r="A318" s="59" t="s">
        <v>106</v>
      </c>
      <c r="B318" s="103">
        <v>27900.378199999999</v>
      </c>
      <c r="C318" s="103">
        <v>33641.169000000002</v>
      </c>
      <c r="D318" s="103">
        <v>25486.373</v>
      </c>
      <c r="E318" s="103">
        <v>24139.03</v>
      </c>
      <c r="F318" s="103">
        <v>34578.764999999999</v>
      </c>
      <c r="G318" s="103">
        <v>29438.898499999999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AG318" s="3"/>
      <c r="AH318" s="3"/>
      <c r="AI318" s="3"/>
      <c r="AJ318" s="3"/>
      <c r="AK318" s="3"/>
      <c r="AL318" s="3"/>
    </row>
    <row r="319" spans="1:38" ht="15" thickBot="1" x14ac:dyDescent="0.4">
      <c r="A319" s="59" t="s">
        <v>27</v>
      </c>
      <c r="B319" s="103">
        <v>59885.2</v>
      </c>
      <c r="C319" s="103">
        <v>48389.9185</v>
      </c>
      <c r="D319" s="103">
        <v>50495.83178</v>
      </c>
      <c r="E319" s="103">
        <v>50507.55861</v>
      </c>
      <c r="F319" s="103">
        <v>90382.838069999998</v>
      </c>
      <c r="G319" s="103">
        <v>90547.48381000002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5" thickBot="1" x14ac:dyDescent="0.4">
      <c r="A320" s="59" t="s">
        <v>26</v>
      </c>
      <c r="B320" s="104">
        <v>319957.96054</v>
      </c>
      <c r="C320" s="104">
        <v>269507.31663999998</v>
      </c>
      <c r="D320" s="104">
        <v>291929.38063999999</v>
      </c>
      <c r="E320" s="104">
        <v>311207.56286000001</v>
      </c>
      <c r="F320" s="104">
        <v>455063.12174999999</v>
      </c>
      <c r="G320" s="104">
        <v>478040.79104000004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5" thickBot="1" x14ac:dyDescent="0.4">
      <c r="A321" s="59" t="s">
        <v>25</v>
      </c>
      <c r="B321" s="103">
        <v>131262.11501000001</v>
      </c>
      <c r="C321" s="103">
        <v>110607.23426000001</v>
      </c>
      <c r="D321" s="103">
        <v>144830.65126999997</v>
      </c>
      <c r="E321" s="103">
        <v>167208.61079999999</v>
      </c>
      <c r="F321" s="103">
        <v>241204.68498000002</v>
      </c>
      <c r="G321" s="103">
        <v>209348.59431000004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5" thickBot="1" x14ac:dyDescent="0.4">
      <c r="A322" s="59" t="s">
        <v>105</v>
      </c>
      <c r="B322" s="104">
        <v>53346.677560000004</v>
      </c>
      <c r="C322" s="104">
        <v>22500.847420000002</v>
      </c>
      <c r="D322" s="104">
        <v>26148.786679999997</v>
      </c>
      <c r="E322" s="104">
        <v>24546.87485</v>
      </c>
      <c r="F322" s="104">
        <v>22086.895360000002</v>
      </c>
      <c r="G322" s="104">
        <v>56388.044580000016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5" thickBot="1" x14ac:dyDescent="0.4">
      <c r="A323" s="106" t="s">
        <v>104</v>
      </c>
      <c r="B323" s="105">
        <v>2476855.3692099997</v>
      </c>
      <c r="C323" s="105">
        <v>2231178.4308799999</v>
      </c>
      <c r="D323" s="105">
        <v>2250378.1605400001</v>
      </c>
      <c r="E323" s="105">
        <v>2091944.8412100002</v>
      </c>
      <c r="F323" s="105">
        <f>+SUM(F324:F330)</f>
        <v>2816923.2656999999</v>
      </c>
      <c r="G323" s="105">
        <f>+SUM(G324:G330)</f>
        <v>2899515.2201700001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5" thickBot="1" x14ac:dyDescent="0.4">
      <c r="A324" s="59" t="s">
        <v>103</v>
      </c>
      <c r="B324" s="103">
        <v>96407.446500000005</v>
      </c>
      <c r="C324" s="103">
        <v>80122.392000000007</v>
      </c>
      <c r="D324" s="103">
        <v>60924.639999999999</v>
      </c>
      <c r="E324" s="103">
        <v>62084.686000000002</v>
      </c>
      <c r="F324" s="103">
        <v>120736.4895</v>
      </c>
      <c r="G324" s="103">
        <v>61118.527000000002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5" thickBot="1" x14ac:dyDescent="0.4">
      <c r="A325" s="59" t="s">
        <v>102</v>
      </c>
      <c r="B325" s="104">
        <v>213879.26800000001</v>
      </c>
      <c r="C325" s="104">
        <v>209026.59419999999</v>
      </c>
      <c r="D325" s="104">
        <v>174501.48975000001</v>
      </c>
      <c r="E325" s="104">
        <v>187474.736</v>
      </c>
      <c r="F325" s="104">
        <v>343210.96799999999</v>
      </c>
      <c r="G325" s="104">
        <v>277398.54149999999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5" thickBot="1" x14ac:dyDescent="0.4">
      <c r="A326" s="59" t="s">
        <v>101</v>
      </c>
      <c r="B326" s="103">
        <v>1447429.6817100001</v>
      </c>
      <c r="C326" s="103">
        <v>1371056.4839300001</v>
      </c>
      <c r="D326" s="103">
        <v>1444673.6428100001</v>
      </c>
      <c r="E326" s="103">
        <v>1298468.9657100001</v>
      </c>
      <c r="F326" s="103">
        <v>1427651.9827000001</v>
      </c>
      <c r="G326" s="103">
        <v>1676469.5756700002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5" thickBot="1" x14ac:dyDescent="0.4">
      <c r="A327" s="59" t="s">
        <v>100</v>
      </c>
      <c r="B327" s="104">
        <v>391725.65100000001</v>
      </c>
      <c r="C327" s="104">
        <v>315136.25374999997</v>
      </c>
      <c r="D327" s="104">
        <v>290176.62075</v>
      </c>
      <c r="E327" s="104">
        <v>303305.4915</v>
      </c>
      <c r="F327" s="104">
        <v>509571.33799999999</v>
      </c>
      <c r="G327" s="104">
        <v>480512.49200000003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5" thickBot="1" x14ac:dyDescent="0.4">
      <c r="A328" s="59" t="s">
        <v>24</v>
      </c>
      <c r="B328" s="103">
        <v>287407.3285</v>
      </c>
      <c r="C328" s="103">
        <v>220176.43700000001</v>
      </c>
      <c r="D328" s="103">
        <v>193199.04925000001</v>
      </c>
      <c r="E328" s="103">
        <v>186743.0165</v>
      </c>
      <c r="F328" s="103">
        <v>347029.0355</v>
      </c>
      <c r="G328" s="103">
        <v>291929.60399999999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5" thickBot="1" x14ac:dyDescent="0.4">
      <c r="A329" s="59" t="s">
        <v>99</v>
      </c>
      <c r="B329" s="104">
        <v>2481.9425000000001</v>
      </c>
      <c r="C329" s="104">
        <v>887.37</v>
      </c>
      <c r="D329" s="104">
        <v>1577.7349999999999</v>
      </c>
      <c r="E329" s="104">
        <v>254.14250000000001</v>
      </c>
      <c r="F329" s="104">
        <v>392.89499999999998</v>
      </c>
      <c r="G329" s="104">
        <v>218.405</v>
      </c>
      <c r="I329" s="3"/>
      <c r="K329" s="3"/>
      <c r="M329" s="3"/>
      <c r="N329" s="3"/>
      <c r="O329" s="3"/>
      <c r="P329" s="3"/>
      <c r="Q329" s="3"/>
      <c r="R329" s="3"/>
      <c r="S329" s="3"/>
      <c r="T329" s="3"/>
      <c r="U329" s="3"/>
      <c r="AG329" s="3"/>
      <c r="AH329" s="3"/>
      <c r="AI329" s="3"/>
      <c r="AJ329" s="3"/>
      <c r="AK329" s="3"/>
      <c r="AL329" s="3"/>
    </row>
    <row r="330" spans="1:38" ht="15" thickBot="1" x14ac:dyDescent="0.4">
      <c r="A330" s="59" t="s">
        <v>98</v>
      </c>
      <c r="B330" s="103">
        <v>37524.050999999999</v>
      </c>
      <c r="C330" s="103">
        <v>34772.9</v>
      </c>
      <c r="D330" s="103">
        <v>85324.982980000001</v>
      </c>
      <c r="E330" s="103">
        <v>53613.803</v>
      </c>
      <c r="F330" s="103">
        <v>68330.557000000001</v>
      </c>
      <c r="G330" s="103">
        <v>111868.075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5" thickBot="1" x14ac:dyDescent="0.4">
      <c r="A331" s="47" t="s">
        <v>1</v>
      </c>
      <c r="B331" s="102">
        <f>B323+B314+B309+B300+B294+B286+B281+B262+B258</f>
        <v>7194840.1742999991</v>
      </c>
      <c r="C331" s="102">
        <f>C323+C314+C309+C300+C294+C286+C281+C262+C258</f>
        <v>7290529.0864300001</v>
      </c>
      <c r="D331" s="102">
        <f>D323+D314+D309+D300+D294+D286+D281+D262+D258</f>
        <v>7282188.6527100001</v>
      </c>
      <c r="E331" s="102">
        <f>E323+E314+E309+E300+E294+E286+E281+E262+E258</f>
        <v>6636326.1005299995</v>
      </c>
      <c r="F331" s="102">
        <f>F323+F314+F309+F300+F294+F286+F281+F262+F258</f>
        <v>9031999.3667699993</v>
      </c>
      <c r="G331" s="102">
        <f>+G323+G314+G309+G300+G294+G286+G281+G262+G258</f>
        <v>9664019.3860499989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5.5" x14ac:dyDescent="0.35">
      <c r="A332" s="101" t="s">
        <v>97</v>
      </c>
      <c r="B332" s="53"/>
    </row>
    <row r="333" spans="1:38" ht="15.5" x14ac:dyDescent="0.35">
      <c r="B333" s="3"/>
      <c r="C333" s="3"/>
      <c r="D333" s="3"/>
      <c r="E333" s="3"/>
      <c r="F333" s="3"/>
      <c r="G333" s="3"/>
      <c r="H333" s="54"/>
    </row>
    <row r="335" spans="1:38" ht="16" thickBot="1" x14ac:dyDescent="0.4">
      <c r="A335" s="54" t="s">
        <v>96</v>
      </c>
      <c r="B335" s="54"/>
      <c r="C335" s="54"/>
      <c r="D335" s="54"/>
      <c r="E335" s="54"/>
      <c r="F335" s="54"/>
      <c r="G335" s="54"/>
    </row>
    <row r="336" spans="1:38" ht="15" thickBot="1" x14ac:dyDescent="0.4">
      <c r="A336" s="46" t="s">
        <v>95</v>
      </c>
      <c r="B336" s="100">
        <v>2021</v>
      </c>
      <c r="C336" s="13">
        <v>2022</v>
      </c>
      <c r="D336" s="99" t="s">
        <v>94</v>
      </c>
      <c r="E336" s="32"/>
      <c r="F336" s="32"/>
      <c r="Q336" s="85"/>
      <c r="R336" s="81"/>
      <c r="S336" s="81"/>
      <c r="T336" s="81"/>
    </row>
    <row r="337" spans="1:20" ht="15" thickBot="1" x14ac:dyDescent="0.4">
      <c r="A337" s="58" t="s">
        <v>59</v>
      </c>
      <c r="B337" s="84">
        <f>F154/F129</f>
        <v>2.7310132257124149</v>
      </c>
      <c r="C337" s="84">
        <f>G154/G129</f>
        <v>2.8895469005727081</v>
      </c>
      <c r="D337" s="83">
        <f>C337/B337-1</f>
        <v>5.8049398431213373E-2</v>
      </c>
      <c r="F337" s="81"/>
      <c r="G337" s="81"/>
      <c r="H337" s="85"/>
      <c r="I337" s="81"/>
      <c r="J337" s="81"/>
      <c r="K337" s="81"/>
      <c r="Q337" s="85"/>
      <c r="R337" s="81"/>
      <c r="S337" s="81"/>
      <c r="T337" s="81"/>
    </row>
    <row r="338" spans="1:20" ht="15" thickBot="1" x14ac:dyDescent="0.4">
      <c r="A338" s="44" t="s">
        <v>58</v>
      </c>
      <c r="B338" s="87">
        <f>F155/F130</f>
        <v>2.2129248955960752</v>
      </c>
      <c r="C338" s="87">
        <f>G155/G130</f>
        <v>2.489346818980013</v>
      </c>
      <c r="D338" s="97">
        <f>C338/B338-1</f>
        <v>0.12491247395428684</v>
      </c>
      <c r="F338" s="81"/>
      <c r="G338" s="81"/>
      <c r="H338" s="85"/>
      <c r="I338" s="81"/>
      <c r="J338" s="81"/>
      <c r="K338" s="81"/>
      <c r="Q338" s="85"/>
      <c r="R338" s="81"/>
      <c r="S338" s="81"/>
      <c r="T338" s="81"/>
    </row>
    <row r="339" spans="1:20" ht="15" thickBot="1" x14ac:dyDescent="0.4">
      <c r="A339" s="44" t="s">
        <v>57</v>
      </c>
      <c r="B339" s="89">
        <f>F156/F131</f>
        <v>2.7055257031590929</v>
      </c>
      <c r="C339" s="89">
        <f>G156/G131</f>
        <v>2.8476901028709429</v>
      </c>
      <c r="D339" s="98">
        <f>C339/B339-1</f>
        <v>5.2545943121461658E-2</v>
      </c>
      <c r="F339" s="81"/>
      <c r="G339" s="81"/>
      <c r="H339" s="85"/>
      <c r="I339" s="81"/>
      <c r="J339" s="81"/>
      <c r="K339" s="81"/>
      <c r="Q339" s="85"/>
      <c r="R339" s="81"/>
      <c r="S339" s="81"/>
      <c r="T339" s="81"/>
    </row>
    <row r="340" spans="1:20" ht="15" thickBot="1" x14ac:dyDescent="0.4">
      <c r="A340" s="44" t="s">
        <v>56</v>
      </c>
      <c r="B340" s="87">
        <f>F157/F132</f>
        <v>4.3366156516063814</v>
      </c>
      <c r="C340" s="87">
        <f>G157/G132</f>
        <v>5.368268895641525</v>
      </c>
      <c r="D340" s="97">
        <f>C340/B340-1</f>
        <v>0.23789363109755768</v>
      </c>
      <c r="F340" s="81"/>
      <c r="G340" s="81"/>
      <c r="H340" s="85"/>
      <c r="I340" s="81"/>
      <c r="J340" s="81"/>
      <c r="K340" s="81"/>
      <c r="Q340" s="85"/>
      <c r="R340" s="81"/>
      <c r="S340" s="81"/>
      <c r="T340" s="81"/>
    </row>
    <row r="341" spans="1:20" ht="15" thickBot="1" x14ac:dyDescent="0.4">
      <c r="A341" s="44" t="s">
        <v>55</v>
      </c>
      <c r="B341" s="89">
        <f>F158/F133</f>
        <v>4.3697519952006072</v>
      </c>
      <c r="C341" s="89">
        <f>G158/G133</f>
        <v>4.1813445579013209</v>
      </c>
      <c r="D341" s="98">
        <f>C341/B341-1</f>
        <v>-4.3116276966340017E-2</v>
      </c>
      <c r="F341" s="81"/>
      <c r="G341" s="81"/>
      <c r="H341" s="85"/>
      <c r="I341" s="81"/>
      <c r="J341" s="81"/>
      <c r="K341" s="81"/>
      <c r="Q341" s="85"/>
      <c r="R341" s="81"/>
      <c r="S341" s="81"/>
      <c r="T341" s="81"/>
    </row>
    <row r="342" spans="1:20" ht="15" thickBot="1" x14ac:dyDescent="0.4">
      <c r="A342" s="44" t="s">
        <v>53</v>
      </c>
      <c r="B342" s="87">
        <f>F160/F135</f>
        <v>49.424035016096532</v>
      </c>
      <c r="C342" s="87">
        <f>G160/G135</f>
        <v>55.005693531882969</v>
      </c>
      <c r="D342" s="97">
        <f>C342/B342-1</f>
        <v>0.11293409196494353</v>
      </c>
      <c r="F342" s="81"/>
      <c r="G342" s="81"/>
      <c r="H342" s="85"/>
      <c r="I342" s="81"/>
      <c r="J342" s="81"/>
      <c r="K342" s="81"/>
      <c r="Q342" s="85"/>
      <c r="R342" s="81"/>
      <c r="S342" s="81"/>
      <c r="T342" s="81"/>
    </row>
    <row r="343" spans="1:20" ht="15" thickBot="1" x14ac:dyDescent="0.4">
      <c r="A343" s="58" t="s">
        <v>52</v>
      </c>
      <c r="B343" s="84">
        <f>F162/F137</f>
        <v>15.928691938386383</v>
      </c>
      <c r="C343" s="84">
        <f>G162/G137</f>
        <v>17.793848135491331</v>
      </c>
      <c r="D343" s="83">
        <f>C343/B343-1</f>
        <v>0.1170941219981867</v>
      </c>
      <c r="F343" s="81"/>
      <c r="G343" s="81"/>
      <c r="H343" s="85"/>
      <c r="I343" s="81"/>
      <c r="J343" s="81"/>
      <c r="K343" s="81"/>
      <c r="Q343" s="85"/>
      <c r="R343" s="81"/>
      <c r="S343" s="81"/>
      <c r="T343" s="81"/>
    </row>
    <row r="344" spans="1:20" ht="15" thickBot="1" x14ac:dyDescent="0.4">
      <c r="A344" s="44" t="s">
        <v>17</v>
      </c>
      <c r="B344" s="87">
        <f>F163/F138</f>
        <v>70.354605268106766</v>
      </c>
      <c r="C344" s="87">
        <f>G163/G138</f>
        <v>82.620705954127502</v>
      </c>
      <c r="D344" s="97">
        <f>C344/B344-1</f>
        <v>0.1743468055755153</v>
      </c>
      <c r="F344" s="81"/>
      <c r="G344" s="81"/>
      <c r="H344" s="85"/>
      <c r="I344" s="81"/>
      <c r="J344" s="81"/>
      <c r="K344" s="81"/>
      <c r="Q344" s="85"/>
      <c r="R344" s="81"/>
      <c r="S344" s="81"/>
      <c r="T344" s="81"/>
    </row>
    <row r="345" spans="1:20" ht="15" thickBot="1" x14ac:dyDescent="0.4">
      <c r="A345" s="44" t="s">
        <v>51</v>
      </c>
      <c r="B345" s="89">
        <f>F164/F139</f>
        <v>28.779603059489002</v>
      </c>
      <c r="C345" s="89">
        <f>G164/G139</f>
        <v>31.598558031344453</v>
      </c>
      <c r="D345" s="98">
        <f>C345/B345-1</f>
        <v>9.7949751635855398E-2</v>
      </c>
      <c r="F345" s="81"/>
      <c r="G345" s="81"/>
      <c r="H345" s="85"/>
      <c r="I345" s="81"/>
      <c r="J345" s="81"/>
      <c r="K345" s="81"/>
      <c r="Q345" s="85"/>
      <c r="R345" s="81"/>
      <c r="S345" s="81"/>
      <c r="T345" s="81"/>
    </row>
    <row r="346" spans="1:20" ht="15" thickBot="1" x14ac:dyDescent="0.4">
      <c r="A346" s="44" t="s">
        <v>50</v>
      </c>
      <c r="B346" s="87">
        <f>F165/F140</f>
        <v>12.446267011131281</v>
      </c>
      <c r="C346" s="87">
        <f>G165/G140</f>
        <v>12.491724686741486</v>
      </c>
      <c r="D346" s="97">
        <f>C346/B346-1</f>
        <v>3.6523140287405553E-3</v>
      </c>
      <c r="F346" s="81"/>
      <c r="G346" s="81"/>
      <c r="H346" s="85"/>
      <c r="I346" s="81"/>
      <c r="J346" s="81"/>
      <c r="K346" s="81"/>
      <c r="Q346" s="85"/>
      <c r="R346" s="81"/>
      <c r="S346" s="81"/>
      <c r="T346" s="81"/>
    </row>
    <row r="347" spans="1:20" ht="15" thickBot="1" x14ac:dyDescent="0.4">
      <c r="A347" s="44" t="s">
        <v>49</v>
      </c>
      <c r="B347" s="89">
        <f>F166/F141</f>
        <v>27.409709494803764</v>
      </c>
      <c r="C347" s="89">
        <f>G166/G141</f>
        <v>31.367653803915299</v>
      </c>
      <c r="D347" s="98">
        <f>C347/B347-1</f>
        <v>0.14439935271338311</v>
      </c>
      <c r="F347" s="81"/>
      <c r="G347" s="81"/>
      <c r="H347" s="85"/>
      <c r="I347" s="81"/>
      <c r="J347" s="81"/>
      <c r="K347" s="81"/>
      <c r="Q347" s="85"/>
      <c r="R347" s="81"/>
      <c r="S347" s="81"/>
      <c r="T347" s="81"/>
    </row>
    <row r="348" spans="1:20" ht="15" thickBot="1" x14ac:dyDescent="0.4">
      <c r="A348" s="44" t="s">
        <v>48</v>
      </c>
      <c r="B348" s="87">
        <f>F167/F142</f>
        <v>9.4607169741316781</v>
      </c>
      <c r="C348" s="87">
        <f>G167/G142</f>
        <v>12.348789332057818</v>
      </c>
      <c r="D348" s="97">
        <f>C348/B348-1</f>
        <v>0.30526992466035718</v>
      </c>
      <c r="F348" s="81"/>
      <c r="G348" s="81"/>
      <c r="H348" s="85"/>
      <c r="I348" s="81"/>
      <c r="J348" s="81"/>
      <c r="K348" s="81"/>
      <c r="Q348" s="85"/>
      <c r="R348" s="81"/>
      <c r="S348" s="81"/>
      <c r="T348" s="81"/>
    </row>
    <row r="349" spans="1:20" ht="15" thickBot="1" x14ac:dyDescent="0.4">
      <c r="A349" s="44" t="s">
        <v>47</v>
      </c>
      <c r="B349" s="89">
        <f>F168/F143</f>
        <v>24.853834011708983</v>
      </c>
      <c r="C349" s="89">
        <f>G168/G143</f>
        <v>33.772943041598673</v>
      </c>
      <c r="D349" s="98">
        <f>C349/B349-1</f>
        <v>0.35886250087965399</v>
      </c>
      <c r="F349" s="81"/>
      <c r="G349" s="81"/>
      <c r="H349" s="85"/>
      <c r="I349" s="81"/>
      <c r="J349" s="81"/>
      <c r="K349" s="81"/>
      <c r="Q349" s="85"/>
      <c r="R349" s="81"/>
      <c r="S349" s="81"/>
      <c r="T349" s="81"/>
    </row>
    <row r="350" spans="1:20" ht="15" thickBot="1" x14ac:dyDescent="0.4">
      <c r="A350" s="44" t="s">
        <v>46</v>
      </c>
      <c r="B350" s="87">
        <f>F169/F144</f>
        <v>35.827075876406511</v>
      </c>
      <c r="C350" s="87">
        <f>G169/G144</f>
        <v>52.423797645484782</v>
      </c>
      <c r="D350" s="97">
        <f>C350/B350-1</f>
        <v>0.46324522342633734</v>
      </c>
      <c r="F350" s="81"/>
      <c r="G350" s="81"/>
      <c r="H350" s="96"/>
      <c r="I350" s="81"/>
      <c r="J350" s="81"/>
      <c r="K350" s="81"/>
      <c r="Q350" s="85"/>
      <c r="R350" s="81"/>
      <c r="S350" s="81"/>
      <c r="T350" s="81"/>
    </row>
    <row r="351" spans="1:20" ht="15" thickBot="1" x14ac:dyDescent="0.4">
      <c r="A351" s="95" t="s">
        <v>44</v>
      </c>
      <c r="B351" s="94">
        <f>F171/F146</f>
        <v>60.9715139370646</v>
      </c>
      <c r="C351" s="94">
        <f>G171/G146</f>
        <v>64.763638398713994</v>
      </c>
      <c r="D351" s="93">
        <f>C351/B351-1</f>
        <v>6.2195018899541488E-2</v>
      </c>
      <c r="E351" s="92"/>
      <c r="F351" s="81"/>
      <c r="G351" s="81"/>
      <c r="H351" s="85"/>
      <c r="I351" s="81"/>
      <c r="J351" s="81"/>
      <c r="K351" s="81"/>
      <c r="Q351" s="85"/>
      <c r="R351" s="81"/>
      <c r="S351" s="81"/>
      <c r="T351" s="81"/>
    </row>
    <row r="352" spans="1:20" ht="15" thickBot="1" x14ac:dyDescent="0.4">
      <c r="A352" s="44" t="s">
        <v>93</v>
      </c>
      <c r="B352" s="91">
        <v>43.696943424969248</v>
      </c>
      <c r="C352" s="91">
        <v>55.356778554523352</v>
      </c>
      <c r="D352" s="86">
        <f>C352/B352-1</f>
        <v>0.26683411276980662</v>
      </c>
      <c r="H352" s="81"/>
      <c r="I352" s="81"/>
      <c r="J352" s="81"/>
      <c r="K352" s="81"/>
      <c r="Q352" s="85"/>
      <c r="R352" s="81"/>
      <c r="S352" s="81"/>
      <c r="T352" s="81"/>
    </row>
    <row r="353" spans="1:20" ht="15" thickBot="1" x14ac:dyDescent="0.4">
      <c r="A353" s="44" t="s">
        <v>92</v>
      </c>
      <c r="B353" s="91">
        <v>81.9983823577207</v>
      </c>
      <c r="C353" s="91">
        <v>83.106460673356793</v>
      </c>
      <c r="D353" s="86">
        <f>C353/B353-1</f>
        <v>1.3513416774517228E-2</v>
      </c>
      <c r="H353" s="81"/>
      <c r="I353" s="81"/>
      <c r="J353" s="81"/>
      <c r="K353" s="81"/>
      <c r="Q353" s="85"/>
      <c r="R353" s="81"/>
      <c r="S353" s="81"/>
      <c r="T353" s="81"/>
    </row>
    <row r="354" spans="1:20" ht="15" thickBot="1" x14ac:dyDescent="0.4">
      <c r="A354" s="44" t="s">
        <v>91</v>
      </c>
      <c r="B354" s="90">
        <v>17.121868110613605</v>
      </c>
      <c r="C354" s="90">
        <v>20.173465851413955</v>
      </c>
      <c r="D354" s="88">
        <f>C354/B354-1</f>
        <v>0.17822808358795306</v>
      </c>
      <c r="H354" s="81"/>
      <c r="I354" s="81"/>
      <c r="J354" s="81"/>
      <c r="K354" s="81"/>
      <c r="Q354" s="85"/>
      <c r="R354" s="81"/>
      <c r="S354" s="81"/>
      <c r="T354" s="81"/>
    </row>
    <row r="355" spans="1:20" ht="15" thickBot="1" x14ac:dyDescent="0.4">
      <c r="A355" s="44" t="s">
        <v>90</v>
      </c>
      <c r="B355" s="91">
        <v>16.451131976359253</v>
      </c>
      <c r="C355" s="91">
        <v>18.856633299515607</v>
      </c>
      <c r="D355" s="86">
        <f>C355/B355-1</f>
        <v>0.14622102154509053</v>
      </c>
      <c r="H355" s="85"/>
      <c r="I355" s="81"/>
      <c r="J355" s="81"/>
      <c r="K355" s="81"/>
      <c r="Q355" s="85"/>
      <c r="R355" s="81"/>
      <c r="S355" s="81"/>
      <c r="T355" s="81"/>
    </row>
    <row r="356" spans="1:20" ht="15" thickBot="1" x14ac:dyDescent="0.4">
      <c r="A356" s="58" t="s">
        <v>43</v>
      </c>
      <c r="B356" s="84">
        <f>F172/F147</f>
        <v>45.484652028272166</v>
      </c>
      <c r="C356" s="84">
        <f>G172/G147</f>
        <v>53.419290476196146</v>
      </c>
      <c r="D356" s="83">
        <f>C356/B356-1</f>
        <v>0.17444650215180268</v>
      </c>
      <c r="F356" s="81"/>
      <c r="H356" s="85"/>
      <c r="I356" s="81"/>
      <c r="J356" s="81"/>
      <c r="K356" s="81"/>
      <c r="Q356" s="85"/>
      <c r="R356" s="81"/>
      <c r="S356" s="81"/>
      <c r="T356" s="81"/>
    </row>
    <row r="357" spans="1:20" ht="15" thickBot="1" x14ac:dyDescent="0.4">
      <c r="A357" s="44" t="s">
        <v>89</v>
      </c>
      <c r="B357" s="87">
        <v>38.437144074565893</v>
      </c>
      <c r="C357" s="87">
        <v>44.062936123789491</v>
      </c>
      <c r="D357" s="86">
        <f>C357/B357-1</f>
        <v>0.14636342487646536</v>
      </c>
      <c r="H357" s="85"/>
      <c r="I357" s="81"/>
      <c r="J357" s="81"/>
      <c r="K357" s="81"/>
      <c r="Q357" s="85"/>
      <c r="R357" s="81"/>
      <c r="S357" s="81"/>
      <c r="T357" s="81"/>
    </row>
    <row r="358" spans="1:20" ht="15" thickBot="1" x14ac:dyDescent="0.4">
      <c r="A358" s="44" t="s">
        <v>88</v>
      </c>
      <c r="B358" s="90">
        <v>188.59124373691071</v>
      </c>
      <c r="C358" s="89">
        <v>194.7889814162539</v>
      </c>
      <c r="D358" s="88">
        <f>C358/B358-1</f>
        <v>3.2863337430390827E-2</v>
      </c>
      <c r="H358" s="85"/>
      <c r="I358" s="81"/>
      <c r="J358" s="81"/>
      <c r="K358" s="81"/>
      <c r="Q358" s="85"/>
      <c r="R358" s="81"/>
      <c r="S358" s="81"/>
      <c r="T358" s="81"/>
    </row>
    <row r="359" spans="1:20" ht="15" thickBot="1" x14ac:dyDescent="0.4">
      <c r="A359" s="44" t="s">
        <v>87</v>
      </c>
      <c r="B359" s="87">
        <v>99.04703161116413</v>
      </c>
      <c r="C359" s="87">
        <v>109.99474135606863</v>
      </c>
      <c r="D359" s="86">
        <f>C359/B359-1</f>
        <v>0.11053041738678937</v>
      </c>
      <c r="H359" s="85"/>
      <c r="I359" s="81"/>
      <c r="J359" s="81"/>
      <c r="K359" s="81"/>
      <c r="Q359" s="85"/>
      <c r="R359" s="81"/>
      <c r="S359" s="81"/>
      <c r="T359" s="81"/>
    </row>
    <row r="360" spans="1:20" ht="15" thickBot="1" x14ac:dyDescent="0.4">
      <c r="A360" s="44" t="s">
        <v>86</v>
      </c>
      <c r="B360" s="89">
        <v>118.58471451009243</v>
      </c>
      <c r="C360" s="89">
        <v>131.46607743531851</v>
      </c>
      <c r="D360" s="88">
        <f>C360/B360-1</f>
        <v>0.10862582904080598</v>
      </c>
      <c r="H360" s="85"/>
      <c r="I360" s="81"/>
      <c r="J360" s="81"/>
      <c r="K360" s="81"/>
      <c r="Q360" s="85"/>
      <c r="R360" s="81"/>
      <c r="S360" s="81"/>
      <c r="T360" s="81"/>
    </row>
    <row r="361" spans="1:20" ht="15" thickBot="1" x14ac:dyDescent="0.4">
      <c r="A361" s="44" t="s">
        <v>85</v>
      </c>
      <c r="B361" s="87">
        <v>118.99368659781176</v>
      </c>
      <c r="C361" s="87">
        <v>154.36917106553446</v>
      </c>
      <c r="D361" s="86">
        <f>C361/B361-1</f>
        <v>0.29728875101826824</v>
      </c>
      <c r="H361" s="85"/>
      <c r="I361" s="81"/>
      <c r="J361" s="81"/>
      <c r="K361" s="81"/>
      <c r="Q361" s="85"/>
      <c r="R361" s="81"/>
      <c r="S361" s="81"/>
      <c r="T361" s="81"/>
    </row>
    <row r="362" spans="1:20" ht="15" thickBot="1" x14ac:dyDescent="0.4">
      <c r="A362" s="58" t="s">
        <v>42</v>
      </c>
      <c r="B362" s="84">
        <f>+F32/F9</f>
        <v>9.9444326539911003</v>
      </c>
      <c r="C362" s="84">
        <f>+G32/G9</f>
        <v>8.5151818760903293</v>
      </c>
      <c r="D362" s="83">
        <f>C362/B362-1</f>
        <v>-0.1437237123152677</v>
      </c>
      <c r="H362" s="82"/>
      <c r="I362" s="81"/>
      <c r="J362" s="81"/>
      <c r="K362" s="81"/>
    </row>
    <row r="363" spans="1:20" x14ac:dyDescent="0.35">
      <c r="A363" s="64" t="s">
        <v>84</v>
      </c>
      <c r="B363" s="64"/>
      <c r="C363" s="64"/>
      <c r="D363" s="64"/>
      <c r="E363" s="64"/>
      <c r="F363" s="64"/>
      <c r="G363" s="64"/>
    </row>
    <row r="364" spans="1:20" x14ac:dyDescent="0.35">
      <c r="A364" s="64" t="s">
        <v>83</v>
      </c>
      <c r="B364" s="64"/>
      <c r="D364" s="80"/>
      <c r="E364" s="80"/>
    </row>
    <row r="367" spans="1:20" ht="18" x14ac:dyDescent="0.4">
      <c r="A367" s="38" t="s">
        <v>82</v>
      </c>
      <c r="B367" s="38"/>
      <c r="C367" s="38"/>
      <c r="D367" s="38"/>
      <c r="E367" s="38"/>
      <c r="F367" s="79"/>
      <c r="G367" s="79"/>
    </row>
    <row r="368" spans="1:20" ht="15" x14ac:dyDescent="0.35">
      <c r="A368" s="78" t="s">
        <v>81</v>
      </c>
      <c r="B368" s="78"/>
      <c r="C368" s="78"/>
      <c r="D368" s="78"/>
      <c r="E368" s="78"/>
      <c r="F368" s="78"/>
      <c r="G368" s="78"/>
    </row>
    <row r="369" spans="1:38" ht="16" thickBot="1" x14ac:dyDescent="0.4">
      <c r="A369" s="53" t="s">
        <v>11</v>
      </c>
      <c r="B369" s="77"/>
      <c r="C369" s="77"/>
      <c r="E369" s="77"/>
      <c r="F369" s="77"/>
    </row>
    <row r="370" spans="1:38" ht="15" thickBot="1" x14ac:dyDescent="0.4">
      <c r="A370" s="46" t="s">
        <v>80</v>
      </c>
      <c r="B370" s="13">
        <v>2017</v>
      </c>
      <c r="C370" s="13">
        <v>2018</v>
      </c>
      <c r="D370" s="13">
        <v>2019</v>
      </c>
      <c r="E370" s="13">
        <v>2020</v>
      </c>
      <c r="F370" s="13">
        <v>2021</v>
      </c>
      <c r="G370" s="13">
        <v>2022</v>
      </c>
      <c r="O370" s="3"/>
      <c r="P370" s="3"/>
    </row>
    <row r="371" spans="1:38" ht="15" thickBot="1" x14ac:dyDescent="0.4">
      <c r="A371" s="44" t="s">
        <v>72</v>
      </c>
      <c r="B371" s="31">
        <v>82613.798949999997</v>
      </c>
      <c r="C371" s="31">
        <v>77035.80588</v>
      </c>
      <c r="D371" s="74">
        <v>87003.025210000022</v>
      </c>
      <c r="E371" s="74">
        <v>97221.308430000005</v>
      </c>
      <c r="F371" s="74">
        <v>66573.647440000001</v>
      </c>
      <c r="G371" s="74">
        <v>45406.554819999998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5" thickBot="1" x14ac:dyDescent="0.4">
      <c r="A372" s="44" t="s">
        <v>71</v>
      </c>
      <c r="B372" s="29">
        <v>80386.162609999999</v>
      </c>
      <c r="C372" s="29">
        <v>62391.331490000004</v>
      </c>
      <c r="D372" s="73">
        <v>92058.324929999973</v>
      </c>
      <c r="E372" s="73">
        <v>73873.675770000002</v>
      </c>
      <c r="F372" s="73">
        <v>68093.887180000005</v>
      </c>
      <c r="G372" s="73">
        <v>64297.481970000001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5" thickBot="1" x14ac:dyDescent="0.4">
      <c r="A373" s="44" t="s">
        <v>70</v>
      </c>
      <c r="B373" s="31">
        <v>76359.029699999999</v>
      </c>
      <c r="C373" s="31">
        <v>90363.822480000003</v>
      </c>
      <c r="D373" s="74">
        <v>85731.141650000005</v>
      </c>
      <c r="E373" s="74">
        <v>62630.166069999999</v>
      </c>
      <c r="F373" s="74">
        <v>98042.476009999998</v>
      </c>
      <c r="G373" s="74">
        <v>76142.660049999991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5" thickBot="1" x14ac:dyDescent="0.4">
      <c r="A374" s="44" t="s">
        <v>69</v>
      </c>
      <c r="B374" s="29">
        <v>134608.32412</v>
      </c>
      <c r="C374" s="29">
        <v>96301.082399999999</v>
      </c>
      <c r="D374" s="73">
        <v>102514.06508000003</v>
      </c>
      <c r="E374" s="73">
        <v>62397.949420000004</v>
      </c>
      <c r="F374" s="73">
        <v>94433.196719999993</v>
      </c>
      <c r="G374" s="73">
        <v>114878.87418000001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5" thickBot="1" x14ac:dyDescent="0.4">
      <c r="A375" s="44" t="s">
        <v>68</v>
      </c>
      <c r="B375" s="31">
        <v>127540.36089</v>
      </c>
      <c r="C375" s="31">
        <v>111583.20086</v>
      </c>
      <c r="D375" s="74">
        <v>86671.387659999949</v>
      </c>
      <c r="E375" s="74">
        <v>88947.262439999991</v>
      </c>
      <c r="F375" s="74">
        <v>66383.476800000004</v>
      </c>
      <c r="G375" s="74">
        <v>159523.12165000002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5" thickBot="1" x14ac:dyDescent="0.4">
      <c r="A376" s="44" t="s">
        <v>67</v>
      </c>
      <c r="B376" s="29">
        <v>77089.016879999996</v>
      </c>
      <c r="C376" s="29">
        <v>79883.858999999997</v>
      </c>
      <c r="D376" s="73">
        <v>112263.33693000011</v>
      </c>
      <c r="E376" s="73">
        <v>133014.93786999999</v>
      </c>
      <c r="F376" s="73">
        <v>113412.97264000001</v>
      </c>
      <c r="G376" s="73">
        <v>169838.64984999999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5" thickBot="1" x14ac:dyDescent="0.4">
      <c r="A377" s="44" t="s">
        <v>66</v>
      </c>
      <c r="B377" s="31">
        <v>142466.53713999997</v>
      </c>
      <c r="C377" s="31">
        <v>130291.38016</v>
      </c>
      <c r="D377" s="74">
        <v>132165.80661999993</v>
      </c>
      <c r="E377" s="74">
        <v>100112.43362000001</v>
      </c>
      <c r="F377" s="74">
        <v>67831.052100000001</v>
      </c>
      <c r="G377" s="74">
        <v>72216.360489999992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5" thickBot="1" x14ac:dyDescent="0.4">
      <c r="A378" s="44" t="s">
        <v>65</v>
      </c>
      <c r="B378" s="29">
        <v>90268.720480000004</v>
      </c>
      <c r="C378" s="29">
        <v>69322.07475</v>
      </c>
      <c r="D378" s="73">
        <v>56121.411510000005</v>
      </c>
      <c r="E378" s="73">
        <v>90969.346529999995</v>
      </c>
      <c r="F378" s="73">
        <v>106001.95637999999</v>
      </c>
      <c r="G378" s="73">
        <v>171031.83316000001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5" thickBot="1" x14ac:dyDescent="0.4">
      <c r="A379" s="44" t="s">
        <v>64</v>
      </c>
      <c r="B379" s="31">
        <v>95620.99553</v>
      </c>
      <c r="C379" s="31">
        <v>144830.11211000002</v>
      </c>
      <c r="D379" s="74">
        <v>161962.39971000003</v>
      </c>
      <c r="E379" s="74">
        <v>159895.53486000001</v>
      </c>
      <c r="F379" s="74">
        <v>151878.52106</v>
      </c>
      <c r="G379" s="74">
        <v>194287.84247999999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5" thickBot="1" x14ac:dyDescent="0.4">
      <c r="A380" s="44" t="s">
        <v>63</v>
      </c>
      <c r="B380" s="29">
        <v>153810.68627000001</v>
      </c>
      <c r="C380" s="29">
        <v>181146.36692</v>
      </c>
      <c r="D380" s="73">
        <v>191267.08229000017</v>
      </c>
      <c r="E380" s="73">
        <v>127430.55373</v>
      </c>
      <c r="F380" s="73">
        <v>154493.11233</v>
      </c>
      <c r="G380" s="73">
        <v>159187.43437999999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5" thickBot="1" x14ac:dyDescent="0.4">
      <c r="A381" s="44" t="s">
        <v>62</v>
      </c>
      <c r="B381" s="31">
        <v>121384.38431000001</v>
      </c>
      <c r="C381" s="31">
        <v>102978.61656000001</v>
      </c>
      <c r="D381" s="74">
        <v>103720.50077999989</v>
      </c>
      <c r="E381" s="74">
        <v>151913.28281</v>
      </c>
      <c r="F381" s="74">
        <v>160067.32281000001</v>
      </c>
      <c r="G381" s="74">
        <v>151882.69274999999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5" thickBot="1" x14ac:dyDescent="0.4">
      <c r="A382" s="44" t="s">
        <v>61</v>
      </c>
      <c r="B382" s="29">
        <v>78714.192559999996</v>
      </c>
      <c r="C382" s="29">
        <v>124760.71096</v>
      </c>
      <c r="D382" s="73">
        <v>143283.32381999982</v>
      </c>
      <c r="E382" s="73">
        <v>106111.95434</v>
      </c>
      <c r="F382" s="73">
        <v>145720.51838999998</v>
      </c>
      <c r="G382" s="73">
        <v>103075.57484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5" thickBot="1" x14ac:dyDescent="0.4">
      <c r="A383" s="47" t="s">
        <v>1</v>
      </c>
      <c r="B383" s="27">
        <f>SUM(B371:B382)</f>
        <v>1260862.2094399999</v>
      </c>
      <c r="C383" s="27">
        <f>SUM(C371:C382)</f>
        <v>1270888.36357</v>
      </c>
      <c r="D383" s="27">
        <f>SUM(D371:D382)</f>
        <v>1354761.8061899999</v>
      </c>
      <c r="E383" s="27">
        <f>SUM(E371:E382)</f>
        <v>1254518.4058900001</v>
      </c>
      <c r="F383" s="27">
        <f>SUM(F371:F382)</f>
        <v>1292932.13986</v>
      </c>
      <c r="G383" s="27">
        <f>SUM(G371:G382)</f>
        <v>1481769.0806199997</v>
      </c>
      <c r="H383" s="6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x14ac:dyDescent="0.35">
      <c r="A384" s="64" t="s">
        <v>79</v>
      </c>
      <c r="B384" s="64"/>
      <c r="C384" s="64"/>
      <c r="D384" s="64"/>
      <c r="E384" s="64"/>
      <c r="F384" s="64"/>
      <c r="G384" s="64"/>
    </row>
    <row r="385" spans="1:38" x14ac:dyDescent="0.35">
      <c r="B385" s="3"/>
      <c r="C385" s="3"/>
      <c r="D385" s="3"/>
      <c r="E385" s="3"/>
      <c r="F385" s="3"/>
      <c r="G385" s="3"/>
    </row>
    <row r="386" spans="1:38" ht="16" thickBot="1" x14ac:dyDescent="0.4">
      <c r="A386" s="76" t="s">
        <v>9</v>
      </c>
      <c r="B386" s="76"/>
      <c r="C386" s="76"/>
      <c r="D386" s="3"/>
      <c r="E386" s="75"/>
      <c r="F386" s="75"/>
    </row>
    <row r="387" spans="1:38" ht="15" thickBot="1" x14ac:dyDescent="0.4">
      <c r="A387" s="46" t="s">
        <v>73</v>
      </c>
      <c r="B387" s="13">
        <v>2017</v>
      </c>
      <c r="C387" s="13">
        <v>2018</v>
      </c>
      <c r="D387" s="13">
        <v>2019</v>
      </c>
      <c r="E387" s="13">
        <v>2020</v>
      </c>
      <c r="F387" s="13">
        <v>2021</v>
      </c>
      <c r="G387" s="13">
        <v>2022</v>
      </c>
      <c r="O387" s="3"/>
      <c r="P387" s="3"/>
    </row>
    <row r="388" spans="1:38" ht="15" thickBot="1" x14ac:dyDescent="0.4">
      <c r="A388" s="44" t="s">
        <v>72</v>
      </c>
      <c r="B388" s="31">
        <v>707213.75713000004</v>
      </c>
      <c r="C388" s="31">
        <v>645602.34655999998</v>
      </c>
      <c r="D388" s="74">
        <v>861722.47732999967</v>
      </c>
      <c r="E388" s="74">
        <v>908442.18521000003</v>
      </c>
      <c r="F388" s="74">
        <v>965985.32404999994</v>
      </c>
      <c r="G388" s="74">
        <v>1129272.85445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5" thickBot="1" x14ac:dyDescent="0.4">
      <c r="A389" s="44" t="s">
        <v>71</v>
      </c>
      <c r="B389" s="29">
        <v>491031.44472000003</v>
      </c>
      <c r="C389" s="29">
        <v>621310.46235000005</v>
      </c>
      <c r="D389" s="73">
        <v>652525.39311999991</v>
      </c>
      <c r="E389" s="73">
        <v>580255.68001000001</v>
      </c>
      <c r="F389" s="73">
        <v>567289.56961999997</v>
      </c>
      <c r="G389" s="73">
        <v>768681.47604999994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5" thickBot="1" x14ac:dyDescent="0.4">
      <c r="A390" s="44" t="s">
        <v>70</v>
      </c>
      <c r="B390" s="31">
        <v>487317.36020999996</v>
      </c>
      <c r="C390" s="31">
        <v>631020.29376000003</v>
      </c>
      <c r="D390" s="74">
        <v>622785.16512000072</v>
      </c>
      <c r="E390" s="74">
        <v>397394.06650000002</v>
      </c>
      <c r="F390" s="74">
        <v>781542.10401000001</v>
      </c>
      <c r="G390" s="74">
        <v>812531.16107999999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5" thickBot="1" x14ac:dyDescent="0.4">
      <c r="A391" s="44" t="s">
        <v>69</v>
      </c>
      <c r="B391" s="29">
        <v>469556.76137000002</v>
      </c>
      <c r="C391" s="29">
        <v>384984.30074999999</v>
      </c>
      <c r="D391" s="73">
        <v>417329.12553000031</v>
      </c>
      <c r="E391" s="73">
        <v>298205.53587000002</v>
      </c>
      <c r="F391" s="73">
        <v>667800.68629999994</v>
      </c>
      <c r="G391" s="73">
        <v>525848.22797000001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5" thickBot="1" x14ac:dyDescent="0.4">
      <c r="A392" s="44" t="s">
        <v>68</v>
      </c>
      <c r="B392" s="31">
        <v>475496.37199000001</v>
      </c>
      <c r="C392" s="31">
        <v>471558.56727</v>
      </c>
      <c r="D392" s="74">
        <v>402792.05674999999</v>
      </c>
      <c r="E392" s="74">
        <v>336050.53126000002</v>
      </c>
      <c r="F392" s="74">
        <v>312745.78292999999</v>
      </c>
      <c r="G392" s="74">
        <v>626029.45115999994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5" thickBot="1" x14ac:dyDescent="0.4">
      <c r="A393" s="44" t="s">
        <v>67</v>
      </c>
      <c r="B393" s="29">
        <v>453050.60627999995</v>
      </c>
      <c r="C393" s="29">
        <v>318288.14624000003</v>
      </c>
      <c r="D393" s="73">
        <v>603525.45351999998</v>
      </c>
      <c r="E393" s="73">
        <v>455661.84230999998</v>
      </c>
      <c r="F393" s="73">
        <v>778193.45903999999</v>
      </c>
      <c r="G393" s="73">
        <v>626065.59522000002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5" thickBot="1" x14ac:dyDescent="0.4">
      <c r="A394" s="44" t="s">
        <v>66</v>
      </c>
      <c r="B394" s="31">
        <v>791832.22227999999</v>
      </c>
      <c r="C394" s="31">
        <v>1076228.2955499999</v>
      </c>
      <c r="D394" s="74">
        <v>676553.38473000005</v>
      </c>
      <c r="E394" s="74">
        <v>587152.88277999999</v>
      </c>
      <c r="F394" s="74">
        <v>485231.55966000003</v>
      </c>
      <c r="G394" s="74">
        <v>493600.70264999999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5" thickBot="1" x14ac:dyDescent="0.4">
      <c r="A395" s="44" t="s">
        <v>65</v>
      </c>
      <c r="B395" s="29">
        <v>537644.65727999993</v>
      </c>
      <c r="C395" s="29">
        <v>467794.86157999997</v>
      </c>
      <c r="D395" s="73">
        <v>300558.78852999862</v>
      </c>
      <c r="E395" s="73">
        <v>462908.16170999996</v>
      </c>
      <c r="F395" s="73">
        <v>918414.03065999993</v>
      </c>
      <c r="G395" s="73">
        <v>1069348.7069600001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5" thickBot="1" x14ac:dyDescent="0.4">
      <c r="A396" s="44" t="s">
        <v>64</v>
      </c>
      <c r="B396" s="31">
        <v>321273.92991000001</v>
      </c>
      <c r="C396" s="31">
        <v>666506.48976000003</v>
      </c>
      <c r="D396" s="74">
        <v>683158.34033000004</v>
      </c>
      <c r="E396" s="74">
        <v>730205.22983000008</v>
      </c>
      <c r="F396" s="74">
        <v>723885.13335000002</v>
      </c>
      <c r="G396" s="74">
        <v>858333.55346000008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5" thickBot="1" x14ac:dyDescent="0.4">
      <c r="A397" s="44" t="s">
        <v>63</v>
      </c>
      <c r="B397" s="29">
        <v>541691.5470599999</v>
      </c>
      <c r="C397" s="29">
        <v>575964.63432000007</v>
      </c>
      <c r="D397" s="73">
        <v>619928.84452000074</v>
      </c>
      <c r="E397" s="73">
        <v>462960.26741999999</v>
      </c>
      <c r="F397" s="73">
        <v>557536.72320000001</v>
      </c>
      <c r="G397" s="73">
        <v>679740.32046000008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5" thickBot="1" x14ac:dyDescent="0.4">
      <c r="A398" s="44" t="s">
        <v>62</v>
      </c>
      <c r="B398" s="31">
        <v>404178.21388</v>
      </c>
      <c r="C398" s="31">
        <v>348895.13082000002</v>
      </c>
      <c r="D398" s="74">
        <v>363178.36376000009</v>
      </c>
      <c r="E398" s="74">
        <v>506921.76895</v>
      </c>
      <c r="F398" s="74">
        <v>597223.03261999995</v>
      </c>
      <c r="G398" s="74">
        <v>612471.40726000001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5" thickBot="1" x14ac:dyDescent="0.4">
      <c r="A399" s="44" t="s">
        <v>61</v>
      </c>
      <c r="B399" s="29">
        <v>873422.51836999995</v>
      </c>
      <c r="C399" s="29">
        <v>453846.16538999998</v>
      </c>
      <c r="D399" s="73">
        <v>520346.65682000015</v>
      </c>
      <c r="E399" s="73">
        <v>428108.78688999999</v>
      </c>
      <c r="F399" s="73">
        <v>993923.84623999998</v>
      </c>
      <c r="G399" s="73">
        <v>852511.22664000001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5" thickBot="1" x14ac:dyDescent="0.4">
      <c r="A400" s="47" t="s">
        <v>1</v>
      </c>
      <c r="B400" s="27">
        <f>SUM(B388:B399)</f>
        <v>6553709.3904799987</v>
      </c>
      <c r="C400" s="27">
        <f>SUM(C388:C399)</f>
        <v>6661999.6943500005</v>
      </c>
      <c r="D400" s="27">
        <f>SUM(D388:D399)</f>
        <v>6724404.0500600003</v>
      </c>
      <c r="E400" s="27">
        <f>SUM(E388:E399)</f>
        <v>6154266.9387400011</v>
      </c>
      <c r="F400" s="27">
        <f>SUM(F388:F399)</f>
        <v>8349771.2516799988</v>
      </c>
      <c r="G400" s="27">
        <f>SUM(G388:G399)</f>
        <v>9054434.6833600011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x14ac:dyDescent="0.35">
      <c r="A401" s="72" t="s">
        <v>79</v>
      </c>
      <c r="B401" s="72"/>
      <c r="C401" s="72"/>
      <c r="D401" s="72"/>
      <c r="E401" s="72"/>
      <c r="F401" s="72"/>
      <c r="G401" s="72"/>
    </row>
    <row r="402" spans="1:38" x14ac:dyDescent="0.35">
      <c r="B402" s="3"/>
      <c r="C402" s="3"/>
      <c r="D402" s="3"/>
      <c r="E402" s="3"/>
      <c r="F402" s="3"/>
      <c r="G402" s="3"/>
      <c r="H402" s="22"/>
    </row>
    <row r="403" spans="1:38" ht="26.5" x14ac:dyDescent="0.35">
      <c r="A403" s="22"/>
      <c r="B403" s="22"/>
      <c r="C403" s="71" t="s">
        <v>78</v>
      </c>
      <c r="D403" s="37"/>
      <c r="E403" s="22"/>
      <c r="F403" s="22"/>
      <c r="G403" s="22"/>
    </row>
    <row r="405" spans="1:38" ht="15" thickBot="1" x14ac:dyDescent="0.4">
      <c r="A405" s="70"/>
    </row>
    <row r="406" spans="1:38" ht="15" x14ac:dyDescent="0.35">
      <c r="A406" s="69" t="s">
        <v>77</v>
      </c>
      <c r="B406" s="68"/>
      <c r="C406" s="68"/>
      <c r="D406" s="68"/>
      <c r="E406" s="68"/>
      <c r="F406" s="68"/>
      <c r="G406" s="68"/>
    </row>
    <row r="407" spans="1:38" ht="15.5" thickBot="1" x14ac:dyDescent="0.4">
      <c r="A407" s="67" t="s">
        <v>11</v>
      </c>
      <c r="B407" s="66"/>
      <c r="C407" s="66"/>
      <c r="D407" s="66"/>
      <c r="E407" s="66"/>
      <c r="F407" s="66"/>
      <c r="G407" s="66"/>
    </row>
    <row r="408" spans="1:38" ht="15" thickBot="1" x14ac:dyDescent="0.4">
      <c r="A408" s="44" t="s">
        <v>18</v>
      </c>
      <c r="B408" s="13">
        <v>2017</v>
      </c>
      <c r="C408" s="13">
        <v>2018</v>
      </c>
      <c r="D408" s="13">
        <v>2019</v>
      </c>
      <c r="E408" s="13">
        <v>2020</v>
      </c>
      <c r="F408" s="13">
        <v>2021</v>
      </c>
      <c r="G408" s="13">
        <v>2022</v>
      </c>
      <c r="O408" s="3"/>
      <c r="P408" s="3"/>
    </row>
    <row r="409" spans="1:38" ht="15" thickBot="1" x14ac:dyDescent="0.4">
      <c r="A409" s="58" t="s">
        <v>59</v>
      </c>
      <c r="B409" s="61">
        <f>+SUM(B410:B416)</f>
        <v>1149815.5909500003</v>
      </c>
      <c r="C409" s="61">
        <f>+SUM(C410:C416)</f>
        <v>1171261.1515000002</v>
      </c>
      <c r="D409" s="61">
        <f>+SUM(D410:D416)</f>
        <v>1240016.65821</v>
      </c>
      <c r="E409" s="61">
        <f>+SUM(E410:E416)</f>
        <v>1129273.0830700002</v>
      </c>
      <c r="F409" s="61">
        <f>+SUM(F410:F416)</f>
        <v>1140433.8419799998</v>
      </c>
      <c r="G409" s="61">
        <f>+SUM(G410:G416)</f>
        <v>1339549.66075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5" thickBot="1" x14ac:dyDescent="0.4">
      <c r="A410" s="59" t="s">
        <v>58</v>
      </c>
      <c r="B410" s="29">
        <v>937152.22904999997</v>
      </c>
      <c r="C410" s="43">
        <v>941311.37849999999</v>
      </c>
      <c r="D410" s="48">
        <v>964295.94800000009</v>
      </c>
      <c r="E410" s="48">
        <v>841953.13749999995</v>
      </c>
      <c r="F410" s="48">
        <v>787104.64800000004</v>
      </c>
      <c r="G410" s="48">
        <v>988939.33389999997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5" thickBot="1" x14ac:dyDescent="0.4">
      <c r="A411" s="59" t="s">
        <v>57</v>
      </c>
      <c r="B411" s="31">
        <v>124050.46395999999</v>
      </c>
      <c r="C411" s="31">
        <v>157442.1765</v>
      </c>
      <c r="D411" s="51">
        <v>210815.72149999999</v>
      </c>
      <c r="E411" s="65">
        <v>185280.807</v>
      </c>
      <c r="F411" s="65">
        <v>253941.66398000001</v>
      </c>
      <c r="G411" s="65">
        <v>265096.8443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5" thickBot="1" x14ac:dyDescent="0.4">
      <c r="A412" s="59" t="s">
        <v>56</v>
      </c>
      <c r="B412" s="29">
        <v>17161.236000000001</v>
      </c>
      <c r="C412" s="43">
        <v>22095.674999999999</v>
      </c>
      <c r="D412" s="48">
        <v>19088.892</v>
      </c>
      <c r="E412" s="48">
        <v>49435.268499999998</v>
      </c>
      <c r="F412" s="48">
        <v>47188.233</v>
      </c>
      <c r="G412" s="48">
        <v>18723.347000000002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5" thickBot="1" x14ac:dyDescent="0.4">
      <c r="A413" s="59" t="s">
        <v>55</v>
      </c>
      <c r="B413" s="31">
        <v>27973.320299999999</v>
      </c>
      <c r="C413" s="45">
        <v>20461.386500000001</v>
      </c>
      <c r="D413" s="50">
        <v>22968.139480000002</v>
      </c>
      <c r="E413" s="65">
        <v>26694.638249999996</v>
      </c>
      <c r="F413" s="65">
        <v>30169.85007</v>
      </c>
      <c r="G413" s="65">
        <v>41075.10325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5" thickBot="1" x14ac:dyDescent="0.4">
      <c r="A414" s="59" t="s">
        <v>54</v>
      </c>
      <c r="B414" s="29">
        <v>24340.584000000003</v>
      </c>
      <c r="C414" s="29">
        <v>16982.032999999999</v>
      </c>
      <c r="D414" s="49">
        <v>4573.2100000000009</v>
      </c>
      <c r="E414" s="48">
        <v>1263.5309999999999</v>
      </c>
      <c r="F414" s="48">
        <v>693.95100000000002</v>
      </c>
      <c r="G414" s="48">
        <v>608.31799999999998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AA414" s="3"/>
      <c r="AB414" s="3"/>
      <c r="AC414" s="3"/>
      <c r="AD414" s="3"/>
      <c r="AE414" s="3"/>
      <c r="AG414" s="3"/>
      <c r="AH414" s="3"/>
      <c r="AI414" s="3"/>
      <c r="AJ414" s="3"/>
      <c r="AK414" s="3"/>
      <c r="AL414" s="3"/>
    </row>
    <row r="415" spans="1:38" ht="15" thickBot="1" x14ac:dyDescent="0.4">
      <c r="A415" s="59" t="s">
        <v>53</v>
      </c>
      <c r="B415" s="31">
        <v>20.126999999999999</v>
      </c>
      <c r="C415" s="31">
        <v>4.2435</v>
      </c>
      <c r="D415" s="51">
        <v>1.4474999999999909</v>
      </c>
      <c r="E415" s="65">
        <v>49.34</v>
      </c>
      <c r="F415" s="65">
        <v>4.6695000000000002</v>
      </c>
      <c r="G415" s="65">
        <v>2.5085000000000002</v>
      </c>
      <c r="H415" s="3"/>
      <c r="M415" s="3"/>
      <c r="N415" s="3"/>
      <c r="O415" s="3"/>
      <c r="P415" s="3"/>
      <c r="Q415" s="3"/>
      <c r="R415" s="3"/>
      <c r="S415" s="3"/>
      <c r="T415" s="3"/>
      <c r="AG415" s="3"/>
      <c r="AH415" s="3"/>
      <c r="AI415" s="3"/>
      <c r="AJ415" s="3"/>
      <c r="AK415" s="3"/>
      <c r="AL415" s="3"/>
    </row>
    <row r="416" spans="1:38" ht="15" thickBot="1" x14ac:dyDescent="0.4">
      <c r="A416" s="59" t="s">
        <v>45</v>
      </c>
      <c r="B416" s="29">
        <v>19117.630639999996</v>
      </c>
      <c r="C416" s="29">
        <v>12964.258500000002</v>
      </c>
      <c r="D416" s="49">
        <v>18273.299729999999</v>
      </c>
      <c r="E416" s="48">
        <v>24596.360819999998</v>
      </c>
      <c r="F416" s="48">
        <v>21330.826430000001</v>
      </c>
      <c r="G416" s="48">
        <v>25104.2058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5" thickBot="1" x14ac:dyDescent="0.4">
      <c r="A417" s="58" t="s">
        <v>52</v>
      </c>
      <c r="B417" s="61">
        <f>+SUM(B418:B425)</f>
        <v>64344.327950000006</v>
      </c>
      <c r="C417" s="61">
        <f>+SUM(C418:C425)</f>
        <v>60210.369340000005</v>
      </c>
      <c r="D417" s="61">
        <f>+SUM(D418:D425)</f>
        <v>66189.060240000006</v>
      </c>
      <c r="E417" s="61">
        <f>+SUM(E418:E425)</f>
        <v>72101.295090000014</v>
      </c>
      <c r="F417" s="61">
        <f>+SUM(F418:F425)</f>
        <v>82977.33845000001</v>
      </c>
      <c r="G417" s="61">
        <f>+SUM(G418:G425)</f>
        <v>80229.055710000015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5" thickBot="1" x14ac:dyDescent="0.4">
      <c r="A418" s="59" t="s">
        <v>17</v>
      </c>
      <c r="B418" s="29">
        <v>52.241099999999996</v>
      </c>
      <c r="C418" s="43">
        <v>36.018900000000002</v>
      </c>
      <c r="D418" s="48">
        <v>58.270300000000006</v>
      </c>
      <c r="E418" s="48">
        <v>47.530800000000006</v>
      </c>
      <c r="F418" s="48">
        <v>39.672499999999999</v>
      </c>
      <c r="G418" s="48">
        <v>34.276499999999999</v>
      </c>
      <c r="H418" s="3"/>
      <c r="M418" s="3"/>
      <c r="N418" s="3"/>
      <c r="O418" s="3"/>
      <c r="P418" s="3"/>
      <c r="Q418" s="3"/>
      <c r="R418" s="3"/>
      <c r="S418" s="3"/>
      <c r="T418" s="3"/>
      <c r="AG418" s="3"/>
      <c r="AH418" s="3"/>
      <c r="AI418" s="3"/>
      <c r="AJ418" s="3"/>
      <c r="AK418" s="3"/>
      <c r="AL418" s="3"/>
    </row>
    <row r="419" spans="1:38" ht="15" thickBot="1" x14ac:dyDescent="0.4">
      <c r="A419" s="59" t="s">
        <v>51</v>
      </c>
      <c r="B419" s="31">
        <v>4417.1975000000002</v>
      </c>
      <c r="C419" s="31">
        <v>3109.6318999999999</v>
      </c>
      <c r="D419" s="51">
        <v>2459.6353000000004</v>
      </c>
      <c r="E419" s="65">
        <v>2082.9709000000003</v>
      </c>
      <c r="F419" s="65">
        <v>2093.8188999999998</v>
      </c>
      <c r="G419" s="65">
        <v>1722.5505999999998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5" thickBot="1" x14ac:dyDescent="0.4">
      <c r="A420" s="59" t="s">
        <v>50</v>
      </c>
      <c r="B420" s="29">
        <v>3709.0179800000001</v>
      </c>
      <c r="C420" s="43">
        <v>2944.0185900000001</v>
      </c>
      <c r="D420" s="48">
        <v>3886.20093</v>
      </c>
      <c r="E420" s="48">
        <v>4695.4093700000003</v>
      </c>
      <c r="F420" s="48">
        <v>88.794800000000009</v>
      </c>
      <c r="G420" s="48">
        <v>80.173400000000001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5" thickBot="1" x14ac:dyDescent="0.4">
      <c r="A421" s="59" t="s">
        <v>49</v>
      </c>
      <c r="B421" s="31">
        <v>5376.1432000000004</v>
      </c>
      <c r="C421" s="45">
        <v>5577.3990000000003</v>
      </c>
      <c r="D421" s="50">
        <v>5391.9535100000003</v>
      </c>
      <c r="E421" s="65">
        <v>6659.6286400000017</v>
      </c>
      <c r="F421" s="65">
        <v>7311.3517799999991</v>
      </c>
      <c r="G421" s="65">
        <v>6628.4635500000013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5" thickBot="1" x14ac:dyDescent="0.4">
      <c r="A422" s="59" t="s">
        <v>48</v>
      </c>
      <c r="B422" s="29">
        <v>1050.8353300000001</v>
      </c>
      <c r="C422" s="43">
        <v>683.12203</v>
      </c>
      <c r="D422" s="48">
        <v>767.79453000000001</v>
      </c>
      <c r="E422" s="48">
        <v>762.07170999999994</v>
      </c>
      <c r="F422" s="48">
        <v>773.08780000000002</v>
      </c>
      <c r="G422" s="48">
        <v>542.52910000000008</v>
      </c>
      <c r="H422" s="3"/>
      <c r="I422" s="3"/>
      <c r="M422" s="3"/>
      <c r="N422" s="3"/>
      <c r="O422" s="3"/>
      <c r="P422" s="3"/>
      <c r="Q422" s="3"/>
      <c r="R422" s="3"/>
      <c r="S422" s="3"/>
      <c r="T422" s="3"/>
      <c r="AA422" s="3"/>
      <c r="AB422" s="3"/>
      <c r="AG422" s="3"/>
      <c r="AH422" s="3"/>
      <c r="AI422" s="3"/>
      <c r="AJ422" s="3"/>
      <c r="AK422" s="3"/>
      <c r="AL422" s="3"/>
    </row>
    <row r="423" spans="1:38" ht="15" thickBot="1" x14ac:dyDescent="0.4">
      <c r="A423" s="59" t="s">
        <v>47</v>
      </c>
      <c r="B423" s="31">
        <v>1127.6152</v>
      </c>
      <c r="C423" s="31">
        <v>1209.7158999999999</v>
      </c>
      <c r="D423" s="51">
        <v>1833.5784000000001</v>
      </c>
      <c r="E423" s="65">
        <v>1319.6461000000004</v>
      </c>
      <c r="F423" s="65">
        <v>1586.9361000000001</v>
      </c>
      <c r="G423" s="65">
        <v>1409.2464000000002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5" thickBot="1" x14ac:dyDescent="0.4">
      <c r="A424" s="59" t="s">
        <v>46</v>
      </c>
      <c r="B424" s="29">
        <v>2878.1492000000003</v>
      </c>
      <c r="C424" s="43">
        <v>2937.9088000000002</v>
      </c>
      <c r="D424" s="48">
        <v>4174.0835699999998</v>
      </c>
      <c r="E424" s="48">
        <v>4174.4107000000004</v>
      </c>
      <c r="F424" s="48">
        <v>3660.0806000000007</v>
      </c>
      <c r="G424" s="48">
        <v>1839.3512000000003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5" thickBot="1" x14ac:dyDescent="0.4">
      <c r="A425" s="59" t="s">
        <v>45</v>
      </c>
      <c r="B425" s="31">
        <v>45733.12844</v>
      </c>
      <c r="C425" s="31">
        <v>43712.554220000005</v>
      </c>
      <c r="D425" s="51">
        <v>47617.543700000009</v>
      </c>
      <c r="E425" s="51">
        <v>52359.626870000015</v>
      </c>
      <c r="F425" s="51">
        <v>67423.595970000009</v>
      </c>
      <c r="G425" s="51">
        <v>67972.464960000012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5" thickBot="1" x14ac:dyDescent="0.4">
      <c r="A426" s="58" t="s">
        <v>44</v>
      </c>
      <c r="B426" s="57">
        <v>42333.582630000004</v>
      </c>
      <c r="C426" s="57">
        <v>35165.864329999997</v>
      </c>
      <c r="D426" s="57">
        <v>44482.839439999989</v>
      </c>
      <c r="E426" s="57">
        <v>49573.419499999989</v>
      </c>
      <c r="F426" s="57">
        <v>63325.545310000001</v>
      </c>
      <c r="G426" s="57">
        <v>55880.56908999999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5" thickBot="1" x14ac:dyDescent="0.4">
      <c r="A427" s="58" t="s">
        <v>43</v>
      </c>
      <c r="B427" s="57">
        <v>4229.9381599999997</v>
      </c>
      <c r="C427" s="57">
        <v>3998.6253999999999</v>
      </c>
      <c r="D427" s="57">
        <v>3859.9743000000008</v>
      </c>
      <c r="E427" s="57">
        <v>3393.5697300000002</v>
      </c>
      <c r="F427" s="57">
        <v>6001.0681199999999</v>
      </c>
      <c r="G427" s="57">
        <v>6036.2740700000004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5" thickBot="1" x14ac:dyDescent="0.4">
      <c r="A428" s="58" t="s">
        <v>42</v>
      </c>
      <c r="B428" s="57">
        <v>138.76974999999999</v>
      </c>
      <c r="C428" s="57">
        <v>252.35300000000001</v>
      </c>
      <c r="D428" s="57">
        <v>213.274</v>
      </c>
      <c r="E428" s="57">
        <v>177.0385</v>
      </c>
      <c r="F428" s="57">
        <v>194.346</v>
      </c>
      <c r="G428" s="57">
        <v>73.521000000000001</v>
      </c>
      <c r="H428" s="3"/>
      <c r="M428" s="3"/>
      <c r="N428" s="3"/>
      <c r="O428" s="3"/>
      <c r="P428" s="3"/>
      <c r="Q428" s="3"/>
      <c r="R428" s="3"/>
      <c r="S428" s="3"/>
      <c r="T428" s="3"/>
      <c r="AG428" s="3"/>
      <c r="AH428" s="3"/>
      <c r="AI428" s="3"/>
      <c r="AJ428" s="3"/>
      <c r="AK428" s="3"/>
      <c r="AL428" s="3"/>
    </row>
    <row r="429" spans="1:38" ht="15" thickBot="1" x14ac:dyDescent="0.4">
      <c r="A429" s="47" t="s">
        <v>1</v>
      </c>
      <c r="B429" s="27">
        <f>B428+B427+B426+B417+B409</f>
        <v>1260862.2094400004</v>
      </c>
      <c r="C429" s="27">
        <f>C428+C427+C426+C417+C409</f>
        <v>1270888.36357</v>
      </c>
      <c r="D429" s="27">
        <f>D428+D427+D426+D417+D409</f>
        <v>1354761.8061899999</v>
      </c>
      <c r="E429" s="27">
        <f>E428+E427+E426+E417+E409</f>
        <v>1254518.4058900001</v>
      </c>
      <c r="F429" s="27">
        <f>F428+F427+F426+F417+F409</f>
        <v>1292932.1398599998</v>
      </c>
      <c r="G429" s="27">
        <f>G428+G427+G426+G417+G409</f>
        <v>1481769.0806200001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x14ac:dyDescent="0.35">
      <c r="A430" s="64" t="s">
        <v>76</v>
      </c>
      <c r="B430" s="64"/>
      <c r="C430" s="64"/>
      <c r="D430" s="64"/>
      <c r="E430" s="64"/>
      <c r="F430" s="63"/>
      <c r="G430" s="63"/>
    </row>
    <row r="431" spans="1:38" x14ac:dyDescent="0.35">
      <c r="B431" s="3"/>
      <c r="C431" s="3"/>
      <c r="D431" s="3"/>
      <c r="E431" s="3"/>
      <c r="F431" s="3"/>
      <c r="G431" s="3"/>
    </row>
    <row r="432" spans="1:38" ht="16" thickBot="1" x14ac:dyDescent="0.4">
      <c r="A432" s="35" t="s">
        <v>9</v>
      </c>
      <c r="B432" s="35"/>
      <c r="F432" s="3"/>
      <c r="G432" s="3"/>
    </row>
    <row r="433" spans="1:38" ht="15" thickBot="1" x14ac:dyDescent="0.4">
      <c r="A433" s="46" t="s">
        <v>18</v>
      </c>
      <c r="B433" s="13">
        <v>2017</v>
      </c>
      <c r="C433" s="13">
        <v>2018</v>
      </c>
      <c r="D433" s="13">
        <v>2019</v>
      </c>
      <c r="E433" s="13">
        <v>2020</v>
      </c>
      <c r="F433" s="13">
        <v>2021</v>
      </c>
      <c r="G433" s="13">
        <v>2022</v>
      </c>
      <c r="O433" s="3"/>
      <c r="P433" s="3"/>
    </row>
    <row r="434" spans="1:38" ht="15" thickBot="1" x14ac:dyDescent="0.4">
      <c r="A434" s="58" t="s">
        <v>59</v>
      </c>
      <c r="B434" s="61">
        <f>+SUM(B435:B441)</f>
        <v>2699918.5874499995</v>
      </c>
      <c r="C434" s="61">
        <f>+SUM(C435:C441)</f>
        <v>2818115.4512700001</v>
      </c>
      <c r="D434" s="61">
        <f>+SUM(D435:D441)</f>
        <v>3026555.3028599997</v>
      </c>
      <c r="E434" s="61">
        <f>+SUM(E435:E441)</f>
        <v>2823392.6688800002</v>
      </c>
      <c r="F434" s="61">
        <f>+SUM(F435:F441)</f>
        <v>2982679.3436999996</v>
      </c>
      <c r="G434" s="61">
        <f>+SUM(G435:G441)</f>
        <v>3747428.6601600004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5" thickBot="1" x14ac:dyDescent="0.4">
      <c r="A435" s="59" t="s">
        <v>58</v>
      </c>
      <c r="B435" s="29">
        <v>1868413.9766199999</v>
      </c>
      <c r="C435" s="43">
        <v>2033414.99593</v>
      </c>
      <c r="D435" s="43">
        <v>2128675.9517899998</v>
      </c>
      <c r="E435" s="43">
        <v>1822745.7938000001</v>
      </c>
      <c r="F435" s="43">
        <v>1733699.2963499997</v>
      </c>
      <c r="G435" s="43">
        <v>2455693.6474900004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5" thickBot="1" x14ac:dyDescent="0.4">
      <c r="A436" s="59" t="s">
        <v>57</v>
      </c>
      <c r="B436" s="31">
        <v>325296.08431000006</v>
      </c>
      <c r="C436" s="31">
        <v>373973.86563000001</v>
      </c>
      <c r="D436" s="31">
        <v>480398.99416000006</v>
      </c>
      <c r="E436" s="62">
        <v>465440.31770000001</v>
      </c>
      <c r="F436" s="62">
        <v>685650.71772000007</v>
      </c>
      <c r="G436" s="62">
        <v>751850.1276799998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5" thickBot="1" x14ac:dyDescent="0.4">
      <c r="A437" s="59" t="s">
        <v>56</v>
      </c>
      <c r="B437" s="29">
        <v>118672.65501999999</v>
      </c>
      <c r="C437" s="43">
        <v>113834.13398999999</v>
      </c>
      <c r="D437" s="43">
        <v>104735.84248000001</v>
      </c>
      <c r="E437" s="43">
        <v>185806.26226000002</v>
      </c>
      <c r="F437" s="43">
        <v>198688.51029000001</v>
      </c>
      <c r="G437" s="43">
        <v>98212.573310000007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5" thickBot="1" x14ac:dyDescent="0.4">
      <c r="A438" s="59" t="s">
        <v>55</v>
      </c>
      <c r="B438" s="31">
        <v>107515.42227000001</v>
      </c>
      <c r="C438" s="31">
        <v>89274.280939999997</v>
      </c>
      <c r="D438" s="31">
        <v>92340.143189999973</v>
      </c>
      <c r="E438" s="62">
        <v>95411.914870000008</v>
      </c>
      <c r="F438" s="62">
        <v>118667.62201000001</v>
      </c>
      <c r="G438" s="62">
        <v>158720.10808999999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5" thickBot="1" x14ac:dyDescent="0.4">
      <c r="A439" s="59" t="s">
        <v>54</v>
      </c>
      <c r="B439" s="29">
        <v>51680.614770000007</v>
      </c>
      <c r="C439" s="43">
        <v>38574.721689999998</v>
      </c>
      <c r="D439" s="43">
        <v>10777.102599999998</v>
      </c>
      <c r="E439" s="43">
        <v>2905.5648999999999</v>
      </c>
      <c r="F439" s="43">
        <v>1633.4804999999999</v>
      </c>
      <c r="G439" s="43">
        <v>1669.4435700000001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5" thickBot="1" x14ac:dyDescent="0.4">
      <c r="A440" s="59" t="s">
        <v>53</v>
      </c>
      <c r="B440" s="31">
        <v>291.31</v>
      </c>
      <c r="C440" s="45">
        <v>65.689930000000004</v>
      </c>
      <c r="D440" s="31">
        <v>20.28400000000147</v>
      </c>
      <c r="E440" s="62">
        <v>439.52850000000001</v>
      </c>
      <c r="F440" s="62">
        <v>73.448499999999996</v>
      </c>
      <c r="G440" s="62">
        <v>68.790499999999994</v>
      </c>
      <c r="H440" s="3"/>
      <c r="M440" s="3"/>
      <c r="N440" s="3"/>
      <c r="O440" s="3"/>
      <c r="P440" s="3"/>
      <c r="Q440" s="3"/>
      <c r="R440" s="3"/>
      <c r="S440" s="3"/>
      <c r="T440" s="3"/>
      <c r="AG440" s="3"/>
      <c r="AH440" s="3"/>
      <c r="AI440" s="3"/>
      <c r="AJ440" s="3"/>
      <c r="AK440" s="3"/>
      <c r="AL440" s="3"/>
    </row>
    <row r="441" spans="1:38" ht="15" thickBot="1" x14ac:dyDescent="0.4">
      <c r="A441" s="59" t="s">
        <v>45</v>
      </c>
      <c r="B441" s="29">
        <v>228048.52446000002</v>
      </c>
      <c r="C441" s="29">
        <v>168977.76316</v>
      </c>
      <c r="D441" s="43">
        <v>209606.98463999995</v>
      </c>
      <c r="E441" s="43">
        <v>250643.28685</v>
      </c>
      <c r="F441" s="43">
        <v>244266.26833000002</v>
      </c>
      <c r="G441" s="43">
        <v>281213.96952000004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5" thickBot="1" x14ac:dyDescent="0.4">
      <c r="A442" s="58" t="s">
        <v>52</v>
      </c>
      <c r="B442" s="61">
        <f>+SUM(B443:B450)</f>
        <v>1202851.8295</v>
      </c>
      <c r="C442" s="61">
        <f>+SUM(C443:C450)</f>
        <v>1216788.9042</v>
      </c>
      <c r="D442" s="61">
        <f>+SUM(D443:D450)</f>
        <v>1239666.8700700002</v>
      </c>
      <c r="E442" s="61">
        <f>+SUM(E443:E450)</f>
        <v>1092897.9456200004</v>
      </c>
      <c r="F442" s="61">
        <f>+SUM(F443:F450)</f>
        <v>1275136.13851</v>
      </c>
      <c r="G442" s="61">
        <f>+SUM(G443:G450)</f>
        <v>1380752.3163600001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5" thickBot="1" x14ac:dyDescent="0.4">
      <c r="A443" s="59" t="s">
        <v>17</v>
      </c>
      <c r="B443" s="31">
        <v>3473.4846900000002</v>
      </c>
      <c r="C443" s="31">
        <v>2926.1044000000002</v>
      </c>
      <c r="D443" s="31">
        <v>3312.31718</v>
      </c>
      <c r="E443" s="60">
        <v>3248.9017700000004</v>
      </c>
      <c r="F443" s="60">
        <v>2777.1316900000002</v>
      </c>
      <c r="G443" s="60">
        <v>2826.6591300000005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5" thickBot="1" x14ac:dyDescent="0.4">
      <c r="A444" s="59" t="s">
        <v>51</v>
      </c>
      <c r="B444" s="29">
        <v>59402.177230000001</v>
      </c>
      <c r="C444" s="29">
        <v>51168.77549</v>
      </c>
      <c r="D444" s="29">
        <v>42414.006830000013</v>
      </c>
      <c r="E444" s="29">
        <v>34048.029150000002</v>
      </c>
      <c r="F444" s="29">
        <v>40818.87285</v>
      </c>
      <c r="G444" s="29">
        <v>41824.644929999995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5" thickBot="1" x14ac:dyDescent="0.4">
      <c r="A445" s="59" t="s">
        <v>50</v>
      </c>
      <c r="B445" s="31">
        <v>37316.72004</v>
      </c>
      <c r="C445" s="45">
        <v>33104.963279999996</v>
      </c>
      <c r="D445" s="45">
        <v>40717.764710000003</v>
      </c>
      <c r="E445" s="45">
        <v>43672.774720000001</v>
      </c>
      <c r="F445" s="45">
        <v>1105.1637900000001</v>
      </c>
      <c r="G445" s="45">
        <v>1001.5040399999999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5" thickBot="1" x14ac:dyDescent="0.4">
      <c r="A446" s="59" t="s">
        <v>49</v>
      </c>
      <c r="B446" s="29">
        <v>147953.85235</v>
      </c>
      <c r="C446" s="29">
        <v>165567.27865000002</v>
      </c>
      <c r="D446" s="29">
        <v>157979.67045000006</v>
      </c>
      <c r="E446" s="29">
        <v>163724.97973000005</v>
      </c>
      <c r="F446" s="29">
        <v>196008.74013000002</v>
      </c>
      <c r="G446" s="29">
        <v>202063.41667999994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5" thickBot="1" x14ac:dyDescent="0.4">
      <c r="A447" s="59" t="s">
        <v>48</v>
      </c>
      <c r="B447" s="31">
        <v>9190.6444199999987</v>
      </c>
      <c r="C447" s="45">
        <v>6855.6637000000001</v>
      </c>
      <c r="D447" s="45">
        <v>8213.5565200000001</v>
      </c>
      <c r="E447" s="60">
        <v>7006.6822500000007</v>
      </c>
      <c r="F447" s="60">
        <v>7299.3249599999999</v>
      </c>
      <c r="G447" s="60">
        <v>6661.715049999998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5" thickBot="1" x14ac:dyDescent="0.4">
      <c r="A448" s="59" t="s">
        <v>47</v>
      </c>
      <c r="B448" s="29">
        <v>37031.862009999997</v>
      </c>
      <c r="C448" s="43">
        <v>34586.04408</v>
      </c>
      <c r="D448" s="43">
        <v>45026.034460000003</v>
      </c>
      <c r="E448" s="29">
        <v>37477.079659999996</v>
      </c>
      <c r="F448" s="29">
        <v>38642.072910000003</v>
      </c>
      <c r="G448" s="29">
        <v>48102.479410000007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5" thickBot="1" x14ac:dyDescent="0.4">
      <c r="A449" s="59" t="s">
        <v>46</v>
      </c>
      <c r="B449" s="31">
        <v>97803.466499999995</v>
      </c>
      <c r="C449" s="45">
        <v>105712.30702000001</v>
      </c>
      <c r="D449" s="45">
        <v>134406.67767999996</v>
      </c>
      <c r="E449" s="60">
        <v>124339.23916</v>
      </c>
      <c r="F449" s="60">
        <v>128745.15557999999</v>
      </c>
      <c r="G449" s="60">
        <v>94319.139979999993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5" thickBot="1" x14ac:dyDescent="0.4">
      <c r="A450" s="59" t="s">
        <v>45</v>
      </c>
      <c r="B450" s="29">
        <v>810679.62226000009</v>
      </c>
      <c r="C450" s="29">
        <v>816867.76757999999</v>
      </c>
      <c r="D450" s="29">
        <v>807596.84224000014</v>
      </c>
      <c r="E450" s="29">
        <v>679380.25918000028</v>
      </c>
      <c r="F450" s="29">
        <v>859739.67660000012</v>
      </c>
      <c r="G450" s="29">
        <v>983952.75714000012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5" thickBot="1" x14ac:dyDescent="0.4">
      <c r="A451" s="58" t="s">
        <v>44</v>
      </c>
      <c r="B451" s="57">
        <v>2420758.29372</v>
      </c>
      <c r="C451" s="57">
        <v>2416871.7004699996</v>
      </c>
      <c r="D451" s="57">
        <v>2226556.8987400001</v>
      </c>
      <c r="E451" s="57">
        <v>2071530.0186399997</v>
      </c>
      <c r="F451" s="57">
        <v>3837323.4526900002</v>
      </c>
      <c r="G451" s="57">
        <v>3619212.8466699999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5" thickBot="1" x14ac:dyDescent="0.4">
      <c r="A452" s="58" t="s">
        <v>43</v>
      </c>
      <c r="B452" s="57">
        <v>228089.82009999998</v>
      </c>
      <c r="C452" s="57">
        <v>206083.43502999999</v>
      </c>
      <c r="D452" s="57">
        <v>228342.46621000004</v>
      </c>
      <c r="E452" s="57">
        <v>164031.10211000001</v>
      </c>
      <c r="F452" s="57">
        <v>252124.27324000001</v>
      </c>
      <c r="G452" s="57">
        <v>305980.71093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5" thickBot="1" x14ac:dyDescent="0.4">
      <c r="A453" s="58" t="s">
        <v>42</v>
      </c>
      <c r="B453" s="57">
        <v>2090.8597100000002</v>
      </c>
      <c r="C453" s="57">
        <v>4140.2033799999999</v>
      </c>
      <c r="D453" s="57">
        <v>3282.5121800000006</v>
      </c>
      <c r="E453" s="57">
        <v>2415.2034899999999</v>
      </c>
      <c r="F453" s="57">
        <v>2508.0435400000001</v>
      </c>
      <c r="G453" s="57">
        <v>1060.14924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5" thickBot="1" x14ac:dyDescent="0.4">
      <c r="A454" s="47" t="s">
        <v>1</v>
      </c>
      <c r="B454" s="27">
        <f>B453+B452+B451+B442+B434</f>
        <v>6553709.3904799996</v>
      </c>
      <c r="C454" s="27">
        <f>C453+C452+C451+C442+C434</f>
        <v>6661999.6943499995</v>
      </c>
      <c r="D454" s="27">
        <f>D453+D452+D451+D442+D434</f>
        <v>6724404.0500600003</v>
      </c>
      <c r="E454" s="27">
        <f>E453+E452+E451+E442+E434</f>
        <v>6154266.9387400001</v>
      </c>
      <c r="F454" s="27">
        <f>F453+F452+F451+F442+F434</f>
        <v>8349771.2516799998</v>
      </c>
      <c r="G454" s="27">
        <f>G453+G452+G451+G442+G434</f>
        <v>9054434.6833599992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x14ac:dyDescent="0.35">
      <c r="A455" s="56" t="s">
        <v>75</v>
      </c>
      <c r="B455" s="56"/>
      <c r="C455" s="56"/>
      <c r="D455" s="56"/>
      <c r="E455" s="56"/>
      <c r="F455" s="56"/>
      <c r="G455" s="56"/>
    </row>
    <row r="456" spans="1:38" x14ac:dyDescent="0.35">
      <c r="B456" s="3"/>
      <c r="C456" s="3"/>
      <c r="D456" s="3"/>
      <c r="E456" s="3"/>
      <c r="F456" s="3"/>
      <c r="G456" s="3"/>
    </row>
    <row r="457" spans="1:38" ht="15.5" x14ac:dyDescent="0.35">
      <c r="A457" s="54" t="s">
        <v>74</v>
      </c>
      <c r="B457" s="54"/>
      <c r="C457" s="54"/>
      <c r="D457" s="54"/>
      <c r="E457" s="54"/>
      <c r="F457" s="54"/>
      <c r="G457" s="54"/>
    </row>
    <row r="458" spans="1:38" ht="16" thickBot="1" x14ac:dyDescent="0.4">
      <c r="A458" s="53" t="s">
        <v>11</v>
      </c>
      <c r="D458" s="3"/>
    </row>
    <row r="459" spans="1:38" ht="15" thickBot="1" x14ac:dyDescent="0.4">
      <c r="A459" s="46" t="s">
        <v>73</v>
      </c>
      <c r="B459" s="13">
        <v>2017</v>
      </c>
      <c r="C459" s="13">
        <v>2018</v>
      </c>
      <c r="D459" s="13">
        <v>2019</v>
      </c>
      <c r="E459" s="13">
        <v>2020</v>
      </c>
      <c r="F459" s="13">
        <v>2021</v>
      </c>
      <c r="G459" s="13">
        <v>2022</v>
      </c>
      <c r="O459" s="3"/>
      <c r="P459" s="3"/>
    </row>
    <row r="460" spans="1:38" ht="15" thickBot="1" x14ac:dyDescent="0.4">
      <c r="A460" s="44" t="s">
        <v>72</v>
      </c>
      <c r="B460" s="31">
        <v>2647.3620000000001</v>
      </c>
      <c r="C460" s="45">
        <v>1613.4894999999999</v>
      </c>
      <c r="D460" s="50">
        <v>2688.8924999999999</v>
      </c>
      <c r="E460" s="50">
        <v>2926.8622799999998</v>
      </c>
      <c r="F460" s="50">
        <v>2174.7859999999928</v>
      </c>
      <c r="G460" s="50">
        <v>1305.8029600000009</v>
      </c>
      <c r="H460" s="1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5" thickBot="1" x14ac:dyDescent="0.4">
      <c r="A461" s="44" t="s">
        <v>71</v>
      </c>
      <c r="B461" s="29">
        <v>2244.9605000000001</v>
      </c>
      <c r="C461" s="43">
        <v>2474.4560000000001</v>
      </c>
      <c r="D461" s="48">
        <v>2359.6805000000004</v>
      </c>
      <c r="E461" s="48">
        <v>2912.5245</v>
      </c>
      <c r="F461" s="48">
        <v>1993.1564999999973</v>
      </c>
      <c r="G461" s="48">
        <v>2004.7335999999996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5" thickBot="1" x14ac:dyDescent="0.4">
      <c r="A462" s="44" t="s">
        <v>70</v>
      </c>
      <c r="B462" s="31">
        <v>2748.1895</v>
      </c>
      <c r="C462" s="45">
        <v>1116.2529999999999</v>
      </c>
      <c r="D462" s="50">
        <v>2450.9875000000011</v>
      </c>
      <c r="E462" s="50">
        <v>1318.9665</v>
      </c>
      <c r="F462" s="50">
        <v>2199.113870000001</v>
      </c>
      <c r="G462" s="50">
        <v>2095.706050000008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5" thickBot="1" x14ac:dyDescent="0.4">
      <c r="A463" s="44" t="s">
        <v>69</v>
      </c>
      <c r="B463" s="29">
        <v>2022.3824999999999</v>
      </c>
      <c r="C463" s="43">
        <v>1369.7938999999999</v>
      </c>
      <c r="D463" s="48">
        <v>2263.1979999999985</v>
      </c>
      <c r="E463" s="48">
        <v>1132.2629999999999</v>
      </c>
      <c r="F463" s="48">
        <v>1614.7685000000056</v>
      </c>
      <c r="G463" s="48">
        <v>1173.719219999999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5" thickBot="1" x14ac:dyDescent="0.4">
      <c r="A464" s="44" t="s">
        <v>68</v>
      </c>
      <c r="B464" s="31">
        <v>2070.9564999999998</v>
      </c>
      <c r="C464" s="45">
        <v>2035.5119999999999</v>
      </c>
      <c r="D464" s="50">
        <v>1917.2505000000001</v>
      </c>
      <c r="E464" s="50">
        <v>1327.912</v>
      </c>
      <c r="F464" s="50">
        <v>1372.5694999999978</v>
      </c>
      <c r="G464" s="50">
        <v>1639.3494999999821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5" thickBot="1" x14ac:dyDescent="0.4">
      <c r="A465" s="44" t="s">
        <v>67</v>
      </c>
      <c r="B465" s="29">
        <v>1825.6224999999999</v>
      </c>
      <c r="C465" s="43">
        <v>1884.79583</v>
      </c>
      <c r="D465" s="48">
        <v>1806.5815000000002</v>
      </c>
      <c r="E465" s="48">
        <v>1490.3510000000001</v>
      </c>
      <c r="F465" s="48">
        <v>2191.9790899999934</v>
      </c>
      <c r="G465" s="48">
        <v>1510.8944999999949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5" thickBot="1" x14ac:dyDescent="0.4">
      <c r="A466" s="44" t="s">
        <v>66</v>
      </c>
      <c r="B466" s="31">
        <v>2575.1362999999997</v>
      </c>
      <c r="C466" s="45">
        <v>3415.5520000000001</v>
      </c>
      <c r="D466" s="50">
        <v>2388.7488999999987</v>
      </c>
      <c r="E466" s="50">
        <v>1960.4475</v>
      </c>
      <c r="F466" s="50">
        <v>1213.0879999999888</v>
      </c>
      <c r="G466" s="50">
        <v>1596.6049000000057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5" thickBot="1" x14ac:dyDescent="0.4">
      <c r="A467" s="44" t="s">
        <v>65</v>
      </c>
      <c r="B467" s="29">
        <v>1912.5205000000001</v>
      </c>
      <c r="C467" s="43">
        <v>1851.385</v>
      </c>
      <c r="D467" s="48">
        <v>1424.3740000000016</v>
      </c>
      <c r="E467" s="48">
        <v>1557.835</v>
      </c>
      <c r="F467" s="48">
        <v>1720.3208800000139</v>
      </c>
      <c r="G467" s="48">
        <v>1729.5020099999674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5" thickBot="1" x14ac:dyDescent="0.4">
      <c r="A468" s="44" t="s">
        <v>64</v>
      </c>
      <c r="B468" s="31">
        <v>1445.4994999999999</v>
      </c>
      <c r="C468" s="45">
        <v>2741.7635</v>
      </c>
      <c r="D468" s="50">
        <v>1769.203499999996</v>
      </c>
      <c r="E468" s="50">
        <v>1918.133</v>
      </c>
      <c r="F468" s="50">
        <v>1553.9709999999905</v>
      </c>
      <c r="G468" s="50">
        <v>1126.4400000000023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5" thickBot="1" x14ac:dyDescent="0.4">
      <c r="A469" s="44" t="s">
        <v>63</v>
      </c>
      <c r="B469" s="29">
        <v>2091.3575000000001</v>
      </c>
      <c r="C469" s="43">
        <v>2620.5340200000001</v>
      </c>
      <c r="D469" s="48">
        <v>1840.7185000000027</v>
      </c>
      <c r="E469" s="48">
        <v>1155.6455000000001</v>
      </c>
      <c r="F469" s="48">
        <v>917.99050000001444</v>
      </c>
      <c r="G469" s="48">
        <v>1311.5623100000084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AA469" s="3"/>
      <c r="AB469" s="3"/>
      <c r="AC469" s="3"/>
      <c r="AD469" s="3"/>
      <c r="AE469" s="3"/>
      <c r="AG469" s="3"/>
      <c r="AH469" s="3"/>
      <c r="AI469" s="3"/>
      <c r="AJ469" s="3"/>
      <c r="AK469" s="3"/>
      <c r="AL469" s="3"/>
    </row>
    <row r="470" spans="1:38" ht="15" thickBot="1" x14ac:dyDescent="0.4">
      <c r="A470" s="44" t="s">
        <v>62</v>
      </c>
      <c r="B470" s="31">
        <v>1473.6445000000001</v>
      </c>
      <c r="C470" s="45">
        <v>2287.444</v>
      </c>
      <c r="D470" s="50">
        <v>1148.6684999999998</v>
      </c>
      <c r="E470" s="50">
        <v>923.18200000000002</v>
      </c>
      <c r="F470" s="50">
        <v>834.52749999999651</v>
      </c>
      <c r="G470" s="50">
        <v>690.12000000002445</v>
      </c>
      <c r="I470" s="3"/>
      <c r="J470" s="3"/>
      <c r="K470" s="3"/>
      <c r="M470" s="3"/>
      <c r="N470" s="3"/>
      <c r="O470" s="3"/>
      <c r="P470" s="3"/>
      <c r="Q470" s="3"/>
      <c r="R470" s="3"/>
      <c r="S470" s="3"/>
      <c r="T470" s="3"/>
      <c r="AA470" s="3"/>
      <c r="AB470" s="3"/>
      <c r="AC470" s="3"/>
      <c r="AD470" s="3"/>
      <c r="AG470" s="3"/>
      <c r="AH470" s="3"/>
      <c r="AI470" s="3"/>
      <c r="AJ470" s="3"/>
      <c r="AK470" s="3"/>
      <c r="AL470" s="3"/>
    </row>
    <row r="471" spans="1:38" ht="15" thickBot="1" x14ac:dyDescent="0.4">
      <c r="A471" s="44" t="s">
        <v>61</v>
      </c>
      <c r="B471" s="29">
        <v>1867.14105</v>
      </c>
      <c r="C471" s="43">
        <v>2458.047</v>
      </c>
      <c r="D471" s="48">
        <v>1434.9364999999998</v>
      </c>
      <c r="E471" s="48">
        <v>941.49950000000001</v>
      </c>
      <c r="F471" s="48">
        <v>1542.2479200000234</v>
      </c>
      <c r="G471" s="48">
        <v>1464.5039499999984</v>
      </c>
      <c r="I471" s="3"/>
      <c r="J471" s="3"/>
      <c r="K471" s="3"/>
      <c r="M471" s="3"/>
      <c r="N471" s="3"/>
      <c r="O471" s="3"/>
      <c r="P471" s="3"/>
      <c r="Q471" s="3"/>
      <c r="R471" s="3"/>
      <c r="S471" s="3"/>
      <c r="T471" s="3"/>
      <c r="AA471" s="3"/>
      <c r="AB471" s="3"/>
      <c r="AC471" s="3"/>
      <c r="AD471" s="3"/>
      <c r="AF471" s="3"/>
      <c r="AG471" s="3"/>
      <c r="AH471" s="3"/>
      <c r="AI471" s="3"/>
      <c r="AJ471" s="3"/>
      <c r="AK471" s="3"/>
      <c r="AL471" s="3"/>
    </row>
    <row r="472" spans="1:38" ht="15" thickBot="1" x14ac:dyDescent="0.4">
      <c r="A472" s="47" t="s">
        <v>1</v>
      </c>
      <c r="B472" s="27">
        <f>SUM(B460:B471)</f>
        <v>24924.772849999998</v>
      </c>
      <c r="C472" s="27">
        <f>SUM(C460:C471)</f>
        <v>25869.025749999997</v>
      </c>
      <c r="D472" s="27">
        <f>SUM(D460:D471)</f>
        <v>23493.240399999999</v>
      </c>
      <c r="E472" s="27">
        <f>SUM(E460:E471)</f>
        <v>19565.621780000001</v>
      </c>
      <c r="F472" s="27">
        <f>SUM(F460:F471)</f>
        <v>19328.519260000015</v>
      </c>
      <c r="G472" s="27">
        <f>SUM(G460:G471)</f>
        <v>17648.938999999991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x14ac:dyDescent="0.35">
      <c r="A473" s="55"/>
      <c r="B473" s="39"/>
      <c r="C473" s="39"/>
      <c r="D473" s="39"/>
      <c r="E473" s="39"/>
      <c r="F473" s="39"/>
      <c r="G473" s="39"/>
    </row>
    <row r="474" spans="1:38" ht="16" thickBot="1" x14ac:dyDescent="0.4">
      <c r="A474" s="35" t="s">
        <v>9</v>
      </c>
      <c r="B474" s="35"/>
    </row>
    <row r="475" spans="1:38" ht="15" thickBot="1" x14ac:dyDescent="0.4">
      <c r="A475" s="46" t="s">
        <v>73</v>
      </c>
      <c r="B475" s="13">
        <v>2017</v>
      </c>
      <c r="C475" s="13">
        <v>2018</v>
      </c>
      <c r="D475" s="13">
        <v>2019</v>
      </c>
      <c r="E475" s="13">
        <v>2020</v>
      </c>
      <c r="F475" s="13">
        <v>2021</v>
      </c>
      <c r="G475" s="13">
        <v>2022</v>
      </c>
      <c r="O475" s="3"/>
      <c r="P475" s="3"/>
    </row>
    <row r="476" spans="1:38" ht="15" thickBot="1" x14ac:dyDescent="0.4">
      <c r="A476" s="44" t="s">
        <v>72</v>
      </c>
      <c r="B476" s="51">
        <v>59377.528210000004</v>
      </c>
      <c r="C476" s="50">
        <v>49387.201049999996</v>
      </c>
      <c r="D476" s="50">
        <v>74196.199500000017</v>
      </c>
      <c r="E476" s="50">
        <v>87360.998540000001</v>
      </c>
      <c r="F476" s="50">
        <v>88170.125010000076</v>
      </c>
      <c r="G476" s="50">
        <v>58971.146500000032</v>
      </c>
      <c r="H476" s="1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5" thickBot="1" x14ac:dyDescent="0.4">
      <c r="A477" s="44" t="s">
        <v>71</v>
      </c>
      <c r="B477" s="49">
        <v>49293.370990000003</v>
      </c>
      <c r="C477" s="48">
        <v>57364.608500000002</v>
      </c>
      <c r="D477" s="48">
        <v>52384.467479999992</v>
      </c>
      <c r="E477" s="48">
        <v>55991.380250000002</v>
      </c>
      <c r="F477" s="48">
        <v>52259.648750000051</v>
      </c>
      <c r="G477" s="48">
        <v>63943.59600000002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5" thickBot="1" x14ac:dyDescent="0.4">
      <c r="A478" s="44" t="s">
        <v>70</v>
      </c>
      <c r="B478" s="51">
        <v>56624.134979999995</v>
      </c>
      <c r="C478" s="50">
        <v>37171.616609999997</v>
      </c>
      <c r="D478" s="50">
        <v>50983.863999999972</v>
      </c>
      <c r="E478" s="50">
        <v>29056.920249999999</v>
      </c>
      <c r="F478" s="50">
        <v>59196.789499999955</v>
      </c>
      <c r="G478" s="50">
        <v>62985.289000000106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5" thickBot="1" x14ac:dyDescent="0.4">
      <c r="A479" s="44" t="s">
        <v>69</v>
      </c>
      <c r="B479" s="49">
        <v>42605.776689999999</v>
      </c>
      <c r="C479" s="48">
        <v>45234.001659999994</v>
      </c>
      <c r="D479" s="48">
        <v>53965.206999999995</v>
      </c>
      <c r="E479" s="48">
        <v>36022.261500000001</v>
      </c>
      <c r="F479" s="48">
        <v>60835.322249999968</v>
      </c>
      <c r="G479" s="48">
        <v>47483.133990000002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5" thickBot="1" x14ac:dyDescent="0.4">
      <c r="A480" s="44" t="s">
        <v>68</v>
      </c>
      <c r="B480" s="51">
        <v>62267.630490000003</v>
      </c>
      <c r="C480" s="50">
        <v>69139.087520000001</v>
      </c>
      <c r="D480" s="50">
        <v>56895.406000000017</v>
      </c>
      <c r="E480" s="50">
        <v>44989.030500000001</v>
      </c>
      <c r="F480" s="50">
        <v>52314.579000000027</v>
      </c>
      <c r="G480" s="50">
        <v>52097.607500000042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5" thickBot="1" x14ac:dyDescent="0.4">
      <c r="A481" s="44" t="s">
        <v>67</v>
      </c>
      <c r="B481" s="49">
        <v>70976.36623</v>
      </c>
      <c r="C481" s="48">
        <v>50779.266499999998</v>
      </c>
      <c r="D481" s="48">
        <v>63415.728500000027</v>
      </c>
      <c r="E481" s="48">
        <v>32154.3645</v>
      </c>
      <c r="F481" s="48">
        <v>85692.151990000042</v>
      </c>
      <c r="G481" s="48">
        <v>45892.253999999957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5" thickBot="1" x14ac:dyDescent="0.4">
      <c r="A482" s="44" t="s">
        <v>66</v>
      </c>
      <c r="B482" s="51">
        <v>76514.906450000009</v>
      </c>
      <c r="C482" s="50">
        <v>111864.2395</v>
      </c>
      <c r="D482" s="50">
        <v>63982.650169999921</v>
      </c>
      <c r="E482" s="50">
        <v>53042.896000000001</v>
      </c>
      <c r="F482" s="50">
        <v>43596.664669999969</v>
      </c>
      <c r="G482" s="50">
        <v>74274.319649999961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5" thickBot="1" x14ac:dyDescent="0.4">
      <c r="A483" s="44" t="s">
        <v>65</v>
      </c>
      <c r="B483" s="49">
        <v>58235.791499999999</v>
      </c>
      <c r="C483" s="48">
        <v>51101.599999999999</v>
      </c>
      <c r="D483" s="48">
        <v>35942.402999999991</v>
      </c>
      <c r="E483" s="48">
        <v>42882.689989999999</v>
      </c>
      <c r="F483" s="48">
        <v>72611.315000000061</v>
      </c>
      <c r="G483" s="48">
        <v>71983.625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5" thickBot="1" x14ac:dyDescent="0.4">
      <c r="A484" s="44" t="s">
        <v>64</v>
      </c>
      <c r="B484" s="51">
        <v>32079.858850000001</v>
      </c>
      <c r="C484" s="50">
        <v>66649.732000000004</v>
      </c>
      <c r="D484" s="50">
        <v>33547.500000000058</v>
      </c>
      <c r="E484" s="50">
        <v>44917.305759999996</v>
      </c>
      <c r="F484" s="50">
        <v>46248.694419999956</v>
      </c>
      <c r="G484" s="50">
        <v>39737.434499999974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5" thickBot="1" x14ac:dyDescent="0.4">
      <c r="A485" s="44" t="s">
        <v>63</v>
      </c>
      <c r="B485" s="49">
        <v>27362.246489999998</v>
      </c>
      <c r="C485" s="48">
        <v>31116.197250000001</v>
      </c>
      <c r="D485" s="48">
        <v>27554.420499999949</v>
      </c>
      <c r="E485" s="48">
        <v>20227.465499999998</v>
      </c>
      <c r="F485" s="48">
        <v>20208.123250000062</v>
      </c>
      <c r="G485" s="48">
        <v>23172.920479999972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5" thickBot="1" x14ac:dyDescent="0.4">
      <c r="A486" s="44" t="s">
        <v>62</v>
      </c>
      <c r="B486" s="51">
        <v>21233.867999999999</v>
      </c>
      <c r="C486" s="50">
        <v>26841.98749</v>
      </c>
      <c r="D486" s="50">
        <v>18484.429500000027</v>
      </c>
      <c r="E486" s="50">
        <v>15319.762500000001</v>
      </c>
      <c r="F486" s="50">
        <v>21032.412000000011</v>
      </c>
      <c r="G486" s="50">
        <v>12593.766249999986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5" thickBot="1" x14ac:dyDescent="0.4">
      <c r="A487" s="44" t="s">
        <v>61</v>
      </c>
      <c r="B487" s="49">
        <v>84559.304940000002</v>
      </c>
      <c r="C487" s="48">
        <v>31879.853999999999</v>
      </c>
      <c r="D487" s="48">
        <v>26432.327000000048</v>
      </c>
      <c r="E487" s="48">
        <v>20094.086500000001</v>
      </c>
      <c r="F487" s="48">
        <v>80062.289250000031</v>
      </c>
      <c r="G487" s="48">
        <v>56449.609820000012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5" thickBot="1" x14ac:dyDescent="0.4">
      <c r="A488" s="47" t="s">
        <v>1</v>
      </c>
      <c r="B488" s="27">
        <f>SUM(B476:B487)</f>
        <v>641130.78382000001</v>
      </c>
      <c r="C488" s="27">
        <f>SUM(C476:C487)</f>
        <v>628529.3920799999</v>
      </c>
      <c r="D488" s="27">
        <f>SUM(D476:D487)</f>
        <v>557784.60265000002</v>
      </c>
      <c r="E488" s="27">
        <f>SUM(E476:E487)</f>
        <v>482059.16178999998</v>
      </c>
      <c r="F488" s="27">
        <f>SUM(F476:F487)</f>
        <v>682228.11509000021</v>
      </c>
      <c r="G488" s="27">
        <f>SUM(G476:G487)</f>
        <v>609584.70269000006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x14ac:dyDescent="0.35">
      <c r="A489" s="55"/>
      <c r="B489" s="39"/>
      <c r="C489" s="39"/>
      <c r="D489" s="39"/>
      <c r="E489" s="39"/>
      <c r="F489" s="39"/>
      <c r="G489" s="39"/>
    </row>
    <row r="490" spans="1:38" x14ac:dyDescent="0.35">
      <c r="A490" s="22"/>
      <c r="B490" s="22"/>
      <c r="C490" s="22"/>
      <c r="D490" s="22"/>
      <c r="E490" s="22"/>
      <c r="F490" s="22"/>
      <c r="G490" s="22"/>
    </row>
    <row r="491" spans="1:38" ht="15.5" x14ac:dyDescent="0.35">
      <c r="A491" s="54" t="s">
        <v>60</v>
      </c>
      <c r="B491" s="54"/>
      <c r="C491" s="54"/>
      <c r="D491" s="54"/>
      <c r="E491" s="54"/>
      <c r="F491" s="54"/>
      <c r="G491" s="54"/>
      <c r="H491" s="22"/>
    </row>
    <row r="492" spans="1:38" ht="15.75" customHeight="1" thickBot="1" x14ac:dyDescent="0.4">
      <c r="A492" s="53" t="s">
        <v>11</v>
      </c>
      <c r="B492" s="35"/>
      <c r="C492" s="35"/>
      <c r="D492" s="35"/>
    </row>
    <row r="493" spans="1:38" ht="15" thickBot="1" x14ac:dyDescent="0.4">
      <c r="A493" s="52" t="s">
        <v>18</v>
      </c>
      <c r="B493" s="13">
        <v>2017</v>
      </c>
      <c r="C493" s="13">
        <v>2018</v>
      </c>
      <c r="D493" s="13">
        <v>2019</v>
      </c>
      <c r="E493" s="13">
        <v>2020</v>
      </c>
      <c r="F493" s="13">
        <v>2021</v>
      </c>
      <c r="G493" s="13">
        <v>2022</v>
      </c>
      <c r="O493" s="3"/>
      <c r="P493" s="3"/>
    </row>
    <row r="494" spans="1:38" ht="15" thickBot="1" x14ac:dyDescent="0.4">
      <c r="A494" s="42" t="s">
        <v>59</v>
      </c>
      <c r="B494" s="41">
        <f>+SUM(B495:B501)</f>
        <v>15187.016000000021</v>
      </c>
      <c r="C494" s="41">
        <f>+SUM(C495:C501)</f>
        <v>17968.07799999995</v>
      </c>
      <c r="D494" s="41">
        <f>+SUM(D495:D501)</f>
        <v>14901.311</v>
      </c>
      <c r="E494" s="41">
        <f>+SUM(E495:E501)</f>
        <v>9924.3260000000028</v>
      </c>
      <c r="F494" s="41">
        <f>+SUM(F495:F501)</f>
        <v>8916.9924200000005</v>
      </c>
      <c r="G494" s="41">
        <f>+SUM(G495:G501)</f>
        <v>8262.9349299999994</v>
      </c>
      <c r="H494" s="1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5" thickBot="1" x14ac:dyDescent="0.4">
      <c r="A495" s="44" t="s">
        <v>58</v>
      </c>
      <c r="B495" s="29">
        <v>6136.2445000000298</v>
      </c>
      <c r="C495" s="43">
        <v>8232.280999999959</v>
      </c>
      <c r="D495" s="43">
        <v>4852.7505000000001</v>
      </c>
      <c r="E495" s="43">
        <v>1355.0360000000001</v>
      </c>
      <c r="F495" s="43">
        <v>1069.2660000000001</v>
      </c>
      <c r="G495" s="43">
        <v>795.351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5" thickBot="1" x14ac:dyDescent="0.4">
      <c r="A496" s="44" t="s">
        <v>57</v>
      </c>
      <c r="B496" s="31">
        <v>2499.6189999999915</v>
      </c>
      <c r="C496" s="45">
        <v>1890.2719999999972</v>
      </c>
      <c r="D496" s="45">
        <v>1118.2059999999999</v>
      </c>
      <c r="E496" s="45">
        <v>705.52300000000002</v>
      </c>
      <c r="F496" s="45">
        <v>778.28449999999998</v>
      </c>
      <c r="G496" s="45">
        <v>1555.3530000000001</v>
      </c>
      <c r="H496" s="3"/>
      <c r="I496" s="3"/>
      <c r="J496" s="3"/>
      <c r="K496" s="3"/>
      <c r="M496" s="3"/>
      <c r="N496" s="3"/>
      <c r="O496" s="3"/>
      <c r="P496" s="3"/>
      <c r="Q496" s="3"/>
      <c r="R496" s="3"/>
      <c r="S496" s="3"/>
      <c r="T496" s="3"/>
      <c r="AA496" s="3"/>
      <c r="AB496" s="3"/>
      <c r="AC496" s="3"/>
      <c r="AD496" s="3"/>
      <c r="AG496" s="3"/>
      <c r="AH496" s="3"/>
      <c r="AI496" s="3"/>
      <c r="AJ496" s="3"/>
      <c r="AK496" s="3"/>
      <c r="AL496" s="3"/>
    </row>
    <row r="497" spans="1:38" ht="15" thickBot="1" x14ac:dyDescent="0.4">
      <c r="A497" s="44" t="s">
        <v>56</v>
      </c>
      <c r="B497" s="29">
        <v>521.13199999999779</v>
      </c>
      <c r="C497" s="43">
        <v>834.49150000000009</v>
      </c>
      <c r="D497" s="43">
        <v>532.96950000000004</v>
      </c>
      <c r="E497" s="43">
        <v>643.05200000000002</v>
      </c>
      <c r="F497" s="43">
        <v>977.60900000000004</v>
      </c>
      <c r="G497" s="43">
        <v>341.142</v>
      </c>
      <c r="H497" s="3"/>
      <c r="M497" s="3"/>
      <c r="N497" s="3"/>
      <c r="O497" s="3"/>
      <c r="P497" s="3"/>
      <c r="Q497" s="3"/>
      <c r="R497" s="3"/>
      <c r="S497" s="3"/>
      <c r="T497" s="3"/>
      <c r="AA497" s="3"/>
      <c r="AG497" s="3"/>
      <c r="AH497" s="3"/>
      <c r="AI497" s="3"/>
      <c r="AJ497" s="3"/>
      <c r="AK497" s="3"/>
      <c r="AL497" s="3"/>
    </row>
    <row r="498" spans="1:38" ht="15" thickBot="1" x14ac:dyDescent="0.4">
      <c r="A498" s="44" t="s">
        <v>55</v>
      </c>
      <c r="B498" s="31">
        <v>3785.9595000000008</v>
      </c>
      <c r="C498" s="45">
        <v>4465.9519999999975</v>
      </c>
      <c r="D498" s="45">
        <v>5823.3154999999997</v>
      </c>
      <c r="E498" s="45">
        <v>4408.6260000000002</v>
      </c>
      <c r="F498" s="45">
        <v>3645.7709199999999</v>
      </c>
      <c r="G498" s="45">
        <v>3244.6449300000004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5" thickBot="1" x14ac:dyDescent="0.4">
      <c r="A499" s="44" t="s">
        <v>54</v>
      </c>
      <c r="B499" s="29">
        <v>589.49749999999767</v>
      </c>
      <c r="C499" s="43">
        <v>606.2489999999998</v>
      </c>
      <c r="D499" s="43">
        <v>1073.627</v>
      </c>
      <c r="E499" s="43">
        <v>1241.2249999999999</v>
      </c>
      <c r="F499" s="43">
        <v>869.28650000000005</v>
      </c>
      <c r="G499" s="43">
        <v>759.73400000000004</v>
      </c>
      <c r="H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AD499" s="3"/>
      <c r="AE499" s="3"/>
      <c r="AG499" s="3"/>
      <c r="AH499" s="3"/>
      <c r="AI499" s="3"/>
      <c r="AJ499" s="3"/>
      <c r="AK499" s="3"/>
      <c r="AL499" s="3"/>
    </row>
    <row r="500" spans="1:38" ht="15" thickBot="1" x14ac:dyDescent="0.4">
      <c r="A500" s="44" t="s">
        <v>53</v>
      </c>
      <c r="B500" s="31">
        <v>207.30699999999999</v>
      </c>
      <c r="C500" s="31">
        <v>265.21550000000002</v>
      </c>
      <c r="D500" s="45">
        <v>323.7045</v>
      </c>
      <c r="E500" s="45">
        <v>387.61149999999998</v>
      </c>
      <c r="F500" s="45">
        <v>412.96699999999998</v>
      </c>
      <c r="G500" s="45">
        <v>427.98</v>
      </c>
      <c r="H500" s="3"/>
      <c r="M500" s="3"/>
      <c r="N500" s="3"/>
      <c r="O500" s="3"/>
      <c r="P500" s="3"/>
      <c r="Q500" s="3"/>
      <c r="R500" s="3"/>
      <c r="S500" s="3"/>
      <c r="T500" s="3"/>
      <c r="AG500" s="3"/>
      <c r="AH500" s="3"/>
      <c r="AI500" s="3"/>
      <c r="AJ500" s="3"/>
      <c r="AK500" s="3"/>
      <c r="AL500" s="3"/>
    </row>
    <row r="501" spans="1:38" ht="15" thickBot="1" x14ac:dyDescent="0.4">
      <c r="A501" s="44" t="s">
        <v>45</v>
      </c>
      <c r="B501" s="29">
        <v>1447.2565000000031</v>
      </c>
      <c r="C501" s="29">
        <v>1673.6169999999966</v>
      </c>
      <c r="D501" s="43">
        <v>1176.7380000000001</v>
      </c>
      <c r="E501" s="43">
        <v>1183.2525000000001</v>
      </c>
      <c r="F501" s="43">
        <v>1163.8085000000001</v>
      </c>
      <c r="G501" s="43">
        <v>1138.73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5" thickBot="1" x14ac:dyDescent="0.4">
      <c r="A502" s="42" t="s">
        <v>52</v>
      </c>
      <c r="B502" s="41">
        <f>+SUM(B503:B510)</f>
        <v>4219.158300000001</v>
      </c>
      <c r="C502" s="41">
        <f>+SUM(C503:C510)</f>
        <v>3579.0654199999954</v>
      </c>
      <c r="D502" s="41">
        <f>+SUM(D503:D510)</f>
        <v>3172.6588999999994</v>
      </c>
      <c r="E502" s="41">
        <f>+SUM(E503:E510)</f>
        <v>3386.1730000000002</v>
      </c>
      <c r="F502" s="41">
        <f>+SUM(F503:F510)</f>
        <v>3206.61384</v>
      </c>
      <c r="G502" s="41">
        <f>+SUM(G503:G510)</f>
        <v>2851.6563700000002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5" thickBot="1" x14ac:dyDescent="0.4">
      <c r="A503" s="44" t="s">
        <v>17</v>
      </c>
      <c r="B503" s="51">
        <v>1.1545000000000059</v>
      </c>
      <c r="C503" s="50">
        <v>1.0294999999999987</v>
      </c>
      <c r="D503" s="45">
        <v>0.72750000000000004</v>
      </c>
      <c r="E503" s="45">
        <v>0.183</v>
      </c>
      <c r="F503" s="45">
        <v>0.20899999999999999</v>
      </c>
      <c r="G503" s="45">
        <v>0.14499999999999999</v>
      </c>
      <c r="H503" s="3"/>
      <c r="M503" s="3"/>
      <c r="N503" s="3"/>
      <c r="O503" s="3"/>
      <c r="P503" s="3"/>
      <c r="Q503" s="3"/>
      <c r="R503" s="3"/>
      <c r="S503" s="3"/>
      <c r="T503" s="3"/>
      <c r="AG503" s="3"/>
      <c r="AH503" s="3"/>
      <c r="AI503" s="3"/>
      <c r="AJ503" s="3"/>
      <c r="AK503" s="3"/>
      <c r="AL503" s="3"/>
    </row>
    <row r="504" spans="1:38" ht="15" thickBot="1" x14ac:dyDescent="0.4">
      <c r="A504" s="44" t="s">
        <v>51</v>
      </c>
      <c r="B504" s="49">
        <v>222.47349999999915</v>
      </c>
      <c r="C504" s="48">
        <v>98.856299999999919</v>
      </c>
      <c r="D504" s="43">
        <v>149.04990000000001</v>
      </c>
      <c r="E504" s="43">
        <v>104.161</v>
      </c>
      <c r="F504" s="43">
        <v>123.92400000000001</v>
      </c>
      <c r="G504" s="43">
        <v>98.785800000000009</v>
      </c>
      <c r="H504" s="3"/>
      <c r="M504" s="3"/>
      <c r="N504" s="3"/>
      <c r="O504" s="3"/>
      <c r="P504" s="3"/>
      <c r="Q504" s="3"/>
      <c r="R504" s="3"/>
      <c r="S504" s="3"/>
      <c r="T504" s="3"/>
      <c r="AG504" s="3"/>
      <c r="AH504" s="3"/>
      <c r="AI504" s="3"/>
      <c r="AJ504" s="3"/>
      <c r="AK504" s="3"/>
      <c r="AL504" s="3"/>
    </row>
    <row r="505" spans="1:38" ht="15" thickBot="1" x14ac:dyDescent="0.4">
      <c r="A505" s="44" t="s">
        <v>50</v>
      </c>
      <c r="B505" s="51">
        <v>75.230999999999767</v>
      </c>
      <c r="C505" s="50">
        <v>66.418500000000222</v>
      </c>
      <c r="D505" s="45">
        <v>32.322499999999998</v>
      </c>
      <c r="E505" s="45">
        <v>13.5365</v>
      </c>
      <c r="F505" s="45">
        <v>0</v>
      </c>
      <c r="G505" s="45">
        <v>0</v>
      </c>
      <c r="H505" s="3"/>
      <c r="M505" s="3"/>
      <c r="N505" s="3"/>
      <c r="O505" s="3"/>
      <c r="P505" s="3"/>
      <c r="Q505" s="3"/>
      <c r="R505" s="3"/>
      <c r="S505" s="3"/>
      <c r="T505" s="3"/>
      <c r="AG505" s="3"/>
      <c r="AH505" s="3"/>
      <c r="AI505" s="3"/>
      <c r="AJ505" s="3"/>
      <c r="AK505" s="3"/>
      <c r="AL505" s="3"/>
    </row>
    <row r="506" spans="1:38" ht="15" thickBot="1" x14ac:dyDescent="0.4">
      <c r="A506" s="44" t="s">
        <v>49</v>
      </c>
      <c r="B506" s="49">
        <v>251.35750000000007</v>
      </c>
      <c r="C506" s="48">
        <v>275.4385000000002</v>
      </c>
      <c r="D506" s="43">
        <v>206.07499999999999</v>
      </c>
      <c r="E506" s="43">
        <v>189.626</v>
      </c>
      <c r="F506" s="43">
        <v>211.19800000000001</v>
      </c>
      <c r="G506" s="43">
        <v>289.61700000000002</v>
      </c>
      <c r="H506" s="3"/>
      <c r="M506" s="3"/>
      <c r="N506" s="3"/>
      <c r="O506" s="3"/>
      <c r="P506" s="3"/>
      <c r="Q506" s="3"/>
      <c r="R506" s="3"/>
      <c r="S506" s="3"/>
      <c r="T506" s="3"/>
      <c r="AG506" s="3"/>
      <c r="AH506" s="3"/>
      <c r="AI506" s="3"/>
      <c r="AJ506" s="3"/>
      <c r="AK506" s="3"/>
      <c r="AL506" s="3"/>
    </row>
    <row r="507" spans="1:38" ht="15" thickBot="1" x14ac:dyDescent="0.4">
      <c r="A507" s="44" t="s">
        <v>48</v>
      </c>
      <c r="B507" s="51">
        <v>29.740000000000009</v>
      </c>
      <c r="C507" s="50">
        <v>25.499000000000024</v>
      </c>
      <c r="D507" s="45">
        <v>12.717000000000001</v>
      </c>
      <c r="E507" s="45">
        <v>10.481</v>
      </c>
      <c r="F507" s="45">
        <v>1.5315000000000001</v>
      </c>
      <c r="G507" s="45">
        <v>4.3879999999999999</v>
      </c>
      <c r="H507" s="3"/>
      <c r="M507" s="3"/>
      <c r="N507" s="3"/>
      <c r="O507" s="3"/>
      <c r="P507" s="3"/>
      <c r="Q507" s="3"/>
      <c r="R507" s="3"/>
      <c r="S507" s="3"/>
      <c r="T507" s="3"/>
      <c r="AG507" s="3"/>
      <c r="AH507" s="3"/>
      <c r="AI507" s="3"/>
      <c r="AJ507" s="3"/>
      <c r="AK507" s="3"/>
      <c r="AL507" s="3"/>
    </row>
    <row r="508" spans="1:38" ht="15" thickBot="1" x14ac:dyDescent="0.4">
      <c r="A508" s="44" t="s">
        <v>47</v>
      </c>
      <c r="B508" s="49">
        <v>225.702</v>
      </c>
      <c r="C508" s="48">
        <v>117.10019999999986</v>
      </c>
      <c r="D508" s="43">
        <v>103.3245</v>
      </c>
      <c r="E508" s="43">
        <v>98.138499999999993</v>
      </c>
      <c r="F508" s="43">
        <v>518.18646000000001</v>
      </c>
      <c r="G508" s="43">
        <v>502.77934999999997</v>
      </c>
      <c r="H508" s="3"/>
      <c r="M508" s="3"/>
      <c r="N508" s="3"/>
      <c r="O508" s="3"/>
      <c r="P508" s="3"/>
      <c r="Q508" s="3"/>
      <c r="R508" s="3"/>
      <c r="S508" s="3"/>
      <c r="T508" s="3"/>
      <c r="AG508" s="3"/>
      <c r="AH508" s="3"/>
      <c r="AI508" s="3"/>
      <c r="AJ508" s="3"/>
      <c r="AK508" s="3"/>
      <c r="AL508" s="3"/>
    </row>
    <row r="509" spans="1:38" ht="15" thickBot="1" x14ac:dyDescent="0.4">
      <c r="A509" s="44" t="s">
        <v>46</v>
      </c>
      <c r="B509" s="51">
        <v>60.994999999999891</v>
      </c>
      <c r="C509" s="50">
        <v>72.086999999999989</v>
      </c>
      <c r="D509" s="45">
        <v>55.694000000000003</v>
      </c>
      <c r="E509" s="45">
        <v>49.631</v>
      </c>
      <c r="F509" s="45">
        <v>43.914000000000001</v>
      </c>
      <c r="G509" s="45">
        <v>36.9756</v>
      </c>
      <c r="H509" s="3"/>
      <c r="M509" s="3"/>
      <c r="N509" s="3"/>
      <c r="O509" s="3"/>
      <c r="P509" s="3"/>
      <c r="Q509" s="3"/>
      <c r="R509" s="3"/>
      <c r="S509" s="3"/>
      <c r="T509" s="3"/>
      <c r="AG509" s="3"/>
      <c r="AH509" s="3"/>
      <c r="AI509" s="3"/>
      <c r="AJ509" s="3"/>
      <c r="AK509" s="3"/>
      <c r="AL509" s="3"/>
    </row>
    <row r="510" spans="1:38" ht="15" thickBot="1" x14ac:dyDescent="0.4">
      <c r="A510" s="44" t="s">
        <v>45</v>
      </c>
      <c r="B510" s="49">
        <v>3352.5048000000024</v>
      </c>
      <c r="C510" s="48">
        <v>2922.6364199999953</v>
      </c>
      <c r="D510" s="43">
        <v>2612.7484999999997</v>
      </c>
      <c r="E510" s="43">
        <v>2920.4160000000002</v>
      </c>
      <c r="F510" s="43">
        <v>2307.6508799999997</v>
      </c>
      <c r="G510" s="43">
        <v>1918.9656200000002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5" thickBot="1" x14ac:dyDescent="0.4">
      <c r="A511" s="42" t="s">
        <v>44</v>
      </c>
      <c r="B511" s="41">
        <v>4157.4195499999987</v>
      </c>
      <c r="C511" s="40">
        <v>3188.5492500000037</v>
      </c>
      <c r="D511" s="40">
        <v>3863.7334999999998</v>
      </c>
      <c r="E511" s="40">
        <v>4240.9217800000006</v>
      </c>
      <c r="F511" s="40">
        <v>5599.4660000000003</v>
      </c>
      <c r="G511" s="40">
        <v>4580.1128999999992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5" thickBot="1" x14ac:dyDescent="0.4">
      <c r="A512" s="42" t="s">
        <v>43</v>
      </c>
      <c r="B512" s="41">
        <v>535.63900000000012</v>
      </c>
      <c r="C512" s="40">
        <v>516.86208000000079</v>
      </c>
      <c r="D512" s="40">
        <v>558.53099999999995</v>
      </c>
      <c r="E512" s="40">
        <v>533.38400000000001</v>
      </c>
      <c r="F512" s="40">
        <v>759.49749999999995</v>
      </c>
      <c r="G512" s="40">
        <v>796.1893</v>
      </c>
      <c r="H512" s="3"/>
      <c r="M512" s="3"/>
      <c r="N512" s="3"/>
      <c r="O512" s="3"/>
      <c r="P512" s="3"/>
      <c r="Q512" s="3"/>
      <c r="R512" s="3"/>
      <c r="S512" s="3"/>
      <c r="T512" s="3"/>
      <c r="AG512" s="3"/>
      <c r="AH512" s="3"/>
      <c r="AI512" s="3"/>
      <c r="AJ512" s="3"/>
      <c r="AK512" s="3"/>
      <c r="AL512" s="3"/>
    </row>
    <row r="513" spans="1:38" ht="15" thickBot="1" x14ac:dyDescent="0.4">
      <c r="A513" s="42" t="s">
        <v>42</v>
      </c>
      <c r="B513" s="41">
        <v>825.54</v>
      </c>
      <c r="C513" s="40">
        <v>616.471</v>
      </c>
      <c r="D513" s="40">
        <v>997.00599999999997</v>
      </c>
      <c r="E513" s="40">
        <v>1480.817</v>
      </c>
      <c r="F513" s="40">
        <v>845.94949999999994</v>
      </c>
      <c r="G513" s="40">
        <v>1158.0454999999999</v>
      </c>
      <c r="L513" s="3"/>
      <c r="M513" s="3"/>
      <c r="N513" s="3"/>
      <c r="O513" s="3"/>
      <c r="P513" s="3"/>
      <c r="Q513" s="3"/>
      <c r="R513" s="3"/>
      <c r="S513" s="3"/>
      <c r="T513" s="3"/>
      <c r="AE513" s="3"/>
      <c r="AG513" s="3"/>
      <c r="AH513" s="3"/>
      <c r="AI513" s="3"/>
      <c r="AJ513" s="3"/>
      <c r="AK513" s="3"/>
      <c r="AL513" s="3"/>
    </row>
    <row r="514" spans="1:38" ht="15" thickBot="1" x14ac:dyDescent="0.4">
      <c r="A514" s="47" t="s">
        <v>1</v>
      </c>
      <c r="B514" s="27">
        <f>B494+B502+B511+B512+B513</f>
        <v>24924.772850000019</v>
      </c>
      <c r="C514" s="27">
        <f>C494+C502+C511+C512+C513</f>
        <v>25869.025749999953</v>
      </c>
      <c r="D514" s="27">
        <f>D494+D502+D511+D512+D513</f>
        <v>23493.240399999999</v>
      </c>
      <c r="E514" s="27">
        <f>E494+E502+E511+E512+E513</f>
        <v>19565.621780000005</v>
      </c>
      <c r="F514" s="27">
        <f>F494+F502+F511+F512+F513</f>
        <v>19328.519260000001</v>
      </c>
      <c r="G514" s="27">
        <f>G494+G502+G511+G512+G513</f>
        <v>17648.938999999998</v>
      </c>
      <c r="H514" s="2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x14ac:dyDescent="0.35">
      <c r="A515" s="22"/>
      <c r="B515" s="39"/>
      <c r="C515" s="39"/>
      <c r="D515" s="39"/>
      <c r="E515" s="39"/>
      <c r="F515" s="39"/>
      <c r="G515" s="39"/>
      <c r="H515" s="22"/>
    </row>
    <row r="516" spans="1:38" ht="16" thickBot="1" x14ac:dyDescent="0.4">
      <c r="A516" s="35" t="s">
        <v>9</v>
      </c>
      <c r="B516" s="35"/>
      <c r="C516" s="35"/>
      <c r="E516" s="35"/>
      <c r="F516" s="35"/>
      <c r="G516" s="35"/>
      <c r="H516" s="3"/>
    </row>
    <row r="517" spans="1:38" ht="15" thickBot="1" x14ac:dyDescent="0.4">
      <c r="A517" s="46" t="s">
        <v>18</v>
      </c>
      <c r="B517" s="13">
        <v>2017</v>
      </c>
      <c r="C517" s="13">
        <v>2018</v>
      </c>
      <c r="D517" s="13">
        <v>2019</v>
      </c>
      <c r="E517" s="13">
        <v>2020</v>
      </c>
      <c r="F517" s="13">
        <v>2021</v>
      </c>
      <c r="G517" s="13">
        <v>2022</v>
      </c>
      <c r="O517" s="3"/>
      <c r="P517" s="3"/>
    </row>
    <row r="518" spans="1:38" ht="15" thickBot="1" x14ac:dyDescent="0.4">
      <c r="A518" s="42" t="s">
        <v>59</v>
      </c>
      <c r="B518" s="41">
        <f>+SUM(B519:B525)</f>
        <v>197667.03879000002</v>
      </c>
      <c r="C518" s="41">
        <f>+SUM(C519:C525)</f>
        <v>214771.91894000012</v>
      </c>
      <c r="D518" s="41">
        <f>+SUM(D519:D525)</f>
        <v>181658.08195000002</v>
      </c>
      <c r="E518" s="41">
        <f>+SUM(E519:E525)</f>
        <v>142597.924</v>
      </c>
      <c r="F518" s="41">
        <f>+SUM(F519:F525)</f>
        <v>156212.98603</v>
      </c>
      <c r="G518" s="41">
        <f>+SUM(G519:G525)</f>
        <v>147139.04823999997</v>
      </c>
      <c r="H518" s="1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5" thickBot="1" x14ac:dyDescent="0.4">
      <c r="A519" s="44" t="s">
        <v>58</v>
      </c>
      <c r="B519" s="29">
        <v>53823.412000000011</v>
      </c>
      <c r="C519" s="43">
        <v>48857.005000000121</v>
      </c>
      <c r="D519" s="43">
        <v>37847.224999999999</v>
      </c>
      <c r="E519" s="43">
        <v>11851.45</v>
      </c>
      <c r="F519" s="43">
        <v>10470.379999999999</v>
      </c>
      <c r="G519" s="43">
        <v>8099.2420000000002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5" thickBot="1" x14ac:dyDescent="0.4">
      <c r="A520" s="44" t="s">
        <v>57</v>
      </c>
      <c r="B520" s="31">
        <v>12140.246999999974</v>
      </c>
      <c r="C520" s="45">
        <v>7760.2449999999953</v>
      </c>
      <c r="D520" s="45">
        <v>5581.97</v>
      </c>
      <c r="E520" s="45">
        <v>3290.2669999999998</v>
      </c>
      <c r="F520" s="45">
        <v>3500.65</v>
      </c>
      <c r="G520" s="45">
        <v>7492.6954800000003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5" thickBot="1" x14ac:dyDescent="0.4">
      <c r="A521" s="44" t="s">
        <v>56</v>
      </c>
      <c r="B521" s="29">
        <v>7093.7900000000081</v>
      </c>
      <c r="C521" s="43">
        <v>10011.160000000003</v>
      </c>
      <c r="D521" s="43">
        <v>6795.2150000000001</v>
      </c>
      <c r="E521" s="43">
        <v>5353.4849999999997</v>
      </c>
      <c r="F521" s="43">
        <v>10188.234</v>
      </c>
      <c r="G521" s="43">
        <v>4130.7299999999996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5" thickBot="1" x14ac:dyDescent="0.4">
      <c r="A522" s="44" t="s">
        <v>55</v>
      </c>
      <c r="B522" s="31">
        <v>38386.176450000028</v>
      </c>
      <c r="C522" s="45">
        <v>45562.166530000017</v>
      </c>
      <c r="D522" s="45">
        <v>45201.207950000004</v>
      </c>
      <c r="E522" s="45">
        <v>35462.481</v>
      </c>
      <c r="F522" s="45">
        <v>29098.255280000001</v>
      </c>
      <c r="G522" s="45">
        <v>26596.029770000001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5" thickBot="1" x14ac:dyDescent="0.4">
      <c r="A523" s="44" t="s">
        <v>54</v>
      </c>
      <c r="B523" s="29">
        <v>2306.4549999999945</v>
      </c>
      <c r="C523" s="43">
        <v>1765.2450000000026</v>
      </c>
      <c r="D523" s="43">
        <v>2664.5650000000001</v>
      </c>
      <c r="E523" s="43">
        <v>3345.21</v>
      </c>
      <c r="F523" s="43">
        <v>3676.75</v>
      </c>
      <c r="G523" s="43">
        <v>2784.355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5" thickBot="1" x14ac:dyDescent="0.4">
      <c r="A524" s="44" t="s">
        <v>53</v>
      </c>
      <c r="B524" s="31">
        <v>10228.1975</v>
      </c>
      <c r="C524" s="31">
        <v>13107.722250000001</v>
      </c>
      <c r="D524" s="45">
        <v>15666.960999999999</v>
      </c>
      <c r="E524" s="45">
        <v>12707.6235</v>
      </c>
      <c r="F524" s="45">
        <v>20567.8325</v>
      </c>
      <c r="G524" s="45">
        <v>23610.527999999998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5" thickBot="1" x14ac:dyDescent="0.4">
      <c r="A525" s="44" t="s">
        <v>45</v>
      </c>
      <c r="B525" s="29">
        <v>73688.760840000032</v>
      </c>
      <c r="C525" s="29">
        <v>87708.375159999967</v>
      </c>
      <c r="D525" s="43">
        <v>67900.937999999995</v>
      </c>
      <c r="E525" s="43">
        <v>70587.407500000001</v>
      </c>
      <c r="F525" s="43">
        <v>78710.884250000003</v>
      </c>
      <c r="G525" s="43">
        <v>74425.46798999999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5" thickBot="1" x14ac:dyDescent="0.4">
      <c r="A526" s="42" t="s">
        <v>52</v>
      </c>
      <c r="B526" s="41">
        <f>+SUM(B527:B534)</f>
        <v>129832.32316999987</v>
      </c>
      <c r="C526" s="41">
        <f>+SUM(C527:C534)</f>
        <v>111500.36823999991</v>
      </c>
      <c r="D526" s="41">
        <f>+SUM(D527:D534)</f>
        <v>103823.20825</v>
      </c>
      <c r="E526" s="41">
        <f>+SUM(E527:E534)</f>
        <v>88896.620500000005</v>
      </c>
      <c r="F526" s="41">
        <f>+SUM(F527:F534)</f>
        <v>97661.487549999991</v>
      </c>
      <c r="G526" s="41">
        <f>+SUM(G527:G534)</f>
        <v>97573.25738000001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5" thickBot="1" x14ac:dyDescent="0.4">
      <c r="A527" s="44" t="s">
        <v>17</v>
      </c>
      <c r="B527" s="31">
        <v>102.85249999999996</v>
      </c>
      <c r="C527" s="45">
        <v>117.7494999999999</v>
      </c>
      <c r="D527" s="45">
        <v>72.709999999999994</v>
      </c>
      <c r="E527" s="45">
        <v>19.699000000000002</v>
      </c>
      <c r="F527" s="45">
        <v>28.715499999999999</v>
      </c>
      <c r="G527" s="45">
        <v>17.269500000000001</v>
      </c>
      <c r="M527" s="3"/>
      <c r="N527" s="3"/>
      <c r="O527" s="3"/>
      <c r="P527" s="3"/>
      <c r="Q527" s="3"/>
      <c r="R527" s="3"/>
      <c r="S527" s="3"/>
      <c r="T527" s="3"/>
      <c r="AG527" s="3"/>
      <c r="AH527" s="3"/>
      <c r="AI527" s="3"/>
      <c r="AJ527" s="3"/>
      <c r="AK527" s="3"/>
      <c r="AL527" s="3"/>
    </row>
    <row r="528" spans="1:38" ht="15" thickBot="1" x14ac:dyDescent="0.4">
      <c r="A528" s="44" t="s">
        <v>51</v>
      </c>
      <c r="B528" s="29">
        <v>34103.545320000005</v>
      </c>
      <c r="C528" s="43">
        <v>12464.644199999995</v>
      </c>
      <c r="D528" s="43">
        <v>20677.310699999998</v>
      </c>
      <c r="E528" s="43">
        <v>16180.8565</v>
      </c>
      <c r="F528" s="43">
        <v>23006.887500000001</v>
      </c>
      <c r="G528" s="43">
        <v>15726.959000000001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5" thickBot="1" x14ac:dyDescent="0.4">
      <c r="A529" s="44" t="s">
        <v>50</v>
      </c>
      <c r="B529" s="31">
        <v>999.15600000000268</v>
      </c>
      <c r="C529" s="45">
        <v>826.11259000000427</v>
      </c>
      <c r="D529" s="45">
        <v>402.00900000000001</v>
      </c>
      <c r="E529" s="45">
        <v>217.84</v>
      </c>
      <c r="F529" s="45">
        <v>0</v>
      </c>
      <c r="G529" s="45">
        <v>0</v>
      </c>
      <c r="M529" s="3"/>
      <c r="N529" s="3"/>
      <c r="O529" s="3"/>
      <c r="P529" s="3"/>
      <c r="Q529" s="3"/>
      <c r="R529" s="3"/>
      <c r="S529" s="3"/>
      <c r="T529" s="3"/>
      <c r="AA529" s="3"/>
      <c r="AG529" s="3"/>
      <c r="AH529" s="3"/>
      <c r="AI529" s="3"/>
      <c r="AJ529" s="3"/>
      <c r="AK529" s="3"/>
      <c r="AL529" s="3"/>
    </row>
    <row r="530" spans="1:38" ht="15" thickBot="1" x14ac:dyDescent="0.4">
      <c r="A530" s="44" t="s">
        <v>49</v>
      </c>
      <c r="B530" s="29">
        <v>13109.868000000017</v>
      </c>
      <c r="C530" s="43">
        <v>14871.913499999995</v>
      </c>
      <c r="D530" s="43">
        <v>11107.463</v>
      </c>
      <c r="E530" s="43">
        <v>8710.3169999999991</v>
      </c>
      <c r="F530" s="43">
        <v>10182.164000000001</v>
      </c>
      <c r="G530" s="43">
        <v>14940.539000000001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5" thickBot="1" x14ac:dyDescent="0.4">
      <c r="A531" s="44" t="s">
        <v>48</v>
      </c>
      <c r="B531" s="31">
        <v>347.65300000000025</v>
      </c>
      <c r="C531" s="45">
        <v>327.34550000000036</v>
      </c>
      <c r="D531" s="45">
        <v>171.08150000000001</v>
      </c>
      <c r="E531" s="45">
        <v>76.891000000000005</v>
      </c>
      <c r="F531" s="45">
        <v>29.129000000000001</v>
      </c>
      <c r="G531" s="45">
        <v>92.049000000000007</v>
      </c>
      <c r="M531" s="3"/>
      <c r="N531" s="3"/>
      <c r="O531" s="3"/>
      <c r="P531" s="3"/>
      <c r="Q531" s="3"/>
      <c r="R531" s="3"/>
      <c r="S531" s="3"/>
      <c r="T531" s="3"/>
      <c r="AG531" s="3"/>
      <c r="AH531" s="3"/>
      <c r="AI531" s="3"/>
      <c r="AJ531" s="3"/>
      <c r="AK531" s="3"/>
      <c r="AL531" s="3"/>
    </row>
    <row r="532" spans="1:38" ht="15" thickBot="1" x14ac:dyDescent="0.4">
      <c r="A532" s="44" t="s">
        <v>47</v>
      </c>
      <c r="B532" s="29">
        <v>4352.1430000000109</v>
      </c>
      <c r="C532" s="43">
        <v>3630.5030000000042</v>
      </c>
      <c r="D532" s="43">
        <v>3326.8249999999998</v>
      </c>
      <c r="E532" s="43">
        <v>2914.2910000000002</v>
      </c>
      <c r="F532" s="43">
        <v>10913.752490000001</v>
      </c>
      <c r="G532" s="43">
        <v>10509.83634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5" thickBot="1" x14ac:dyDescent="0.4">
      <c r="A533" s="44" t="s">
        <v>46</v>
      </c>
      <c r="B533" s="31">
        <v>4596.2649999999994</v>
      </c>
      <c r="C533" s="45">
        <v>6628.739499999996</v>
      </c>
      <c r="D533" s="45">
        <v>4521.2545</v>
      </c>
      <c r="E533" s="45">
        <v>4053.53</v>
      </c>
      <c r="F533" s="45">
        <v>3958.14</v>
      </c>
      <c r="G533" s="45">
        <v>4045.0365000000002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5" thickBot="1" x14ac:dyDescent="0.4">
      <c r="A534" s="44" t="s">
        <v>45</v>
      </c>
      <c r="B534" s="29">
        <v>72220.840349999839</v>
      </c>
      <c r="C534" s="43">
        <v>72633.36044999992</v>
      </c>
      <c r="D534" s="43">
        <v>63544.554550000001</v>
      </c>
      <c r="E534" s="43">
        <v>56723.196000000004</v>
      </c>
      <c r="F534" s="43">
        <v>49542.699059999999</v>
      </c>
      <c r="G534" s="43">
        <v>52241.568040000006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5" thickBot="1" x14ac:dyDescent="0.4">
      <c r="A535" s="42" t="s">
        <v>44</v>
      </c>
      <c r="B535" s="41">
        <v>259840.05957000004</v>
      </c>
      <c r="C535" s="40">
        <v>247773.45690000011</v>
      </c>
      <c r="D535" s="40">
        <v>213173.07394999999</v>
      </c>
      <c r="E535" s="40">
        <v>198168.99554</v>
      </c>
      <c r="F535" s="40">
        <v>365138.83500999998</v>
      </c>
      <c r="G535" s="40">
        <v>296440.89906999998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5" thickBot="1" x14ac:dyDescent="0.4">
      <c r="A536" s="42" t="s">
        <v>43</v>
      </c>
      <c r="B536" s="41">
        <v>50489.202290000016</v>
      </c>
      <c r="C536" s="40">
        <v>51714.44650000002</v>
      </c>
      <c r="D536" s="40">
        <v>51408.468000000001</v>
      </c>
      <c r="E536" s="40">
        <v>41705.61</v>
      </c>
      <c r="F536" s="40">
        <v>55377.701500000003</v>
      </c>
      <c r="G536" s="40">
        <v>59004.6345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5" thickBot="1" x14ac:dyDescent="0.4">
      <c r="A537" s="42" t="s">
        <v>42</v>
      </c>
      <c r="B537" s="41">
        <v>3302.1599999999994</v>
      </c>
      <c r="C537" s="40">
        <v>2769.2015000000001</v>
      </c>
      <c r="D537" s="40">
        <v>7721.7704999999996</v>
      </c>
      <c r="E537" s="40">
        <v>10690.01175</v>
      </c>
      <c r="F537" s="40">
        <v>7837.1049999999996</v>
      </c>
      <c r="G537" s="40">
        <v>9426.8634999999995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5" thickBot="1" x14ac:dyDescent="0.4">
      <c r="A538" s="28" t="s">
        <v>1</v>
      </c>
      <c r="B538" s="27">
        <f>B518+B526+B535+B536+B537</f>
        <v>641130.78382000001</v>
      </c>
      <c r="C538" s="27">
        <f>C518+C526+C535+C536+C537</f>
        <v>628529.39208000014</v>
      </c>
      <c r="D538" s="27">
        <f>D518+D526+D535+D536+D537</f>
        <v>557784.60265000002</v>
      </c>
      <c r="E538" s="27">
        <f>E518+E526+E535+E536+E537</f>
        <v>482059.16178999998</v>
      </c>
      <c r="F538" s="27">
        <f>F518+F526+F535+F536+F537</f>
        <v>682228.11508999998</v>
      </c>
      <c r="G538" s="27">
        <f>G518+G526+G535+G536+G537</f>
        <v>609584.70269000006</v>
      </c>
      <c r="H538" s="2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x14ac:dyDescent="0.35">
      <c r="A539" s="22"/>
      <c r="B539" s="39"/>
      <c r="C539" s="39"/>
      <c r="D539" s="39"/>
      <c r="E539" s="39"/>
      <c r="F539" s="39"/>
      <c r="G539" s="39"/>
      <c r="H539" s="22"/>
    </row>
    <row r="540" spans="1:38" ht="18" x14ac:dyDescent="0.4">
      <c r="A540" s="38" t="s">
        <v>41</v>
      </c>
      <c r="B540" s="38"/>
      <c r="C540" s="38"/>
      <c r="D540" s="38"/>
      <c r="E540" s="38"/>
      <c r="F540" s="26"/>
      <c r="G540" s="26"/>
      <c r="H540" s="37"/>
    </row>
    <row r="541" spans="1:38" ht="18.5" thickBot="1" x14ac:dyDescent="0.45">
      <c r="A541" s="35" t="s">
        <v>11</v>
      </c>
      <c r="B541" s="34"/>
      <c r="C541" s="34"/>
      <c r="D541" s="34"/>
      <c r="E541" s="34"/>
      <c r="F541" s="26"/>
      <c r="G541" s="26"/>
      <c r="H541" s="22"/>
    </row>
    <row r="542" spans="1:38" ht="15" thickBot="1" x14ac:dyDescent="0.4">
      <c r="A542" s="33" t="s">
        <v>40</v>
      </c>
      <c r="B542" s="13">
        <v>2017</v>
      </c>
      <c r="C542" s="13">
        <v>2018</v>
      </c>
      <c r="D542" s="13">
        <v>2019</v>
      </c>
      <c r="E542" s="13">
        <v>2020</v>
      </c>
      <c r="F542" s="13">
        <v>2021</v>
      </c>
      <c r="G542" s="13">
        <v>2022</v>
      </c>
    </row>
    <row r="543" spans="1:38" ht="15" thickBot="1" x14ac:dyDescent="0.4">
      <c r="A543" s="30" t="s">
        <v>39</v>
      </c>
      <c r="B543" s="29">
        <v>0</v>
      </c>
      <c r="C543" s="29">
        <v>0</v>
      </c>
      <c r="D543" s="29">
        <v>0</v>
      </c>
      <c r="E543" s="29">
        <v>0</v>
      </c>
      <c r="F543" s="29">
        <v>0</v>
      </c>
      <c r="G543" s="29">
        <v>587.50400000000002</v>
      </c>
      <c r="H543" s="32"/>
      <c r="O543" s="3"/>
      <c r="P543" s="3"/>
      <c r="Q543" s="3"/>
      <c r="R543" s="3"/>
      <c r="S543" s="3"/>
      <c r="T543" s="3"/>
    </row>
    <row r="544" spans="1:38" ht="15" thickBot="1" x14ac:dyDescent="0.4">
      <c r="A544" s="30" t="s">
        <v>38</v>
      </c>
      <c r="B544" s="31">
        <v>0</v>
      </c>
      <c r="C544" s="31">
        <v>163.636</v>
      </c>
      <c r="D544" s="31">
        <v>166.12700000000001</v>
      </c>
      <c r="E544" s="31">
        <v>174.98099999999999</v>
      </c>
      <c r="F544" s="31">
        <v>174.92699999999999</v>
      </c>
      <c r="G544" s="31">
        <v>228.2</v>
      </c>
      <c r="H544" s="22"/>
      <c r="M544" s="3"/>
      <c r="N544" s="3"/>
      <c r="O544" s="3"/>
      <c r="P544" s="3"/>
      <c r="Q544" s="3"/>
      <c r="R544" s="3"/>
      <c r="S544" s="3"/>
      <c r="T544" s="3"/>
      <c r="AG544" s="3"/>
      <c r="AH544" s="3"/>
      <c r="AI544" s="3"/>
      <c r="AJ544" s="3"/>
      <c r="AK544" s="3"/>
      <c r="AL544" s="3"/>
    </row>
    <row r="545" spans="1:38" ht="15" thickBot="1" x14ac:dyDescent="0.4">
      <c r="A545" s="30" t="s">
        <v>37</v>
      </c>
      <c r="B545" s="29">
        <v>357.37799999999999</v>
      </c>
      <c r="C545" s="29">
        <v>241.77199999999999</v>
      </c>
      <c r="D545" s="29">
        <v>170.83699999999999</v>
      </c>
      <c r="E545" s="29">
        <v>262.02300000000002</v>
      </c>
      <c r="F545" s="29">
        <v>245.95400000000001</v>
      </c>
      <c r="G545" s="29">
        <v>464.18200000000002</v>
      </c>
      <c r="H545" s="22"/>
      <c r="M545" s="3"/>
      <c r="N545" s="3"/>
      <c r="O545" s="3"/>
      <c r="P545" s="3"/>
      <c r="Q545" s="3"/>
      <c r="R545" s="3"/>
      <c r="S545" s="3"/>
      <c r="T545" s="3"/>
      <c r="AG545" s="3"/>
      <c r="AH545" s="3"/>
      <c r="AI545" s="3"/>
      <c r="AJ545" s="3"/>
      <c r="AK545" s="3"/>
      <c r="AL545" s="3"/>
    </row>
    <row r="546" spans="1:38" ht="15" thickBot="1" x14ac:dyDescent="0.4">
      <c r="A546" s="30" t="s">
        <v>36</v>
      </c>
      <c r="B546" s="31">
        <v>728.024</v>
      </c>
      <c r="C546" s="31">
        <v>631.16999999999996</v>
      </c>
      <c r="D546" s="31">
        <v>143.839</v>
      </c>
      <c r="E546" s="31">
        <v>822.65599999999995</v>
      </c>
      <c r="F546" s="31">
        <v>424.61500000000001</v>
      </c>
      <c r="G546" s="31">
        <v>1293.9024999999999</v>
      </c>
      <c r="H546" s="22"/>
      <c r="M546" s="3"/>
      <c r="N546" s="3"/>
      <c r="O546" s="3"/>
      <c r="P546" s="3"/>
      <c r="Q546" s="3"/>
      <c r="R546" s="3"/>
      <c r="S546" s="3"/>
      <c r="T546" s="3"/>
      <c r="AG546" s="3"/>
      <c r="AH546" s="3"/>
      <c r="AI546" s="3"/>
      <c r="AJ546" s="3"/>
      <c r="AK546" s="3"/>
      <c r="AL546" s="3"/>
    </row>
    <row r="547" spans="1:38" ht="15" thickBot="1" x14ac:dyDescent="0.4">
      <c r="A547" s="30" t="s">
        <v>35</v>
      </c>
      <c r="B547" s="29">
        <v>1419.039</v>
      </c>
      <c r="C547" s="29">
        <v>468.38400000000001</v>
      </c>
      <c r="D547" s="29">
        <v>857.28700000000003</v>
      </c>
      <c r="E547" s="29">
        <v>1268.2550000000001</v>
      </c>
      <c r="F547" s="29">
        <v>1380.48</v>
      </c>
      <c r="G547" s="29">
        <v>208.363</v>
      </c>
      <c r="H547" s="22"/>
      <c r="I547" s="3"/>
      <c r="L547" s="3"/>
      <c r="M547" s="3"/>
      <c r="N547" s="3"/>
      <c r="O547" s="3"/>
      <c r="P547" s="3"/>
      <c r="Q547" s="3"/>
      <c r="R547" s="3"/>
      <c r="S547" s="3"/>
      <c r="T547" s="3"/>
      <c r="AB547" s="3"/>
      <c r="AE547" s="3"/>
      <c r="AF547" s="3"/>
      <c r="AG547" s="3"/>
      <c r="AH547" s="3"/>
      <c r="AI547" s="3"/>
      <c r="AJ547" s="3"/>
      <c r="AK547" s="3"/>
      <c r="AL547" s="3"/>
    </row>
    <row r="548" spans="1:38" ht="15" thickBot="1" x14ac:dyDescent="0.4">
      <c r="A548" s="30" t="s">
        <v>34</v>
      </c>
      <c r="B548" s="31">
        <v>7240.7950000000001</v>
      </c>
      <c r="C548" s="31">
        <v>3267.5810000000001</v>
      </c>
      <c r="D548" s="31">
        <v>4496.7520000000004</v>
      </c>
      <c r="E548" s="31">
        <v>6055.643</v>
      </c>
      <c r="F548" s="31">
        <v>5593.183</v>
      </c>
      <c r="G548" s="31">
        <v>1927.7460000000001</v>
      </c>
      <c r="H548" s="2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5" thickBot="1" x14ac:dyDescent="0.4">
      <c r="A549" s="30" t="s">
        <v>33</v>
      </c>
      <c r="B549" s="29">
        <v>6672.107</v>
      </c>
      <c r="C549" s="29">
        <v>2205.7510000000002</v>
      </c>
      <c r="D549" s="29">
        <v>4283.8320000000003</v>
      </c>
      <c r="E549" s="29">
        <v>5679.2510000000002</v>
      </c>
      <c r="F549" s="29">
        <v>5479.19</v>
      </c>
      <c r="G549" s="29">
        <v>815.61300000000006</v>
      </c>
      <c r="H549" s="2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5" thickBot="1" x14ac:dyDescent="0.4">
      <c r="A550" s="30" t="s">
        <v>32</v>
      </c>
      <c r="B550" s="31">
        <v>4743.1620000000003</v>
      </c>
      <c r="C550" s="31">
        <v>2765.89</v>
      </c>
      <c r="D550" s="31">
        <v>2379.1460000000002</v>
      </c>
      <c r="E550" s="31">
        <v>3798.7350000000001</v>
      </c>
      <c r="F550" s="31">
        <v>2980.59</v>
      </c>
      <c r="G550" s="31">
        <v>899.024</v>
      </c>
      <c r="H550" s="2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5" thickBot="1" x14ac:dyDescent="0.4">
      <c r="A551" s="30" t="s">
        <v>31</v>
      </c>
      <c r="B551" s="29">
        <v>777.04200000000003</v>
      </c>
      <c r="C551" s="29">
        <v>1389.4860000000001</v>
      </c>
      <c r="D551" s="29">
        <v>1383.202</v>
      </c>
      <c r="E551" s="29">
        <v>956.53499999999997</v>
      </c>
      <c r="F551" s="29">
        <v>797</v>
      </c>
      <c r="G551" s="29">
        <v>1191.48</v>
      </c>
      <c r="H551" s="22"/>
      <c r="J551" s="3"/>
      <c r="K551" s="3"/>
      <c r="M551" s="3"/>
      <c r="N551" s="3"/>
      <c r="O551" s="3"/>
      <c r="P551" s="3"/>
      <c r="Q551" s="3"/>
      <c r="R551" s="3"/>
      <c r="S551" s="3"/>
      <c r="T551" s="3"/>
      <c r="AC551" s="3"/>
      <c r="AD551" s="3"/>
      <c r="AG551" s="3"/>
      <c r="AH551" s="3"/>
      <c r="AI551" s="3"/>
      <c r="AJ551" s="3"/>
      <c r="AK551" s="3"/>
      <c r="AL551" s="3"/>
    </row>
    <row r="552" spans="1:38" ht="15" thickBot="1" x14ac:dyDescent="0.4">
      <c r="A552" s="30" t="s">
        <v>30</v>
      </c>
      <c r="B552" s="31">
        <v>1106.307</v>
      </c>
      <c r="C552" s="31">
        <v>789.75699999999995</v>
      </c>
      <c r="D552" s="31">
        <v>319.29899999999998</v>
      </c>
      <c r="E552" s="31">
        <v>562.87400000000002</v>
      </c>
      <c r="F552" s="31">
        <v>608.79</v>
      </c>
      <c r="G552" s="31">
        <v>903.44500000000005</v>
      </c>
      <c r="H552" s="22"/>
      <c r="I552" s="3"/>
      <c r="M552" s="3"/>
      <c r="N552" s="3"/>
      <c r="O552" s="3"/>
      <c r="P552" s="3"/>
      <c r="Q552" s="3"/>
      <c r="R552" s="3"/>
      <c r="S552" s="3"/>
      <c r="T552" s="3"/>
      <c r="AB552" s="3"/>
      <c r="AG552" s="3"/>
      <c r="AH552" s="3"/>
      <c r="AI552" s="3"/>
      <c r="AJ552" s="3"/>
      <c r="AK552" s="3"/>
      <c r="AL552" s="3"/>
    </row>
    <row r="553" spans="1:38" ht="15" thickBot="1" x14ac:dyDescent="0.4">
      <c r="A553" s="30" t="s">
        <v>29</v>
      </c>
      <c r="B553" s="29">
        <v>990.60400000000004</v>
      </c>
      <c r="C553" s="29">
        <v>288.411</v>
      </c>
      <c r="D553" s="29">
        <v>1131.1959999999999</v>
      </c>
      <c r="E553" s="29">
        <v>691.24400000000003</v>
      </c>
      <c r="F553" s="29">
        <v>1153.211</v>
      </c>
      <c r="G553" s="29">
        <v>926.85699999999997</v>
      </c>
      <c r="H553" s="22"/>
      <c r="K553" s="3"/>
      <c r="M553" s="3"/>
      <c r="N553" s="3"/>
      <c r="O553" s="3"/>
      <c r="P553" s="3"/>
      <c r="Q553" s="3"/>
      <c r="R553" s="3"/>
      <c r="S553" s="3"/>
      <c r="T553" s="3"/>
      <c r="AA553" s="3"/>
      <c r="AD553" s="3"/>
      <c r="AF553" s="3"/>
      <c r="AG553" s="3"/>
      <c r="AH553" s="3"/>
      <c r="AI553" s="3"/>
      <c r="AJ553" s="3"/>
      <c r="AK553" s="3"/>
      <c r="AL553" s="3"/>
    </row>
    <row r="554" spans="1:38" ht="15" thickBot="1" x14ac:dyDescent="0.4">
      <c r="A554" s="30" t="s">
        <v>28</v>
      </c>
      <c r="B554" s="31">
        <v>258.66899999999998</v>
      </c>
      <c r="C554" s="31">
        <v>645.12300000000005</v>
      </c>
      <c r="D554" s="31">
        <v>528.25800000000004</v>
      </c>
      <c r="E554" s="31">
        <v>394.34100000000001</v>
      </c>
      <c r="F554" s="31">
        <v>193.61099999999999</v>
      </c>
      <c r="G554" s="31">
        <v>210.791</v>
      </c>
      <c r="H554" s="22"/>
      <c r="M554" s="3"/>
      <c r="N554" s="3"/>
      <c r="O554" s="3"/>
      <c r="P554" s="3"/>
      <c r="Q554" s="3"/>
      <c r="R554" s="3"/>
      <c r="S554" s="3"/>
      <c r="T554" s="3"/>
      <c r="AG554" s="3"/>
      <c r="AH554" s="3"/>
      <c r="AI554" s="3"/>
      <c r="AJ554" s="3"/>
      <c r="AK554" s="3"/>
      <c r="AL554" s="3"/>
    </row>
    <row r="555" spans="1:38" ht="15" thickBot="1" x14ac:dyDescent="0.4">
      <c r="A555" s="30" t="s">
        <v>27</v>
      </c>
      <c r="B555" s="29">
        <v>0</v>
      </c>
      <c r="C555" s="29">
        <v>0</v>
      </c>
      <c r="D555" s="29">
        <v>268.68900000000002</v>
      </c>
      <c r="E555" s="29">
        <v>621.68700000000001</v>
      </c>
      <c r="F555" s="29">
        <v>388.87400000000002</v>
      </c>
      <c r="G555" s="29">
        <v>127.5</v>
      </c>
      <c r="H555" s="22"/>
      <c r="M555" s="3"/>
      <c r="N555" s="3"/>
      <c r="O555" s="3"/>
      <c r="P555" s="3"/>
      <c r="Q555" s="3"/>
      <c r="R555" s="3"/>
      <c r="S555" s="3"/>
      <c r="T555" s="3"/>
      <c r="AG555" s="3"/>
      <c r="AH555" s="3"/>
      <c r="AI555" s="3"/>
      <c r="AJ555" s="3"/>
      <c r="AK555" s="3"/>
      <c r="AL555" s="3"/>
    </row>
    <row r="556" spans="1:38" ht="15" thickBot="1" x14ac:dyDescent="0.4">
      <c r="A556" s="30" t="s">
        <v>26</v>
      </c>
      <c r="B556" s="31">
        <v>0</v>
      </c>
      <c r="C556" s="31">
        <v>0</v>
      </c>
      <c r="D556" s="31">
        <v>0</v>
      </c>
      <c r="E556" s="31">
        <v>0</v>
      </c>
      <c r="F556" s="31">
        <v>0</v>
      </c>
      <c r="G556" s="31">
        <v>0</v>
      </c>
      <c r="O556" s="3"/>
      <c r="P556" s="3"/>
      <c r="Q556" s="3"/>
      <c r="R556" s="3"/>
      <c r="S556" s="3"/>
      <c r="T556" s="3"/>
      <c r="AG556" s="3"/>
      <c r="AH556" s="3"/>
      <c r="AI556" s="3"/>
      <c r="AJ556" s="3"/>
      <c r="AK556" s="3"/>
      <c r="AL556" s="3"/>
    </row>
    <row r="557" spans="1:38" ht="15" thickBot="1" x14ac:dyDescent="0.4">
      <c r="A557" s="30" t="s">
        <v>25</v>
      </c>
      <c r="B557" s="29">
        <v>378.47699999999998</v>
      </c>
      <c r="C557" s="29">
        <v>1608.0630000000001</v>
      </c>
      <c r="D557" s="29">
        <v>993.24649999999997</v>
      </c>
      <c r="E557" s="29">
        <v>898.12300000000005</v>
      </c>
      <c r="F557" s="29">
        <v>691.06</v>
      </c>
      <c r="G557" s="29">
        <v>1825.8105</v>
      </c>
      <c r="H557" s="22"/>
      <c r="J557" s="3"/>
      <c r="M557" s="3"/>
      <c r="N557" s="3"/>
      <c r="O557" s="3"/>
      <c r="P557" s="3"/>
      <c r="Q557" s="3"/>
      <c r="R557" s="3"/>
      <c r="S557" s="3"/>
      <c r="T557" s="3"/>
      <c r="AC557" s="3"/>
      <c r="AG557" s="3"/>
      <c r="AH557" s="3"/>
      <c r="AI557" s="3"/>
      <c r="AJ557" s="3"/>
      <c r="AK557" s="3"/>
      <c r="AL557" s="3"/>
    </row>
    <row r="558" spans="1:38" ht="15" thickBot="1" x14ac:dyDescent="0.4">
      <c r="A558" s="30" t="s">
        <v>24</v>
      </c>
      <c r="B558" s="31">
        <v>0</v>
      </c>
      <c r="C558" s="31">
        <v>363.02</v>
      </c>
      <c r="D558" s="31">
        <v>196</v>
      </c>
      <c r="E558" s="31">
        <v>183.852</v>
      </c>
      <c r="F558" s="31">
        <v>315</v>
      </c>
      <c r="G558" s="31">
        <v>0</v>
      </c>
      <c r="H558" s="22"/>
      <c r="M558" s="3"/>
      <c r="N558" s="3"/>
      <c r="O558" s="3"/>
      <c r="P558" s="3"/>
      <c r="Q558" s="3"/>
      <c r="R558" s="3"/>
      <c r="S558" s="3"/>
      <c r="T558" s="3"/>
      <c r="AG558" s="3"/>
      <c r="AH558" s="3"/>
      <c r="AI558" s="3"/>
      <c r="AJ558" s="3"/>
      <c r="AK558" s="3"/>
      <c r="AL558" s="3"/>
    </row>
    <row r="559" spans="1:38" ht="15" thickBot="1" x14ac:dyDescent="0.4">
      <c r="A559" s="30" t="s">
        <v>23</v>
      </c>
      <c r="B559" s="29"/>
      <c r="C559" s="29"/>
      <c r="D559" s="29"/>
      <c r="E559" s="29"/>
      <c r="F559" s="29">
        <v>0</v>
      </c>
      <c r="G559" s="29">
        <v>157.5</v>
      </c>
      <c r="H559" s="22"/>
      <c r="M559" s="3"/>
      <c r="N559" s="3"/>
      <c r="O559" s="3"/>
      <c r="P559" s="3"/>
      <c r="Q559" s="3"/>
      <c r="R559" s="3"/>
      <c r="S559" s="3"/>
      <c r="T559" s="3"/>
      <c r="AG559" s="3"/>
      <c r="AH559" s="3"/>
      <c r="AI559" s="3"/>
      <c r="AJ559" s="3"/>
      <c r="AK559" s="3"/>
      <c r="AL559" s="3"/>
    </row>
    <row r="560" spans="1:38" ht="15" thickBot="1" x14ac:dyDescent="0.4">
      <c r="A560" s="28" t="s">
        <v>1</v>
      </c>
      <c r="B560" s="27">
        <f>+SUM(B543:B559)</f>
        <v>24671.604000000003</v>
      </c>
      <c r="C560" s="27">
        <f>+SUM(C543:C559)</f>
        <v>14828.044</v>
      </c>
      <c r="D560" s="27">
        <f>+SUM(D543:D559)</f>
        <v>17317.710500000001</v>
      </c>
      <c r="E560" s="27">
        <f>+SUM(E543:E559)</f>
        <v>22370.2</v>
      </c>
      <c r="F560" s="27">
        <f>+SUM(F543:F559)</f>
        <v>20426.485000000001</v>
      </c>
      <c r="G560" s="27">
        <f>+SUM(G543:G559)</f>
        <v>11767.917999999998</v>
      </c>
      <c r="H560" s="2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5.5" x14ac:dyDescent="0.35">
      <c r="A561" s="2" t="s">
        <v>19</v>
      </c>
      <c r="B561" s="25"/>
      <c r="C561" s="25"/>
      <c r="D561" s="25"/>
      <c r="E561" s="25"/>
      <c r="F561" s="25"/>
      <c r="G561" s="25"/>
      <c r="H561" s="36"/>
      <c r="M561" s="3"/>
      <c r="N561" s="3"/>
    </row>
    <row r="562" spans="1:38" ht="18" x14ac:dyDescent="0.4">
      <c r="A562" s="34"/>
      <c r="B562" s="34"/>
      <c r="C562" s="34"/>
      <c r="D562" s="34"/>
      <c r="E562" s="34"/>
      <c r="F562" s="26"/>
      <c r="G562" s="26"/>
      <c r="H562" s="22"/>
    </row>
    <row r="563" spans="1:38" ht="18.5" thickBot="1" x14ac:dyDescent="0.45">
      <c r="A563" s="35" t="s">
        <v>9</v>
      </c>
      <c r="B563" s="34"/>
      <c r="C563" s="34"/>
      <c r="D563" s="34"/>
      <c r="E563" s="34"/>
      <c r="F563" s="26"/>
      <c r="G563" s="26"/>
      <c r="H563" s="22"/>
    </row>
    <row r="564" spans="1:38" ht="15" thickBot="1" x14ac:dyDescent="0.4">
      <c r="A564" s="33" t="s">
        <v>40</v>
      </c>
      <c r="B564" s="33">
        <v>2017</v>
      </c>
      <c r="C564" s="33">
        <v>2018</v>
      </c>
      <c r="D564" s="33">
        <v>2019</v>
      </c>
      <c r="E564" s="33">
        <v>2020</v>
      </c>
      <c r="F564" s="33">
        <v>2021</v>
      </c>
      <c r="G564" s="33">
        <v>2022</v>
      </c>
    </row>
    <row r="565" spans="1:38" ht="15" thickBot="1" x14ac:dyDescent="0.4">
      <c r="A565" s="30" t="s">
        <v>39</v>
      </c>
      <c r="B565" s="29">
        <v>0</v>
      </c>
      <c r="C565" s="29">
        <v>0</v>
      </c>
      <c r="D565" s="29">
        <v>0</v>
      </c>
      <c r="E565" s="29">
        <v>0</v>
      </c>
      <c r="F565" s="29">
        <v>0</v>
      </c>
      <c r="G565" s="29">
        <v>352.50240000000002</v>
      </c>
      <c r="H565" s="32"/>
      <c r="O565" s="3"/>
      <c r="P565" s="3"/>
      <c r="Q565" s="3"/>
      <c r="R565" s="3"/>
      <c r="S565" s="3"/>
      <c r="T565" s="3"/>
    </row>
    <row r="566" spans="1:38" ht="15" thickBot="1" x14ac:dyDescent="0.4">
      <c r="A566" s="30" t="s">
        <v>38</v>
      </c>
      <c r="B566" s="31">
        <v>0</v>
      </c>
      <c r="C566" s="31">
        <v>654.54399999999998</v>
      </c>
      <c r="D566" s="31">
        <v>664.50800000000004</v>
      </c>
      <c r="E566" s="31">
        <v>699.92399999999998</v>
      </c>
      <c r="F566" s="31">
        <v>699.70799999999997</v>
      </c>
      <c r="G566" s="31">
        <v>912.8</v>
      </c>
      <c r="H566" s="22"/>
      <c r="M566" s="3"/>
      <c r="N566" s="3"/>
      <c r="O566" s="3"/>
      <c r="P566" s="3"/>
      <c r="Q566" s="3"/>
      <c r="R566" s="3"/>
      <c r="S566" s="3"/>
      <c r="T566" s="3"/>
      <c r="AG566" s="3"/>
      <c r="AH566" s="3"/>
      <c r="AI566" s="3"/>
      <c r="AJ566" s="3"/>
      <c r="AK566" s="3"/>
      <c r="AL566" s="3"/>
    </row>
    <row r="567" spans="1:38" ht="15" thickBot="1" x14ac:dyDescent="0.4">
      <c r="A567" s="30" t="s">
        <v>37</v>
      </c>
      <c r="B567" s="29">
        <v>1378.9147499999999</v>
      </c>
      <c r="C567" s="29">
        <v>967.08799999999997</v>
      </c>
      <c r="D567" s="29">
        <v>683.34799999999996</v>
      </c>
      <c r="E567" s="29">
        <v>1048.0920000000001</v>
      </c>
      <c r="F567" s="29">
        <v>983.81600000000003</v>
      </c>
      <c r="G567" s="29">
        <v>1856.7280000000001</v>
      </c>
      <c r="H567" s="22"/>
      <c r="I567" s="3"/>
      <c r="L567" s="3"/>
      <c r="M567" s="3"/>
      <c r="N567" s="3"/>
      <c r="O567" s="3"/>
      <c r="P567" s="3"/>
      <c r="Q567" s="3"/>
      <c r="R567" s="3"/>
      <c r="S567" s="3"/>
      <c r="T567" s="3"/>
      <c r="AA567" s="3"/>
      <c r="AB567" s="3"/>
      <c r="AE567" s="3"/>
      <c r="AG567" s="3"/>
      <c r="AH567" s="3"/>
      <c r="AI567" s="3"/>
      <c r="AJ567" s="3"/>
      <c r="AK567" s="3"/>
      <c r="AL567" s="3"/>
    </row>
    <row r="568" spans="1:38" ht="15" thickBot="1" x14ac:dyDescent="0.4">
      <c r="A568" s="30" t="s">
        <v>36</v>
      </c>
      <c r="B568" s="31">
        <v>2832.049</v>
      </c>
      <c r="C568" s="31">
        <v>2498.58</v>
      </c>
      <c r="D568" s="31">
        <v>248.71</v>
      </c>
      <c r="E568" s="31">
        <v>3290.6239999999998</v>
      </c>
      <c r="F568" s="31">
        <v>1507.231</v>
      </c>
      <c r="G568" s="31">
        <v>4495.7934999999998</v>
      </c>
      <c r="H568" s="22"/>
      <c r="I568" s="3"/>
      <c r="J568" s="3"/>
      <c r="L568" s="3"/>
      <c r="M568" s="3"/>
      <c r="N568" s="3"/>
      <c r="O568" s="3"/>
      <c r="P568" s="3"/>
      <c r="Q568" s="3"/>
      <c r="R568" s="3"/>
      <c r="S568" s="3"/>
      <c r="T568" s="3"/>
      <c r="AA568" s="3"/>
      <c r="AB568" s="3"/>
      <c r="AC568" s="3"/>
      <c r="AE568" s="3"/>
      <c r="AF568" s="3"/>
      <c r="AG568" s="3"/>
      <c r="AH568" s="3"/>
      <c r="AI568" s="3"/>
      <c r="AJ568" s="3"/>
      <c r="AK568" s="3"/>
      <c r="AL568" s="3"/>
    </row>
    <row r="569" spans="1:38" ht="15" thickBot="1" x14ac:dyDescent="0.4">
      <c r="A569" s="30" t="s">
        <v>35</v>
      </c>
      <c r="B569" s="29">
        <v>5229.4369999999999</v>
      </c>
      <c r="C569" s="29">
        <v>1494.9449999999999</v>
      </c>
      <c r="D569" s="29">
        <v>2557.8519999999999</v>
      </c>
      <c r="E569" s="29">
        <v>5073.0200000000004</v>
      </c>
      <c r="F569" s="29">
        <v>5521.92</v>
      </c>
      <c r="G569" s="29">
        <v>833.452</v>
      </c>
      <c r="H569" s="2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5" thickBot="1" x14ac:dyDescent="0.4">
      <c r="A570" s="30" t="s">
        <v>34</v>
      </c>
      <c r="B570" s="31">
        <v>24051.335749999998</v>
      </c>
      <c r="C570" s="31">
        <v>13070.324000000001</v>
      </c>
      <c r="D570" s="31">
        <v>13456.1</v>
      </c>
      <c r="E570" s="31">
        <v>21903.51</v>
      </c>
      <c r="F570" s="31">
        <v>20858.758000000002</v>
      </c>
      <c r="G570" s="31">
        <v>5159.857</v>
      </c>
      <c r="H570" s="2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5" thickBot="1" x14ac:dyDescent="0.4">
      <c r="A571" s="30" t="s">
        <v>33</v>
      </c>
      <c r="B571" s="29">
        <v>26686.249749999999</v>
      </c>
      <c r="C571" s="29">
        <v>8823.0040000000008</v>
      </c>
      <c r="D571" s="29">
        <v>17135.328000000001</v>
      </c>
      <c r="E571" s="29">
        <v>22717.004000000001</v>
      </c>
      <c r="F571" s="29">
        <v>21916.76</v>
      </c>
      <c r="G571" s="29">
        <v>3262.4520000000002</v>
      </c>
      <c r="H571" s="2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5" thickBot="1" x14ac:dyDescent="0.4">
      <c r="A572" s="30" t="s">
        <v>32</v>
      </c>
      <c r="B572" s="31">
        <v>13415.99</v>
      </c>
      <c r="C572" s="31">
        <v>8759.0589999999993</v>
      </c>
      <c r="D572" s="31">
        <v>7535.99</v>
      </c>
      <c r="E572" s="31">
        <v>13101.773999999999</v>
      </c>
      <c r="F572" s="31">
        <v>10252.665000000001</v>
      </c>
      <c r="G572" s="31">
        <v>2277.0259999999998</v>
      </c>
      <c r="H572" s="2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5" thickBot="1" x14ac:dyDescent="0.4">
      <c r="A573" s="30" t="s">
        <v>31</v>
      </c>
      <c r="B573" s="29">
        <v>3108.1680000000001</v>
      </c>
      <c r="C573" s="29">
        <v>5557.9440000000004</v>
      </c>
      <c r="D573" s="29">
        <v>5532.808</v>
      </c>
      <c r="E573" s="29">
        <v>3826.14</v>
      </c>
      <c r="F573" s="29">
        <v>3188</v>
      </c>
      <c r="G573" s="29">
        <v>4765.92</v>
      </c>
      <c r="H573" s="2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5" thickBot="1" x14ac:dyDescent="0.4">
      <c r="A574" s="30" t="s">
        <v>30</v>
      </c>
      <c r="B574" s="31">
        <v>4425.2280000000001</v>
      </c>
      <c r="C574" s="31">
        <v>3159.0279999999998</v>
      </c>
      <c r="D574" s="31">
        <v>1277.1959999999999</v>
      </c>
      <c r="E574" s="31">
        <v>2251.4960000000001</v>
      </c>
      <c r="F574" s="31">
        <v>2435.16</v>
      </c>
      <c r="G574" s="31">
        <v>3613.78</v>
      </c>
      <c r="H574" s="2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5" thickBot="1" x14ac:dyDescent="0.4">
      <c r="A575" s="30" t="s">
        <v>29</v>
      </c>
      <c r="B575" s="29">
        <v>3388.4169999999999</v>
      </c>
      <c r="C575" s="29">
        <v>970.995</v>
      </c>
      <c r="D575" s="29">
        <v>2750.29</v>
      </c>
      <c r="E575" s="29">
        <v>1687.325</v>
      </c>
      <c r="F575" s="29">
        <v>3683.1109999999999</v>
      </c>
      <c r="G575" s="29">
        <v>3111.0729999999999</v>
      </c>
      <c r="H575" s="22"/>
      <c r="I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AA575" s="3"/>
      <c r="AB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5" thickBot="1" x14ac:dyDescent="0.4">
      <c r="A576" s="30" t="s">
        <v>28</v>
      </c>
      <c r="B576" s="31">
        <v>2328.0210000000002</v>
      </c>
      <c r="C576" s="31">
        <v>2580.4920000000002</v>
      </c>
      <c r="D576" s="31">
        <v>2113.0320000000002</v>
      </c>
      <c r="E576" s="31">
        <v>1577.364</v>
      </c>
      <c r="F576" s="31">
        <v>774.44399999999996</v>
      </c>
      <c r="G576" s="31">
        <v>843.16399999999999</v>
      </c>
      <c r="H576" s="2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AA576" s="3"/>
      <c r="AB576" s="3"/>
      <c r="AC576" s="3"/>
      <c r="AD576" s="3"/>
      <c r="AE576" s="3"/>
      <c r="AG576" s="3"/>
      <c r="AH576" s="3"/>
      <c r="AI576" s="3"/>
      <c r="AJ576" s="3"/>
      <c r="AK576" s="3"/>
      <c r="AL576" s="3"/>
    </row>
    <row r="577" spans="1:38" ht="15" thickBot="1" x14ac:dyDescent="0.4">
      <c r="A577" s="30" t="s">
        <v>27</v>
      </c>
      <c r="B577" s="29">
        <v>0</v>
      </c>
      <c r="C577" s="29">
        <v>0</v>
      </c>
      <c r="D577" s="29">
        <v>1074.7560000000001</v>
      </c>
      <c r="E577" s="29">
        <v>2486.748</v>
      </c>
      <c r="F577" s="29">
        <v>1555.4960000000001</v>
      </c>
      <c r="G577" s="29">
        <v>510</v>
      </c>
      <c r="H577" s="22"/>
      <c r="K577" s="3"/>
      <c r="L577" s="3"/>
      <c r="M577" s="3"/>
      <c r="N577" s="3"/>
      <c r="O577" s="3"/>
      <c r="P577" s="3"/>
      <c r="Q577" s="3"/>
      <c r="R577" s="3"/>
      <c r="S577" s="3"/>
      <c r="T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5" thickBot="1" x14ac:dyDescent="0.4">
      <c r="A578" s="30" t="s">
        <v>26</v>
      </c>
      <c r="B578" s="31">
        <v>0</v>
      </c>
      <c r="C578" s="31">
        <v>0</v>
      </c>
      <c r="D578" s="31">
        <v>0</v>
      </c>
      <c r="E578" s="31">
        <v>0</v>
      </c>
      <c r="F578" s="31">
        <v>0</v>
      </c>
      <c r="G578" s="31">
        <v>0</v>
      </c>
      <c r="O578" s="3"/>
      <c r="P578" s="3"/>
      <c r="Q578" s="3"/>
      <c r="R578" s="3"/>
      <c r="S578" s="3"/>
      <c r="T578" s="3"/>
      <c r="AG578" s="3"/>
      <c r="AH578" s="3"/>
      <c r="AI578" s="3"/>
      <c r="AJ578" s="3"/>
      <c r="AK578" s="3"/>
      <c r="AL578" s="3"/>
    </row>
    <row r="579" spans="1:38" ht="15" thickBot="1" x14ac:dyDescent="0.4">
      <c r="A579" s="30" t="s">
        <v>25</v>
      </c>
      <c r="B579" s="29">
        <v>3406.2930000000001</v>
      </c>
      <c r="C579" s="29">
        <v>6639.8519999999999</v>
      </c>
      <c r="D579" s="29">
        <v>3972.9859999999999</v>
      </c>
      <c r="E579" s="29">
        <v>3592.4920000000002</v>
      </c>
      <c r="F579" s="29">
        <v>2764.24</v>
      </c>
      <c r="G579" s="29">
        <v>7303.2420000000002</v>
      </c>
      <c r="H579" s="2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5" thickBot="1" x14ac:dyDescent="0.4">
      <c r="A580" s="30" t="s">
        <v>24</v>
      </c>
      <c r="B580" s="31">
        <v>0</v>
      </c>
      <c r="C580" s="31">
        <v>1452.08</v>
      </c>
      <c r="D580" s="31">
        <v>784</v>
      </c>
      <c r="E580" s="31">
        <v>735.40800000000002</v>
      </c>
      <c r="F580" s="31">
        <v>1260</v>
      </c>
      <c r="G580" s="31">
        <v>0</v>
      </c>
      <c r="H580" s="22"/>
      <c r="J580" s="3"/>
      <c r="M580" s="3"/>
      <c r="N580" s="3"/>
      <c r="O580" s="3"/>
      <c r="P580" s="3"/>
      <c r="Q580" s="3"/>
      <c r="R580" s="3"/>
      <c r="S580" s="3"/>
      <c r="T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5" thickBot="1" x14ac:dyDescent="0.4">
      <c r="A581" s="30" t="s">
        <v>23</v>
      </c>
      <c r="B581" s="29">
        <v>0</v>
      </c>
      <c r="C581" s="29">
        <v>0</v>
      </c>
      <c r="D581" s="29">
        <v>0</v>
      </c>
      <c r="E581" s="29">
        <v>0</v>
      </c>
      <c r="F581" s="29">
        <v>0</v>
      </c>
      <c r="G581" s="29">
        <v>630</v>
      </c>
      <c r="H581" s="22"/>
      <c r="M581" s="3"/>
      <c r="N581" s="3"/>
      <c r="O581" s="3"/>
      <c r="P581" s="3"/>
      <c r="Q581" s="3"/>
      <c r="R581" s="3"/>
      <c r="S581" s="3"/>
      <c r="T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5" thickBot="1" x14ac:dyDescent="0.4">
      <c r="A582" s="28" t="s">
        <v>1</v>
      </c>
      <c r="B582" s="27">
        <f>+SUM(B565:B581)</f>
        <v>90250.103250000015</v>
      </c>
      <c r="C582" s="27">
        <f>+SUM(C565:C581)</f>
        <v>56627.935000000005</v>
      </c>
      <c r="D582" s="27">
        <f>+SUM(D565:D581)</f>
        <v>59786.903999999995</v>
      </c>
      <c r="E582" s="27">
        <f>+SUM(E565:E581)</f>
        <v>83990.921000000002</v>
      </c>
      <c r="F582" s="27">
        <f>+SUM(F565:F581)</f>
        <v>77401.309000000008</v>
      </c>
      <c r="G582" s="27">
        <f>+SUM(G565:G581)</f>
        <v>39927.789899999996</v>
      </c>
      <c r="H582" s="2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x14ac:dyDescent="0.35">
      <c r="A583" s="26"/>
      <c r="B583" s="25"/>
      <c r="C583" s="25"/>
      <c r="D583" s="25"/>
      <c r="E583" s="25"/>
      <c r="F583" s="25"/>
      <c r="G583" s="25"/>
      <c r="H583" s="22"/>
    </row>
    <row r="584" spans="1:38" x14ac:dyDescent="0.35">
      <c r="A584" s="22"/>
      <c r="D584" s="22"/>
      <c r="E584" s="22"/>
      <c r="F584" s="22"/>
      <c r="G584" s="22"/>
      <c r="H584" s="22"/>
    </row>
    <row r="585" spans="1:38" ht="18" x14ac:dyDescent="0.4">
      <c r="A585" s="24" t="s">
        <v>22</v>
      </c>
      <c r="H585" s="22"/>
    </row>
    <row r="586" spans="1:38" ht="15.5" x14ac:dyDescent="0.35">
      <c r="A586" s="23" t="s">
        <v>21</v>
      </c>
      <c r="B586" s="23"/>
      <c r="C586" s="23"/>
      <c r="D586" s="23"/>
      <c r="E586" s="23"/>
      <c r="F586" s="23"/>
      <c r="H586" s="22"/>
    </row>
    <row r="587" spans="1:38" ht="16" thickBot="1" x14ac:dyDescent="0.4">
      <c r="A587" s="14" t="s">
        <v>11</v>
      </c>
    </row>
    <row r="588" spans="1:38" ht="15" thickBot="1" x14ac:dyDescent="0.4">
      <c r="A588" s="5" t="s">
        <v>18</v>
      </c>
      <c r="B588" s="13">
        <v>2017</v>
      </c>
      <c r="C588" s="13">
        <v>2018</v>
      </c>
      <c r="D588" s="13">
        <v>2019</v>
      </c>
      <c r="E588" s="13">
        <v>2020</v>
      </c>
      <c r="F588" s="13">
        <v>2021</v>
      </c>
      <c r="G588" s="13">
        <v>2022</v>
      </c>
      <c r="O588" s="1"/>
      <c r="P588" s="1"/>
      <c r="Q588" s="1"/>
      <c r="R588" s="1"/>
    </row>
    <row r="589" spans="1:38" ht="15" thickBot="1" x14ac:dyDescent="0.4">
      <c r="A589" s="12" t="s">
        <v>17</v>
      </c>
      <c r="B589" s="16">
        <v>112.761</v>
      </c>
      <c r="C589" s="15">
        <v>120.535</v>
      </c>
      <c r="D589" s="15">
        <v>169.196</v>
      </c>
      <c r="E589" s="15">
        <v>203.91</v>
      </c>
      <c r="F589" s="15">
        <v>243.61199999999999</v>
      </c>
      <c r="G589" s="15">
        <v>189.578</v>
      </c>
      <c r="H589" s="11"/>
      <c r="N589" s="1"/>
      <c r="O589" s="3"/>
      <c r="P589" s="3"/>
      <c r="Q589" s="3"/>
      <c r="R589" s="3"/>
      <c r="S589" s="3"/>
      <c r="T589" s="3"/>
      <c r="AG589" s="3"/>
      <c r="AH589" s="3"/>
      <c r="AI589" s="3"/>
      <c r="AJ589" s="3"/>
      <c r="AK589" s="3"/>
      <c r="AL589" s="3"/>
    </row>
    <row r="590" spans="1:38" ht="15" thickBot="1" x14ac:dyDescent="0.4">
      <c r="A590" s="7" t="s">
        <v>16</v>
      </c>
      <c r="B590" s="19">
        <v>411.16999999999996</v>
      </c>
      <c r="C590" s="18">
        <v>349.37100000000004</v>
      </c>
      <c r="D590" s="18">
        <v>423.149</v>
      </c>
      <c r="E590" s="18">
        <v>345.08500000000004</v>
      </c>
      <c r="F590" s="18">
        <v>597.93000000000006</v>
      </c>
      <c r="G590" s="18">
        <v>722.86900000000003</v>
      </c>
      <c r="N590" s="1"/>
      <c r="O590" s="3"/>
      <c r="P590" s="3"/>
      <c r="Q590" s="3"/>
      <c r="R590" s="3"/>
      <c r="S590" s="3"/>
      <c r="T590" s="3"/>
      <c r="AG590" s="3"/>
      <c r="AH590" s="3"/>
      <c r="AI590" s="3"/>
      <c r="AJ590" s="3"/>
      <c r="AK590" s="3"/>
      <c r="AL590" s="3"/>
    </row>
    <row r="591" spans="1:38" ht="15" thickBot="1" x14ac:dyDescent="0.4">
      <c r="A591" s="7" t="s">
        <v>15</v>
      </c>
      <c r="B591" s="15">
        <v>0</v>
      </c>
      <c r="C591" s="15">
        <v>6.7880000000000003</v>
      </c>
      <c r="D591" s="8">
        <v>22.762</v>
      </c>
      <c r="E591" s="8">
        <v>73.805999999999997</v>
      </c>
      <c r="F591" s="8">
        <v>135.584</v>
      </c>
      <c r="G591" s="8">
        <v>317.971</v>
      </c>
      <c r="N591" s="1"/>
      <c r="O591" s="3"/>
      <c r="P591" s="3"/>
      <c r="Q591" s="3"/>
      <c r="R591" s="3"/>
      <c r="S591" s="3"/>
      <c r="T591" s="3"/>
      <c r="AG591" s="3"/>
      <c r="AH591" s="3"/>
      <c r="AI591" s="3"/>
      <c r="AJ591" s="3"/>
      <c r="AK591" s="3"/>
      <c r="AL591" s="3"/>
    </row>
    <row r="592" spans="1:38" ht="15" thickBot="1" x14ac:dyDescent="0.4">
      <c r="A592" s="7" t="s">
        <v>14</v>
      </c>
      <c r="B592" s="19">
        <v>0</v>
      </c>
      <c r="C592" s="18">
        <v>0</v>
      </c>
      <c r="D592" s="18">
        <v>7.2220000000000004</v>
      </c>
      <c r="E592" s="18">
        <v>0</v>
      </c>
      <c r="F592" s="18">
        <v>72.063000000000002</v>
      </c>
      <c r="G592" s="18">
        <v>34.601999999999997</v>
      </c>
      <c r="N592" s="1"/>
      <c r="O592" s="3"/>
      <c r="P592" s="3"/>
      <c r="Q592" s="3"/>
      <c r="R592" s="3"/>
      <c r="S592" s="3"/>
      <c r="T592" s="3"/>
      <c r="AG592" s="3"/>
      <c r="AH592" s="3"/>
      <c r="AI592" s="3"/>
      <c r="AJ592" s="3"/>
      <c r="AK592" s="3"/>
      <c r="AL592" s="3"/>
    </row>
    <row r="593" spans="1:38" ht="15" thickBot="1" x14ac:dyDescent="0.4">
      <c r="A593" s="7" t="s">
        <v>20</v>
      </c>
      <c r="B593" s="15">
        <v>72.310483870967744</v>
      </c>
      <c r="C593" s="15">
        <v>130</v>
      </c>
      <c r="D593" s="15">
        <v>272.80200000000002</v>
      </c>
      <c r="E593" s="15">
        <v>189.54</v>
      </c>
      <c r="F593" s="15">
        <v>84.11</v>
      </c>
      <c r="G593" s="15">
        <v>173.67599999999999</v>
      </c>
      <c r="N593" s="1"/>
      <c r="O593" s="3"/>
      <c r="P593" s="3"/>
      <c r="Q593" s="3"/>
      <c r="R593" s="3"/>
      <c r="S593" s="3"/>
      <c r="T593" s="3"/>
      <c r="AG593" s="3"/>
      <c r="AH593" s="3"/>
      <c r="AI593" s="3"/>
      <c r="AJ593" s="3"/>
      <c r="AK593" s="3"/>
      <c r="AL593" s="3"/>
    </row>
    <row r="594" spans="1:38" ht="15" thickBot="1" x14ac:dyDescent="0.4">
      <c r="A594" s="5" t="s">
        <v>1</v>
      </c>
      <c r="B594" s="4">
        <f>SUM(B589:B593)</f>
        <v>596.24148387096761</v>
      </c>
      <c r="C594" s="4">
        <f>SUM(C589:C593)</f>
        <v>606.69400000000007</v>
      </c>
      <c r="D594" s="4">
        <f>SUM(D589:D593)</f>
        <v>895.13099999999997</v>
      </c>
      <c r="E594" s="4">
        <f>SUM(E589:E593)</f>
        <v>812.34100000000001</v>
      </c>
      <c r="F594" s="4">
        <f>SUM(F589:F593)</f>
        <v>1133.299</v>
      </c>
      <c r="G594" s="4">
        <f>SUM(G589:G593)</f>
        <v>1438.6960000000001</v>
      </c>
      <c r="M594" s="3"/>
      <c r="N594" s="1"/>
      <c r="O594" s="3"/>
      <c r="P594" s="3"/>
      <c r="Q594" s="3"/>
      <c r="R594" s="3"/>
      <c r="S594" s="3"/>
      <c r="T594" s="3"/>
      <c r="AF594" s="3"/>
      <c r="AG594" s="3"/>
      <c r="AH594" s="3"/>
      <c r="AI594" s="3"/>
      <c r="AJ594" s="3"/>
      <c r="AK594" s="3"/>
      <c r="AL594" s="3"/>
    </row>
    <row r="595" spans="1:38" x14ac:dyDescent="0.35">
      <c r="A595" s="2" t="s">
        <v>19</v>
      </c>
      <c r="B595" s="1"/>
      <c r="C595" s="1"/>
      <c r="D595" s="1"/>
      <c r="E595" s="1"/>
      <c r="F595" s="1"/>
      <c r="G595" s="1"/>
    </row>
    <row r="596" spans="1:38" ht="15" thickBot="1" x14ac:dyDescent="0.4">
      <c r="A596" s="21" t="s">
        <v>9</v>
      </c>
    </row>
    <row r="597" spans="1:38" ht="15" thickBot="1" x14ac:dyDescent="0.4">
      <c r="A597" s="5" t="s">
        <v>18</v>
      </c>
      <c r="B597" s="13">
        <v>2017</v>
      </c>
      <c r="C597" s="13">
        <v>2018</v>
      </c>
      <c r="D597" s="13">
        <v>2019</v>
      </c>
      <c r="E597" s="13">
        <v>2020</v>
      </c>
      <c r="F597" s="13">
        <v>2021</v>
      </c>
      <c r="G597" s="13">
        <v>2022</v>
      </c>
      <c r="O597" s="1"/>
      <c r="P597" s="1"/>
      <c r="Q597" s="1"/>
      <c r="R597" s="1"/>
    </row>
    <row r="598" spans="1:38" ht="15" thickBot="1" x14ac:dyDescent="0.4">
      <c r="A598" s="12" t="s">
        <v>17</v>
      </c>
      <c r="B598" s="8">
        <v>8914.8639999999996</v>
      </c>
      <c r="C598" s="9">
        <v>9281.58</v>
      </c>
      <c r="D598" s="9">
        <v>12733.754999999999</v>
      </c>
      <c r="E598" s="9">
        <v>15155.439</v>
      </c>
      <c r="F598" s="9">
        <v>17454.781999999999</v>
      </c>
      <c r="G598" s="9">
        <v>15194.517</v>
      </c>
      <c r="H598" s="11"/>
      <c r="I598" s="3"/>
      <c r="J598" s="3"/>
      <c r="K598" s="3"/>
      <c r="L598" s="3"/>
      <c r="M598" s="3"/>
      <c r="N598" s="1"/>
      <c r="O598" s="3"/>
      <c r="P598" s="3"/>
      <c r="Q598" s="3"/>
      <c r="R598" s="3"/>
      <c r="S598" s="3"/>
      <c r="T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5" thickBot="1" x14ac:dyDescent="0.4">
      <c r="A599" s="5" t="s">
        <v>16</v>
      </c>
      <c r="B599" s="6">
        <v>12915.26001489076</v>
      </c>
      <c r="C599" s="20">
        <v>13974.84</v>
      </c>
      <c r="D599" s="20">
        <v>16925.96</v>
      </c>
      <c r="E599" s="20">
        <v>13803.4</v>
      </c>
      <c r="F599" s="20">
        <v>23560.248520000001</v>
      </c>
      <c r="G599" s="20">
        <v>28341.360000000001</v>
      </c>
      <c r="I599" s="3"/>
      <c r="J599" s="3"/>
      <c r="K599" s="3"/>
      <c r="L599" s="3"/>
      <c r="M599" s="3"/>
      <c r="N599" s="1"/>
      <c r="O599" s="3"/>
      <c r="P599" s="3"/>
      <c r="Q599" s="3"/>
      <c r="R599" s="3"/>
      <c r="S599" s="3"/>
      <c r="T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5" thickBot="1" x14ac:dyDescent="0.4">
      <c r="A600" s="7" t="s">
        <v>15</v>
      </c>
      <c r="B600" s="15">
        <v>0</v>
      </c>
      <c r="C600" s="15">
        <v>1157.9988600000001</v>
      </c>
      <c r="D600" s="8">
        <v>3761.1928800000001</v>
      </c>
      <c r="E600" s="8">
        <v>12003.807839999998</v>
      </c>
      <c r="F600" s="8">
        <v>24931.592672000002</v>
      </c>
      <c r="G600" s="8">
        <v>56757.823499999999</v>
      </c>
      <c r="K600" s="3"/>
      <c r="L600" s="3"/>
      <c r="M600" s="3"/>
      <c r="N600" s="1"/>
      <c r="O600" s="3"/>
      <c r="P600" s="3"/>
      <c r="Q600" s="3"/>
      <c r="R600" s="3"/>
      <c r="S600" s="3"/>
      <c r="T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5" thickBot="1" x14ac:dyDescent="0.4">
      <c r="A601" s="7" t="s">
        <v>14</v>
      </c>
      <c r="B601" s="19">
        <v>0</v>
      </c>
      <c r="C601" s="18">
        <v>0</v>
      </c>
      <c r="D601" s="18">
        <v>72.22</v>
      </c>
      <c r="E601" s="18">
        <v>0</v>
      </c>
      <c r="F601" s="18">
        <v>1080.9449999999999</v>
      </c>
      <c r="G601" s="18">
        <v>519.03</v>
      </c>
      <c r="N601" s="1"/>
      <c r="O601" s="3"/>
      <c r="P601" s="3"/>
      <c r="Q601" s="3"/>
      <c r="R601" s="3"/>
      <c r="S601" s="3"/>
      <c r="T601" s="3"/>
      <c r="AG601" s="3"/>
      <c r="AH601" s="3"/>
      <c r="AI601" s="3"/>
      <c r="AJ601" s="3"/>
      <c r="AK601" s="3"/>
      <c r="AL601" s="3"/>
    </row>
    <row r="602" spans="1:38" ht="15" thickBot="1" x14ac:dyDescent="0.4">
      <c r="A602" s="7" t="s">
        <v>13</v>
      </c>
      <c r="B602" s="15">
        <v>79</v>
      </c>
      <c r="C602" s="15">
        <v>141.70000000000002</v>
      </c>
      <c r="D602" s="15">
        <v>298</v>
      </c>
      <c r="E602" s="15">
        <v>189.5</v>
      </c>
      <c r="F602" s="15">
        <v>84.11</v>
      </c>
      <c r="G602" s="15">
        <v>173.67599999999999</v>
      </c>
      <c r="N602" s="1"/>
      <c r="O602" s="3"/>
      <c r="P602" s="3"/>
      <c r="Q602" s="3"/>
      <c r="R602" s="3"/>
      <c r="S602" s="3"/>
      <c r="T602" s="3"/>
      <c r="AG602" s="3"/>
      <c r="AH602" s="3"/>
      <c r="AI602" s="3"/>
      <c r="AJ602" s="3"/>
      <c r="AK602" s="3"/>
      <c r="AL602" s="3"/>
    </row>
    <row r="603" spans="1:38" ht="15" thickBot="1" x14ac:dyDescent="0.4">
      <c r="A603" s="5" t="s">
        <v>1</v>
      </c>
      <c r="B603" s="4">
        <f>SUM(B598:B602)</f>
        <v>21909.12401489076</v>
      </c>
      <c r="C603" s="4">
        <f>SUM(C598:C602)</f>
        <v>24556.118859999999</v>
      </c>
      <c r="D603" s="4">
        <f>SUM(D598:D602)</f>
        <v>33791.12788</v>
      </c>
      <c r="E603" s="4">
        <f>SUM(E598:E602)</f>
        <v>41152.146840000001</v>
      </c>
      <c r="F603" s="4">
        <f>SUM(F598:F602)</f>
        <v>67111.678192000007</v>
      </c>
      <c r="G603" s="4">
        <f>SUM(G598:G602)</f>
        <v>100986.40650000001</v>
      </c>
      <c r="I603" s="3"/>
      <c r="J603" s="3"/>
      <c r="K603" s="3"/>
      <c r="L603" s="3"/>
      <c r="M603" s="3"/>
      <c r="N603" s="1"/>
      <c r="O603" s="3"/>
      <c r="P603" s="3"/>
      <c r="Q603" s="3"/>
      <c r="R603" s="3"/>
      <c r="S603" s="3"/>
      <c r="T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x14ac:dyDescent="0.35">
      <c r="B604" s="3"/>
      <c r="C604" s="3"/>
      <c r="D604" s="3"/>
      <c r="E604" s="3"/>
      <c r="F604" s="3"/>
      <c r="G604" s="3"/>
    </row>
    <row r="605" spans="1:38" ht="15.5" x14ac:dyDescent="0.35">
      <c r="A605" s="17" t="s">
        <v>12</v>
      </c>
      <c r="B605" s="17"/>
      <c r="C605" s="17"/>
      <c r="D605" s="17"/>
      <c r="E605" s="17"/>
      <c r="F605" s="17"/>
    </row>
    <row r="606" spans="1:38" ht="15.75" customHeight="1" thickBot="1" x14ac:dyDescent="0.4">
      <c r="A606" s="14" t="s">
        <v>11</v>
      </c>
    </row>
    <row r="607" spans="1:38" ht="15" thickBot="1" x14ac:dyDescent="0.4">
      <c r="A607" s="5" t="s">
        <v>8</v>
      </c>
      <c r="B607" s="13">
        <v>2017</v>
      </c>
      <c r="C607" s="13">
        <v>2018</v>
      </c>
      <c r="D607" s="13">
        <v>2019</v>
      </c>
      <c r="E607" s="13">
        <v>2020</v>
      </c>
      <c r="F607" s="13">
        <v>2021</v>
      </c>
      <c r="G607" s="13">
        <v>2022</v>
      </c>
      <c r="O607" s="1"/>
      <c r="P607" s="1"/>
      <c r="Q607" s="1"/>
      <c r="R607" s="1"/>
    </row>
    <row r="608" spans="1:38" ht="15" thickBot="1" x14ac:dyDescent="0.4">
      <c r="A608" s="12" t="s">
        <v>10</v>
      </c>
      <c r="B608" s="16">
        <v>112.761</v>
      </c>
      <c r="C608" s="15">
        <v>120.535</v>
      </c>
      <c r="D608" s="15">
        <v>169.196</v>
      </c>
      <c r="E608" s="9">
        <v>203.91</v>
      </c>
      <c r="F608" s="9">
        <v>243.61199999999999</v>
      </c>
      <c r="G608" s="9">
        <v>189.578</v>
      </c>
      <c r="H608" s="11"/>
      <c r="N608" s="1"/>
      <c r="O608" s="3"/>
      <c r="P608" s="3"/>
      <c r="Q608" s="3"/>
      <c r="R608" s="3"/>
      <c r="S608" s="3"/>
      <c r="T608" s="3"/>
      <c r="AG608" s="3"/>
      <c r="AH608" s="3"/>
      <c r="AI608" s="3"/>
      <c r="AJ608" s="3"/>
      <c r="AK608" s="3"/>
      <c r="AL608" s="3"/>
    </row>
    <row r="609" spans="1:38" ht="15" thickBot="1" x14ac:dyDescent="0.4">
      <c r="A609" s="10" t="s">
        <v>6</v>
      </c>
      <c r="B609" s="6">
        <v>72.310483870967744</v>
      </c>
      <c r="C609" s="6">
        <v>130</v>
      </c>
      <c r="D609" s="6">
        <v>272.80200000000002</v>
      </c>
      <c r="E609" s="6">
        <v>189.54</v>
      </c>
      <c r="F609" s="6">
        <v>84.11</v>
      </c>
      <c r="G609" s="6">
        <v>55.566000000000003</v>
      </c>
      <c r="N609" s="1"/>
      <c r="O609" s="3"/>
      <c r="P609" s="3"/>
      <c r="Q609" s="3"/>
      <c r="R609" s="3"/>
      <c r="S609" s="3"/>
      <c r="T609" s="3"/>
      <c r="AG609" s="3"/>
      <c r="AH609" s="3"/>
      <c r="AI609" s="3"/>
      <c r="AJ609" s="3"/>
      <c r="AK609" s="3"/>
      <c r="AL609" s="3"/>
    </row>
    <row r="610" spans="1:38" ht="15" thickBot="1" x14ac:dyDescent="0.4">
      <c r="A610" s="7" t="s">
        <v>5</v>
      </c>
      <c r="B610" s="8">
        <v>36.83</v>
      </c>
      <c r="C610" s="8">
        <v>38.271000000000001</v>
      </c>
      <c r="D610" s="8">
        <v>53.61</v>
      </c>
      <c r="E610" s="8">
        <v>30.22</v>
      </c>
      <c r="F610" s="8">
        <v>97.706999999999994</v>
      </c>
      <c r="G610" s="8">
        <v>109.25</v>
      </c>
      <c r="N610" s="1"/>
      <c r="O610" s="3"/>
      <c r="P610" s="3"/>
      <c r="Q610" s="3"/>
      <c r="R610" s="3"/>
      <c r="S610" s="3"/>
      <c r="T610" s="3"/>
      <c r="AG610" s="3"/>
      <c r="AH610" s="3"/>
      <c r="AI610" s="3"/>
      <c r="AJ610" s="3"/>
      <c r="AK610" s="3"/>
      <c r="AL610" s="3"/>
    </row>
    <row r="611" spans="1:38" ht="15" thickBot="1" x14ac:dyDescent="0.4">
      <c r="A611" s="7" t="s">
        <v>4</v>
      </c>
      <c r="B611" s="6">
        <v>374.34</v>
      </c>
      <c r="C611" s="6">
        <v>317.88800000000003</v>
      </c>
      <c r="D611" s="6">
        <v>397.52299999999997</v>
      </c>
      <c r="E611" s="6">
        <v>388.67099999999999</v>
      </c>
      <c r="F611" s="6">
        <v>635.80700000000002</v>
      </c>
      <c r="G611" s="6">
        <v>931.63600000000008</v>
      </c>
      <c r="N611" s="1"/>
      <c r="O611" s="3"/>
      <c r="P611" s="3"/>
      <c r="Q611" s="3"/>
      <c r="R611" s="3"/>
      <c r="S611" s="3"/>
      <c r="T611" s="3"/>
      <c r="AG611" s="3"/>
      <c r="AH611" s="3"/>
      <c r="AI611" s="3"/>
      <c r="AJ611" s="3"/>
      <c r="AK611" s="3"/>
      <c r="AL611" s="3"/>
    </row>
    <row r="612" spans="1:38" ht="15" thickBot="1" x14ac:dyDescent="0.4">
      <c r="A612" s="7" t="s">
        <v>3</v>
      </c>
      <c r="B612" s="8">
        <v>0</v>
      </c>
      <c r="C612" s="8">
        <v>0</v>
      </c>
      <c r="D612" s="8">
        <v>2</v>
      </c>
      <c r="E612" s="8">
        <v>0</v>
      </c>
      <c r="F612" s="8">
        <v>72.063000000000002</v>
      </c>
      <c r="G612" s="8">
        <v>34.555999999999997</v>
      </c>
      <c r="N612" s="1"/>
      <c r="O612" s="3"/>
      <c r="P612" s="3"/>
      <c r="Q612" s="3"/>
      <c r="R612" s="3"/>
      <c r="S612" s="3"/>
      <c r="T612" s="3"/>
      <c r="AG612" s="3"/>
      <c r="AH612" s="3"/>
      <c r="AI612" s="3"/>
      <c r="AJ612" s="3"/>
      <c r="AK612" s="3"/>
      <c r="AL612" s="3"/>
    </row>
    <row r="613" spans="1:38" ht="15" thickBot="1" x14ac:dyDescent="0.4">
      <c r="A613" s="7" t="s">
        <v>2</v>
      </c>
      <c r="B613" s="6">
        <v>0</v>
      </c>
      <c r="C613" s="6">
        <v>0</v>
      </c>
      <c r="D613" s="6">
        <v>0</v>
      </c>
      <c r="E613" s="6">
        <v>0</v>
      </c>
      <c r="F613" s="6">
        <v>0</v>
      </c>
      <c r="G613" s="6">
        <v>118.11</v>
      </c>
      <c r="N613" s="1"/>
      <c r="O613" s="3"/>
      <c r="P613" s="3"/>
      <c r="Q613" s="3"/>
      <c r="R613" s="3"/>
      <c r="S613" s="3"/>
      <c r="T613" s="3"/>
      <c r="AG613" s="3"/>
      <c r="AH613" s="3"/>
      <c r="AI613" s="3"/>
      <c r="AJ613" s="3"/>
      <c r="AK613" s="3"/>
      <c r="AL613" s="3"/>
    </row>
    <row r="614" spans="1:38" ht="15" thickBot="1" x14ac:dyDescent="0.4">
      <c r="A614" s="5" t="s">
        <v>1</v>
      </c>
      <c r="B614" s="4">
        <f>SUM(B608:B612)</f>
        <v>596.24148387096773</v>
      </c>
      <c r="C614" s="4">
        <f>SUM(C608:C612)</f>
        <v>606.69399999999996</v>
      </c>
      <c r="D614" s="4">
        <f>SUM(D608:D612)</f>
        <v>895.13100000000009</v>
      </c>
      <c r="E614" s="4">
        <f>SUM(E608:E612)</f>
        <v>812.34099999999989</v>
      </c>
      <c r="F614" s="4">
        <f>SUM(F608:F612)</f>
        <v>1133.299</v>
      </c>
      <c r="G614" s="4">
        <f>SUM(G608:G613)</f>
        <v>1438.6960000000001</v>
      </c>
      <c r="M614" s="3"/>
      <c r="N614" s="1"/>
      <c r="O614" s="3"/>
      <c r="P614" s="3"/>
      <c r="Q614" s="3"/>
      <c r="R614" s="3"/>
      <c r="S614" s="3"/>
      <c r="T614" s="3"/>
      <c r="AF614" s="3"/>
      <c r="AG614" s="3"/>
      <c r="AH614" s="3"/>
      <c r="AI614" s="3"/>
      <c r="AJ614" s="3"/>
      <c r="AK614" s="3"/>
      <c r="AL614" s="3"/>
    </row>
    <row r="615" spans="1:38" x14ac:dyDescent="0.35">
      <c r="A615" s="2" t="s">
        <v>0</v>
      </c>
      <c r="B615" s="1"/>
      <c r="C615" s="1"/>
      <c r="D615" s="1"/>
      <c r="E615" s="1"/>
      <c r="F615" s="1"/>
      <c r="G615" s="1"/>
    </row>
    <row r="616" spans="1:38" ht="16" thickBot="1" x14ac:dyDescent="0.4">
      <c r="A616" s="14" t="s">
        <v>9</v>
      </c>
    </row>
    <row r="617" spans="1:38" ht="15" thickBot="1" x14ac:dyDescent="0.4">
      <c r="A617" s="5" t="s">
        <v>8</v>
      </c>
      <c r="B617" s="13">
        <v>2017</v>
      </c>
      <c r="C617" s="13">
        <v>2018</v>
      </c>
      <c r="D617" s="13">
        <v>2019</v>
      </c>
      <c r="E617" s="13">
        <v>2020</v>
      </c>
      <c r="F617" s="13">
        <v>2021</v>
      </c>
      <c r="G617" s="13">
        <v>2022</v>
      </c>
      <c r="O617" s="1"/>
      <c r="P617" s="1"/>
      <c r="Q617" s="1"/>
      <c r="R617" s="1"/>
    </row>
    <row r="618" spans="1:38" ht="15" thickBot="1" x14ac:dyDescent="0.4">
      <c r="A618" s="12" t="s">
        <v>7</v>
      </c>
      <c r="B618" s="8">
        <v>8914.8639999999996</v>
      </c>
      <c r="C618" s="9">
        <v>9281.58</v>
      </c>
      <c r="D618" s="9">
        <v>12733.754999999999</v>
      </c>
      <c r="E618" s="9">
        <v>15155.439</v>
      </c>
      <c r="F618" s="9">
        <v>17454.781999999999</v>
      </c>
      <c r="G618" s="9">
        <v>15194.517</v>
      </c>
      <c r="H618" s="11"/>
      <c r="I618" s="3"/>
      <c r="J618" s="3"/>
      <c r="K618" s="3"/>
      <c r="L618" s="3"/>
      <c r="M618" s="3"/>
      <c r="N618" s="1"/>
      <c r="O618" s="3"/>
      <c r="P618" s="3"/>
      <c r="Q618" s="3"/>
      <c r="R618" s="3"/>
      <c r="S618" s="3"/>
      <c r="T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5" thickBot="1" x14ac:dyDescent="0.4">
      <c r="A619" s="10" t="s">
        <v>6</v>
      </c>
      <c r="B619" s="6">
        <v>79</v>
      </c>
      <c r="C619" s="6">
        <v>141.70000000000002</v>
      </c>
      <c r="D619" s="6">
        <v>298</v>
      </c>
      <c r="E619" s="6">
        <v>189.5</v>
      </c>
      <c r="F619" s="6">
        <v>84.11</v>
      </c>
      <c r="G619" s="6">
        <v>55.566000000000003</v>
      </c>
      <c r="N619" s="1"/>
      <c r="O619" s="3"/>
      <c r="P619" s="3"/>
      <c r="Q619" s="3"/>
      <c r="R619" s="3"/>
      <c r="S619" s="3"/>
      <c r="T619" s="3"/>
      <c r="AG619" s="3"/>
      <c r="AH619" s="3"/>
      <c r="AI619" s="3"/>
      <c r="AJ619" s="3"/>
      <c r="AK619" s="3"/>
      <c r="AL619" s="3"/>
    </row>
    <row r="620" spans="1:38" ht="15" thickBot="1" x14ac:dyDescent="0.4">
      <c r="A620" s="7" t="s">
        <v>5</v>
      </c>
      <c r="B620" s="9">
        <v>1459.16</v>
      </c>
      <c r="C620" s="9">
        <v>1530.84</v>
      </c>
      <c r="D620" s="9">
        <v>2144.4</v>
      </c>
      <c r="E620" s="9">
        <v>1208.8</v>
      </c>
      <c r="F620" s="9">
        <v>3551.32852</v>
      </c>
      <c r="G620" s="9">
        <v>3796.6</v>
      </c>
      <c r="I620" s="3"/>
      <c r="J620" s="3"/>
      <c r="K620" s="3"/>
      <c r="L620" s="3"/>
      <c r="M620" s="3"/>
      <c r="N620" s="1"/>
      <c r="O620" s="3"/>
      <c r="P620" s="3"/>
      <c r="Q620" s="3"/>
      <c r="R620" s="3"/>
      <c r="S620" s="3"/>
      <c r="T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5" thickBot="1" x14ac:dyDescent="0.4">
      <c r="A621" s="7" t="s">
        <v>4</v>
      </c>
      <c r="B621" s="6">
        <v>11456.100014890761</v>
      </c>
      <c r="C621" s="6">
        <v>13601.99886</v>
      </c>
      <c r="D621" s="6">
        <v>18594.972880000001</v>
      </c>
      <c r="E621" s="6">
        <v>24598.40784</v>
      </c>
      <c r="F621" s="6">
        <v>44940.512672000004</v>
      </c>
      <c r="G621" s="6">
        <v>81303.27350000001</v>
      </c>
      <c r="I621" s="3"/>
      <c r="J621" s="3"/>
      <c r="K621" s="3"/>
      <c r="L621" s="3"/>
      <c r="M621" s="3"/>
      <c r="N621" s="1"/>
      <c r="O621" s="3"/>
      <c r="P621" s="3"/>
      <c r="Q621" s="3"/>
      <c r="R621" s="3"/>
      <c r="S621" s="3"/>
      <c r="T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5" thickBot="1" x14ac:dyDescent="0.4">
      <c r="A622" s="7" t="s">
        <v>3</v>
      </c>
      <c r="B622" s="8">
        <v>0</v>
      </c>
      <c r="C622" s="8">
        <v>0</v>
      </c>
      <c r="D622" s="8">
        <v>20</v>
      </c>
      <c r="E622" s="8">
        <v>0</v>
      </c>
      <c r="F622" s="8">
        <v>1080.9449999999999</v>
      </c>
      <c r="G622" s="8">
        <v>518.33999999999992</v>
      </c>
      <c r="M622" s="3"/>
      <c r="N622" s="1"/>
      <c r="O622" s="3"/>
      <c r="P622" s="3"/>
      <c r="Q622" s="3"/>
      <c r="R622" s="3"/>
      <c r="S622" s="3"/>
      <c r="T622" s="3"/>
      <c r="AF622" s="3"/>
      <c r="AG622" s="3"/>
      <c r="AH622" s="3"/>
      <c r="AI622" s="3"/>
      <c r="AJ622" s="3"/>
      <c r="AK622" s="3"/>
      <c r="AL622" s="3"/>
    </row>
    <row r="623" spans="1:38" ht="15" thickBot="1" x14ac:dyDescent="0.4">
      <c r="A623" s="7" t="s">
        <v>2</v>
      </c>
      <c r="B623" s="6">
        <v>0</v>
      </c>
      <c r="C623" s="6">
        <v>0</v>
      </c>
      <c r="D623" s="6">
        <v>0</v>
      </c>
      <c r="E623" s="6">
        <v>0</v>
      </c>
      <c r="F623" s="6">
        <v>0</v>
      </c>
      <c r="G623" s="6">
        <v>118.11</v>
      </c>
      <c r="N623" s="1"/>
      <c r="O623" s="3"/>
      <c r="P623" s="3"/>
      <c r="Q623" s="3"/>
      <c r="R623" s="3"/>
      <c r="S623" s="3"/>
      <c r="T623" s="3"/>
      <c r="AF623" s="3"/>
      <c r="AG623" s="3"/>
      <c r="AH623" s="3"/>
      <c r="AI623" s="3"/>
      <c r="AJ623" s="3"/>
      <c r="AK623" s="3"/>
      <c r="AL623" s="3"/>
    </row>
    <row r="624" spans="1:38" ht="15" thickBot="1" x14ac:dyDescent="0.4">
      <c r="A624" s="5" t="s">
        <v>1</v>
      </c>
      <c r="B624" s="4">
        <f>SUM(B618:B622)</f>
        <v>21909.12401489076</v>
      </c>
      <c r="C624" s="4">
        <f>SUM(C618:C622)</f>
        <v>24556.118860000002</v>
      </c>
      <c r="D624" s="4">
        <f>SUM(D618:D622)</f>
        <v>33791.12788</v>
      </c>
      <c r="E624" s="4">
        <f>SUM(E618:E622)</f>
        <v>41152.146840000001</v>
      </c>
      <c r="F624" s="4">
        <f>SUM(F618:F622)</f>
        <v>67111.678192000007</v>
      </c>
      <c r="G624" s="4">
        <f>SUM(G618:G623)</f>
        <v>100986.40650000001</v>
      </c>
      <c r="I624" s="3"/>
      <c r="J624" s="3"/>
      <c r="K624" s="3"/>
      <c r="L624" s="3"/>
      <c r="M624" s="3"/>
      <c r="N624" s="1"/>
      <c r="O624" s="3"/>
      <c r="P624" s="3"/>
      <c r="Q624" s="3"/>
      <c r="R624" s="3"/>
      <c r="S624" s="3"/>
      <c r="T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7" x14ac:dyDescent="0.35">
      <c r="A625" s="2" t="s">
        <v>0</v>
      </c>
      <c r="B625" s="1"/>
      <c r="C625" s="1"/>
      <c r="D625" s="1"/>
      <c r="E625" s="1"/>
      <c r="F625" s="1"/>
      <c r="G625" s="1"/>
    </row>
  </sheetData>
  <mergeCells count="21">
    <mergeCell ref="E369:F369"/>
    <mergeCell ref="A540:E540"/>
    <mergeCell ref="A367:E367"/>
    <mergeCell ref="A126:G126"/>
    <mergeCell ref="A60:C60"/>
    <mergeCell ref="B50:C50"/>
    <mergeCell ref="A386:C386"/>
    <mergeCell ref="A586:F586"/>
    <mergeCell ref="A605:F605"/>
    <mergeCell ref="A152:B152"/>
    <mergeCell ref="A256:B256"/>
    <mergeCell ref="D364:E364"/>
    <mergeCell ref="B369:C369"/>
    <mergeCell ref="A2:B2"/>
    <mergeCell ref="A45:B45"/>
    <mergeCell ref="A48:C48"/>
    <mergeCell ref="A49:F49"/>
    <mergeCell ref="A80:C80"/>
    <mergeCell ref="B71:C71"/>
    <mergeCell ref="E22:G22"/>
    <mergeCell ref="E45:G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Production Halieutique</vt:lpstr>
      <vt:lpstr>'Production Halieutique'!OLE_LINK1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Rajia LAAOUJ</dc:creator>
  <cp:lastModifiedBy>Rajia LAAOUJ</cp:lastModifiedBy>
  <dcterms:created xsi:type="dcterms:W3CDTF">2023-11-14T11:32:15Z</dcterms:created>
  <dcterms:modified xsi:type="dcterms:W3CDTF">2023-11-14T12:05:52Z</dcterms:modified>
</cp:coreProperties>
</file>