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pl31\Dropbox (UC Enterprise)\covid_sandpit\ODE model\data\"/>
    </mc:Choice>
  </mc:AlternateContent>
  <bookViews>
    <workbookView xWindow="0" yWindow="0" windowWidth="23475" windowHeight="83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1" l="1"/>
  <c r="O24" i="1"/>
  <c r="L24" i="1"/>
  <c r="I24" i="1"/>
  <c r="F24" i="1"/>
  <c r="N24" i="1"/>
  <c r="K24" i="1"/>
  <c r="H24" i="1"/>
  <c r="E24" i="1"/>
  <c r="S23" i="1"/>
  <c r="P23" i="1"/>
  <c r="M23" i="1"/>
  <c r="J23" i="1"/>
  <c r="G23" i="1"/>
  <c r="C24" i="1"/>
  <c r="D23" i="1"/>
  <c r="B24" i="1"/>
  <c r="Q23" i="1"/>
  <c r="P22" i="1" l="1"/>
  <c r="M22" i="1"/>
  <c r="J22" i="1"/>
  <c r="G22" i="1"/>
  <c r="D22" i="1"/>
  <c r="S22" i="1"/>
  <c r="Q22" i="1"/>
  <c r="T24" i="1" l="1"/>
  <c r="G24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8" i="1"/>
  <c r="D10" i="1"/>
  <c r="D11" i="1"/>
  <c r="D12" i="1"/>
  <c r="D13" i="1"/>
  <c r="D14" i="1"/>
  <c r="D15" i="1"/>
  <c r="D16" i="1"/>
  <c r="D17" i="1"/>
  <c r="D18" i="1"/>
  <c r="D19" i="1"/>
  <c r="D20" i="1"/>
  <c r="D21" i="1"/>
  <c r="D24" i="1"/>
  <c r="D9" i="1"/>
  <c r="Q24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S21" i="1" l="1"/>
  <c r="P21" i="1"/>
  <c r="M21" i="1"/>
  <c r="J21" i="1"/>
  <c r="P20" i="1" l="1"/>
  <c r="M20" i="1"/>
  <c r="J20" i="1"/>
  <c r="S20" i="1"/>
  <c r="P19" i="1" l="1"/>
  <c r="M19" i="1"/>
  <c r="J19" i="1"/>
  <c r="S19" i="1"/>
  <c r="S18" i="1" l="1"/>
  <c r="P18" i="1"/>
  <c r="M18" i="1"/>
  <c r="J18" i="1"/>
  <c r="P17" i="1" l="1"/>
  <c r="M17" i="1"/>
  <c r="J17" i="1"/>
  <c r="S17" i="1"/>
  <c r="S16" i="1" l="1"/>
  <c r="P16" i="1"/>
  <c r="M16" i="1"/>
  <c r="J16" i="1"/>
  <c r="S2" i="1" l="1"/>
  <c r="S3" i="1"/>
  <c r="S4" i="1"/>
  <c r="M15" i="1"/>
  <c r="S15" i="1"/>
  <c r="P15" i="1"/>
  <c r="J15" i="1"/>
  <c r="S5" i="1" l="1"/>
  <c r="S6" i="1"/>
  <c r="S7" i="1"/>
  <c r="P14" i="1" l="1"/>
  <c r="S14" i="1"/>
  <c r="M14" i="1"/>
  <c r="J14" i="1"/>
  <c r="S13" i="1" l="1"/>
  <c r="S12" i="1"/>
  <c r="S11" i="1"/>
  <c r="S10" i="1"/>
  <c r="S9" i="1"/>
  <c r="S8" i="1"/>
  <c r="P24" i="1"/>
  <c r="M24" i="1"/>
  <c r="J24" i="1"/>
  <c r="P13" i="1"/>
  <c r="P12" i="1"/>
  <c r="P11" i="1"/>
  <c r="P10" i="1"/>
  <c r="P9" i="1"/>
  <c r="P8" i="1"/>
  <c r="M13" i="1"/>
  <c r="M12" i="1"/>
  <c r="M11" i="1"/>
  <c r="M10" i="1"/>
  <c r="M9" i="1"/>
  <c r="M8" i="1"/>
  <c r="J13" i="1"/>
  <c r="J12" i="1"/>
  <c r="J11" i="1"/>
  <c r="J10" i="1"/>
  <c r="J9" i="1"/>
  <c r="J8" i="1"/>
  <c r="S24" i="1" l="1"/>
</calcChain>
</file>

<file path=xl/sharedStrings.xml><?xml version="1.0" encoding="utf-8"?>
<sst xmlns="http://schemas.openxmlformats.org/spreadsheetml/2006/main" count="21" uniqueCount="21">
  <si>
    <t>Total</t>
  </si>
  <si>
    <t>Week ending</t>
  </si>
  <si>
    <t>Northern border</t>
  </si>
  <si>
    <t>Northern general</t>
  </si>
  <si>
    <t>Northern ratio</t>
  </si>
  <si>
    <t>Midland border</t>
  </si>
  <si>
    <t>Midland general</t>
  </si>
  <si>
    <t>Midland ratio</t>
  </si>
  <si>
    <t>Central border</t>
  </si>
  <si>
    <t>Central general</t>
  </si>
  <si>
    <t>Central ratio</t>
  </si>
  <si>
    <t>Southern border</t>
  </si>
  <si>
    <t>Southern general</t>
  </si>
  <si>
    <t>Southern ratio</t>
  </si>
  <si>
    <t>National border</t>
  </si>
  <si>
    <t>National general</t>
  </si>
  <si>
    <t>National ratio</t>
  </si>
  <si>
    <t>Auckland border</t>
  </si>
  <si>
    <t>Auckland general</t>
  </si>
  <si>
    <t>Auckland ratio</t>
  </si>
  <si>
    <t>WellKiwis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</si>
</sst>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topLeftCell="A10" workbookViewId="0">
      <selection activeCell="H31" sqref="H31"/>
    </sheetView>
  </sheetViews>
  <sheetFormatPr defaultRowHeight="15" x14ac:dyDescent="0.25"/>
  <cols>
    <col min="1" max="1" width="10.5703125" bestFit="1" customWidth="1"/>
    <col min="2" max="6" width="12" customWidth="1"/>
    <col min="7" max="7" width="12" style="2" customWidth="1"/>
    <col min="8" max="9" width="12" customWidth="1"/>
    <col min="10" max="10" width="12" style="2" customWidth="1"/>
    <col min="11" max="12" width="12" customWidth="1"/>
    <col min="13" max="13" width="12" style="2" customWidth="1"/>
    <col min="14" max="15" width="12" customWidth="1"/>
    <col min="16" max="16" width="12" style="2" customWidth="1"/>
    <col min="17" max="17" width="12" style="5" customWidth="1"/>
    <col min="18" max="18" width="12" customWidth="1"/>
    <col min="19" max="19" width="12" style="2" customWidth="1"/>
    <col min="20" max="20" width="9.140625" style="7"/>
  </cols>
  <sheetData>
    <row r="1" spans="1:20" x14ac:dyDescent="0.25">
      <c r="A1" t="s">
        <v>1</v>
      </c>
      <c r="B1" t="s">
        <v>17</v>
      </c>
      <c r="C1" t="s">
        <v>18</v>
      </c>
      <c r="D1" t="s">
        <v>19</v>
      </c>
      <c r="E1" t="s">
        <v>2</v>
      </c>
      <c r="F1" t="s">
        <v>3</v>
      </c>
      <c r="G1" s="2" t="s">
        <v>4</v>
      </c>
      <c r="H1" t="s">
        <v>5</v>
      </c>
      <c r="I1" t="s">
        <v>6</v>
      </c>
      <c r="J1" s="2" t="s">
        <v>7</v>
      </c>
      <c r="K1" t="s">
        <v>8</v>
      </c>
      <c r="L1" t="s">
        <v>9</v>
      </c>
      <c r="M1" s="2" t="s">
        <v>10</v>
      </c>
      <c r="N1" t="s">
        <v>11</v>
      </c>
      <c r="O1" t="s">
        <v>12</v>
      </c>
      <c r="P1" s="2" t="s">
        <v>13</v>
      </c>
      <c r="Q1" s="5" t="s">
        <v>14</v>
      </c>
      <c r="R1" t="s">
        <v>15</v>
      </c>
      <c r="S1" s="2" t="s">
        <v>16</v>
      </c>
      <c r="T1" s="7" t="s">
        <v>20</v>
      </c>
    </row>
    <row r="2" spans="1:20" x14ac:dyDescent="0.25">
      <c r="A2" s="1">
        <v>44605</v>
      </c>
      <c r="Q2" s="5">
        <v>2</v>
      </c>
      <c r="R2">
        <v>0.7</v>
      </c>
      <c r="S2" s="2">
        <f t="shared" ref="S2:S8" si="0">R2/Q2</f>
        <v>0.35</v>
      </c>
    </row>
    <row r="3" spans="1:20" x14ac:dyDescent="0.25">
      <c r="A3" s="1">
        <v>44612</v>
      </c>
      <c r="Q3" s="5">
        <v>8</v>
      </c>
      <c r="R3">
        <v>2.2999999999999998</v>
      </c>
      <c r="S3" s="2">
        <f t="shared" si="0"/>
        <v>0.28749999999999998</v>
      </c>
    </row>
    <row r="4" spans="1:20" x14ac:dyDescent="0.25">
      <c r="A4" s="1">
        <v>44619</v>
      </c>
      <c r="Q4" s="5">
        <v>40</v>
      </c>
      <c r="R4">
        <v>10.3</v>
      </c>
      <c r="S4" s="2">
        <f t="shared" si="0"/>
        <v>0.25750000000000001</v>
      </c>
      <c r="T4" s="7">
        <v>1</v>
      </c>
    </row>
    <row r="5" spans="1:20" x14ac:dyDescent="0.25">
      <c r="A5" s="1">
        <v>44626</v>
      </c>
      <c r="Q5" s="5">
        <v>65</v>
      </c>
      <c r="R5">
        <v>28</v>
      </c>
      <c r="S5" s="2">
        <f t="shared" si="0"/>
        <v>0.43076923076923079</v>
      </c>
      <c r="T5" s="7">
        <v>12</v>
      </c>
    </row>
    <row r="6" spans="1:20" x14ac:dyDescent="0.25">
      <c r="A6" s="1">
        <v>44633</v>
      </c>
      <c r="Q6" s="5">
        <v>49</v>
      </c>
      <c r="R6">
        <v>27</v>
      </c>
      <c r="S6" s="2">
        <f t="shared" si="0"/>
        <v>0.55102040816326525</v>
      </c>
      <c r="T6" s="7">
        <v>39</v>
      </c>
    </row>
    <row r="7" spans="1:20" x14ac:dyDescent="0.25">
      <c r="A7" s="1">
        <v>44640</v>
      </c>
      <c r="Q7" s="5">
        <v>38</v>
      </c>
      <c r="R7">
        <v>24</v>
      </c>
      <c r="S7" s="2">
        <f t="shared" si="0"/>
        <v>0.63157894736842102</v>
      </c>
      <c r="T7" s="7">
        <v>47</v>
      </c>
    </row>
    <row r="8" spans="1:20" x14ac:dyDescent="0.25">
      <c r="A8" s="1">
        <v>44647</v>
      </c>
      <c r="D8" s="2"/>
      <c r="E8">
        <v>18</v>
      </c>
      <c r="F8">
        <v>13</v>
      </c>
      <c r="G8" s="2">
        <f>F8/E8</f>
        <v>0.72222222222222221</v>
      </c>
      <c r="H8">
        <v>40</v>
      </c>
      <c r="I8">
        <v>27</v>
      </c>
      <c r="J8" s="2">
        <f>I8/H8</f>
        <v>0.67500000000000004</v>
      </c>
      <c r="K8">
        <v>37</v>
      </c>
      <c r="L8">
        <v>28</v>
      </c>
      <c r="M8" s="2">
        <f>L8/K8</f>
        <v>0.7567567567567568</v>
      </c>
      <c r="N8">
        <v>45</v>
      </c>
      <c r="O8">
        <v>29</v>
      </c>
      <c r="P8" s="2">
        <f>O8/N8</f>
        <v>0.64444444444444449</v>
      </c>
      <c r="Q8" s="5">
        <v>30</v>
      </c>
      <c r="R8">
        <v>23</v>
      </c>
      <c r="S8" s="2">
        <f t="shared" si="0"/>
        <v>0.76666666666666672</v>
      </c>
      <c r="T8" s="7">
        <v>29</v>
      </c>
    </row>
    <row r="9" spans="1:20" x14ac:dyDescent="0.25">
      <c r="A9" s="1">
        <v>44654</v>
      </c>
      <c r="B9">
        <v>25</v>
      </c>
      <c r="C9">
        <v>9.4</v>
      </c>
      <c r="D9" s="2">
        <f>C9/B9</f>
        <v>0.376</v>
      </c>
      <c r="E9">
        <v>14.5</v>
      </c>
      <c r="F9">
        <v>11</v>
      </c>
      <c r="G9" s="2">
        <f t="shared" ref="G9:G24" si="1">F9/E9</f>
        <v>0.75862068965517238</v>
      </c>
      <c r="H9">
        <v>27</v>
      </c>
      <c r="I9">
        <v>22</v>
      </c>
      <c r="J9" s="2">
        <f t="shared" ref="J9:J24" si="2">I9/H9</f>
        <v>0.81481481481481477</v>
      </c>
      <c r="K9">
        <v>35</v>
      </c>
      <c r="L9">
        <v>24</v>
      </c>
      <c r="M9" s="2">
        <f t="shared" ref="M9:M24" si="3">L9/K9</f>
        <v>0.68571428571428572</v>
      </c>
      <c r="N9">
        <v>45</v>
      </c>
      <c r="O9">
        <v>25</v>
      </c>
      <c r="P9" s="2">
        <f t="shared" ref="P9:P24" si="4">O9/N9</f>
        <v>0.55555555555555558</v>
      </c>
      <c r="Q9" s="5">
        <f>498/20253*1000</f>
        <v>24.588949785217004</v>
      </c>
      <c r="R9">
        <v>18</v>
      </c>
      <c r="S9" s="2">
        <f t="shared" ref="S9:S24" si="5">R9/Q9</f>
        <v>0.73203614457831323</v>
      </c>
      <c r="T9" s="7">
        <v>33</v>
      </c>
    </row>
    <row r="10" spans="1:20" x14ac:dyDescent="0.25">
      <c r="A10" s="1">
        <v>44661</v>
      </c>
      <c r="B10">
        <v>20</v>
      </c>
      <c r="C10">
        <v>7.3</v>
      </c>
      <c r="D10" s="2">
        <f t="shared" ref="D10:D24" si="6">C10/B10</f>
        <v>0.36499999999999999</v>
      </c>
      <c r="E10">
        <v>12.5</v>
      </c>
      <c r="F10">
        <v>8</v>
      </c>
      <c r="G10" s="2">
        <f t="shared" si="1"/>
        <v>0.64</v>
      </c>
      <c r="H10">
        <v>23</v>
      </c>
      <c r="I10">
        <v>15</v>
      </c>
      <c r="J10" s="2">
        <f t="shared" si="2"/>
        <v>0.65217391304347827</v>
      </c>
      <c r="K10">
        <v>35</v>
      </c>
      <c r="L10">
        <v>18</v>
      </c>
      <c r="M10" s="2">
        <f t="shared" si="3"/>
        <v>0.51428571428571423</v>
      </c>
      <c r="N10">
        <v>29</v>
      </c>
      <c r="O10">
        <v>22</v>
      </c>
      <c r="P10" s="2">
        <f t="shared" si="4"/>
        <v>0.75862068965517238</v>
      </c>
      <c r="Q10" s="5">
        <f>406/20537*1000</f>
        <v>19.769197058966743</v>
      </c>
      <c r="R10">
        <v>14</v>
      </c>
      <c r="S10" s="2">
        <f t="shared" si="5"/>
        <v>0.70817241379310347</v>
      </c>
      <c r="T10" s="7">
        <v>28</v>
      </c>
    </row>
    <row r="11" spans="1:20" x14ac:dyDescent="0.25">
      <c r="A11" s="1">
        <v>44668</v>
      </c>
      <c r="B11">
        <v>17</v>
      </c>
      <c r="C11">
        <v>6.5</v>
      </c>
      <c r="D11" s="2">
        <f t="shared" si="6"/>
        <v>0.38235294117647056</v>
      </c>
      <c r="E11">
        <v>12</v>
      </c>
      <c r="F11">
        <v>7.5</v>
      </c>
      <c r="G11" s="2">
        <f t="shared" si="1"/>
        <v>0.625</v>
      </c>
      <c r="H11">
        <v>14</v>
      </c>
      <c r="I11">
        <v>11</v>
      </c>
      <c r="J11" s="2">
        <f t="shared" si="2"/>
        <v>0.7857142857142857</v>
      </c>
      <c r="K11">
        <v>25</v>
      </c>
      <c r="L11">
        <v>13</v>
      </c>
      <c r="M11" s="2">
        <f t="shared" si="3"/>
        <v>0.52</v>
      </c>
      <c r="N11">
        <v>31</v>
      </c>
      <c r="O11">
        <v>17</v>
      </c>
      <c r="P11" s="2">
        <f t="shared" si="4"/>
        <v>0.54838709677419351</v>
      </c>
      <c r="Q11" s="5">
        <f>353/20672*1000</f>
        <v>17.076238390092879</v>
      </c>
      <c r="R11">
        <v>12</v>
      </c>
      <c r="S11" s="2">
        <f t="shared" si="5"/>
        <v>0.70273087818696889</v>
      </c>
      <c r="T11" s="7">
        <v>18</v>
      </c>
    </row>
    <row r="12" spans="1:20" x14ac:dyDescent="0.25">
      <c r="A12" s="1">
        <v>44675</v>
      </c>
      <c r="B12">
        <v>18</v>
      </c>
      <c r="C12">
        <v>8.1</v>
      </c>
      <c r="D12" s="2">
        <f t="shared" si="6"/>
        <v>0.44999999999999996</v>
      </c>
      <c r="E12">
        <v>15</v>
      </c>
      <c r="F12">
        <v>8</v>
      </c>
      <c r="G12" s="2">
        <f t="shared" si="1"/>
        <v>0.53333333333333333</v>
      </c>
      <c r="H12">
        <v>17</v>
      </c>
      <c r="I12">
        <v>10</v>
      </c>
      <c r="J12" s="2">
        <f t="shared" si="2"/>
        <v>0.58823529411764708</v>
      </c>
      <c r="K12">
        <v>20</v>
      </c>
      <c r="L12">
        <v>12</v>
      </c>
      <c r="M12" s="2">
        <f t="shared" si="3"/>
        <v>0.6</v>
      </c>
      <c r="N12">
        <v>27</v>
      </c>
      <c r="O12">
        <v>18</v>
      </c>
      <c r="P12" s="2">
        <f t="shared" si="4"/>
        <v>0.66666666666666663</v>
      </c>
      <c r="Q12" s="5">
        <f>367/20855*1000</f>
        <v>17.597698393670584</v>
      </c>
      <c r="R12">
        <v>13</v>
      </c>
      <c r="S12" s="2">
        <f t="shared" si="5"/>
        <v>0.73873297002724791</v>
      </c>
      <c r="T12" s="7">
        <v>16</v>
      </c>
    </row>
    <row r="13" spans="1:20" x14ac:dyDescent="0.25">
      <c r="A13" s="1">
        <v>44682</v>
      </c>
      <c r="B13">
        <v>18</v>
      </c>
      <c r="C13">
        <v>10.6</v>
      </c>
      <c r="D13" s="2">
        <f t="shared" si="6"/>
        <v>0.58888888888888891</v>
      </c>
      <c r="E13">
        <v>15</v>
      </c>
      <c r="F13">
        <v>8</v>
      </c>
      <c r="G13" s="2">
        <f t="shared" si="1"/>
        <v>0.53333333333333333</v>
      </c>
      <c r="H13">
        <v>15</v>
      </c>
      <c r="I13">
        <v>8</v>
      </c>
      <c r="J13" s="2">
        <f t="shared" si="2"/>
        <v>0.53333333333333333</v>
      </c>
      <c r="K13">
        <v>21</v>
      </c>
      <c r="L13">
        <v>10</v>
      </c>
      <c r="M13" s="2">
        <f t="shared" si="3"/>
        <v>0.47619047619047616</v>
      </c>
      <c r="N13">
        <v>32</v>
      </c>
      <c r="O13">
        <v>17</v>
      </c>
      <c r="P13" s="2">
        <f t="shared" si="4"/>
        <v>0.53125</v>
      </c>
      <c r="Q13" s="5">
        <f>390/21084*1000</f>
        <v>18.497438816163914</v>
      </c>
      <c r="R13">
        <v>11</v>
      </c>
      <c r="S13" s="2">
        <f t="shared" si="5"/>
        <v>0.5946769230769231</v>
      </c>
      <c r="T13" s="7">
        <v>12</v>
      </c>
    </row>
    <row r="14" spans="1:20" x14ac:dyDescent="0.25">
      <c r="A14" s="1">
        <v>44689</v>
      </c>
      <c r="B14">
        <v>17</v>
      </c>
      <c r="C14">
        <v>10.5</v>
      </c>
      <c r="D14" s="2">
        <f t="shared" si="6"/>
        <v>0.61764705882352944</v>
      </c>
      <c r="E14">
        <v>17</v>
      </c>
      <c r="F14">
        <v>9</v>
      </c>
      <c r="G14" s="2">
        <f t="shared" si="1"/>
        <v>0.52941176470588236</v>
      </c>
      <c r="H14">
        <v>12</v>
      </c>
      <c r="I14">
        <v>7.5</v>
      </c>
      <c r="J14" s="2">
        <f t="shared" si="2"/>
        <v>0.625</v>
      </c>
      <c r="K14">
        <v>16</v>
      </c>
      <c r="L14">
        <v>11</v>
      </c>
      <c r="M14" s="2">
        <f t="shared" si="3"/>
        <v>0.6875</v>
      </c>
      <c r="N14">
        <v>22</v>
      </c>
      <c r="O14">
        <v>15</v>
      </c>
      <c r="P14" s="2">
        <f t="shared" si="4"/>
        <v>0.68181818181818177</v>
      </c>
      <c r="Q14" s="5">
        <f>332/19867*1000</f>
        <v>16.711129007902553</v>
      </c>
      <c r="R14">
        <v>11</v>
      </c>
      <c r="S14" s="2">
        <f t="shared" si="5"/>
        <v>0.65824397590361439</v>
      </c>
      <c r="T14" s="7">
        <v>12</v>
      </c>
    </row>
    <row r="15" spans="1:20" x14ac:dyDescent="0.25">
      <c r="A15" s="1">
        <v>44696</v>
      </c>
      <c r="B15">
        <v>18</v>
      </c>
      <c r="C15">
        <v>10.8</v>
      </c>
      <c r="D15" s="2">
        <f t="shared" si="6"/>
        <v>0.60000000000000009</v>
      </c>
      <c r="E15">
        <v>17</v>
      </c>
      <c r="F15">
        <v>10.5</v>
      </c>
      <c r="G15" s="2">
        <f t="shared" si="1"/>
        <v>0.61764705882352944</v>
      </c>
      <c r="H15">
        <v>16</v>
      </c>
      <c r="I15">
        <v>8</v>
      </c>
      <c r="J15" s="2">
        <f t="shared" si="2"/>
        <v>0.5</v>
      </c>
      <c r="K15">
        <v>22</v>
      </c>
      <c r="L15">
        <v>11</v>
      </c>
      <c r="M15" s="2">
        <f t="shared" si="3"/>
        <v>0.5</v>
      </c>
      <c r="N15">
        <v>20</v>
      </c>
      <c r="O15">
        <v>14</v>
      </c>
      <c r="P15" s="2">
        <f t="shared" si="4"/>
        <v>0.7</v>
      </c>
      <c r="Q15" s="5">
        <f>390/21530*1000</f>
        <v>18.114259173246634</v>
      </c>
      <c r="R15">
        <v>12</v>
      </c>
      <c r="S15" s="2">
        <f t="shared" si="5"/>
        <v>0.66246153846153844</v>
      </c>
      <c r="T15" s="7">
        <v>19</v>
      </c>
    </row>
    <row r="16" spans="1:20" x14ac:dyDescent="0.25">
      <c r="A16" s="1">
        <v>44703</v>
      </c>
      <c r="B16">
        <v>18</v>
      </c>
      <c r="C16">
        <v>10.8</v>
      </c>
      <c r="D16" s="2">
        <f t="shared" si="6"/>
        <v>0.60000000000000009</v>
      </c>
      <c r="E16">
        <v>17</v>
      </c>
      <c r="F16">
        <v>10.5</v>
      </c>
      <c r="G16" s="2">
        <f t="shared" si="1"/>
        <v>0.61764705882352944</v>
      </c>
      <c r="H16">
        <v>13</v>
      </c>
      <c r="I16">
        <v>9</v>
      </c>
      <c r="J16" s="2">
        <f t="shared" si="2"/>
        <v>0.69230769230769229</v>
      </c>
      <c r="K16">
        <v>21</v>
      </c>
      <c r="L16">
        <v>11</v>
      </c>
      <c r="M16" s="2">
        <f t="shared" si="3"/>
        <v>0.52380952380952384</v>
      </c>
      <c r="N16">
        <v>22</v>
      </c>
      <c r="O16">
        <v>13</v>
      </c>
      <c r="P16" s="2">
        <f t="shared" si="4"/>
        <v>0.59090909090909094</v>
      </c>
      <c r="Q16" s="5">
        <f>362/20211*1000</f>
        <v>17.911038543367471</v>
      </c>
      <c r="R16">
        <v>11</v>
      </c>
      <c r="S16" s="2">
        <f t="shared" si="5"/>
        <v>0.61414640883977911</v>
      </c>
      <c r="T16" s="7">
        <v>20</v>
      </c>
    </row>
    <row r="17" spans="1:20" x14ac:dyDescent="0.25">
      <c r="A17" s="1">
        <v>44710</v>
      </c>
      <c r="B17">
        <v>14</v>
      </c>
      <c r="C17">
        <v>10.1</v>
      </c>
      <c r="D17" s="2">
        <f t="shared" si="6"/>
        <v>0.72142857142857142</v>
      </c>
      <c r="E17">
        <v>14.5</v>
      </c>
      <c r="F17">
        <v>9</v>
      </c>
      <c r="G17" s="2">
        <f t="shared" si="1"/>
        <v>0.62068965517241381</v>
      </c>
      <c r="H17">
        <v>13</v>
      </c>
      <c r="I17">
        <v>8</v>
      </c>
      <c r="J17" s="2">
        <f t="shared" si="2"/>
        <v>0.61538461538461542</v>
      </c>
      <c r="K17">
        <v>16</v>
      </c>
      <c r="L17">
        <v>10</v>
      </c>
      <c r="M17" s="2">
        <f t="shared" si="3"/>
        <v>0.625</v>
      </c>
      <c r="N17">
        <v>17</v>
      </c>
      <c r="O17">
        <v>13</v>
      </c>
      <c r="P17" s="2">
        <f t="shared" si="4"/>
        <v>0.76470588235294112</v>
      </c>
      <c r="Q17" s="5">
        <f>295/20389*1000</f>
        <v>14.468586002256119</v>
      </c>
      <c r="R17">
        <v>10</v>
      </c>
      <c r="S17" s="2">
        <f t="shared" si="5"/>
        <v>0.69115254237288137</v>
      </c>
      <c r="T17" s="7">
        <v>16</v>
      </c>
    </row>
    <row r="18" spans="1:20" x14ac:dyDescent="0.25">
      <c r="A18" s="1">
        <v>44717</v>
      </c>
      <c r="B18">
        <v>14</v>
      </c>
      <c r="C18">
        <v>9</v>
      </c>
      <c r="D18" s="2">
        <f t="shared" si="6"/>
        <v>0.6428571428571429</v>
      </c>
      <c r="E18">
        <v>14.5</v>
      </c>
      <c r="F18">
        <v>8</v>
      </c>
      <c r="G18" s="2">
        <f t="shared" si="1"/>
        <v>0.55172413793103448</v>
      </c>
      <c r="H18">
        <v>8</v>
      </c>
      <c r="I18">
        <v>7</v>
      </c>
      <c r="J18" s="2">
        <f t="shared" si="2"/>
        <v>0.875</v>
      </c>
      <c r="K18">
        <v>17</v>
      </c>
      <c r="L18">
        <v>10</v>
      </c>
      <c r="M18" s="2">
        <f t="shared" si="3"/>
        <v>0.58823529411764708</v>
      </c>
      <c r="N18">
        <v>19</v>
      </c>
      <c r="O18">
        <v>13</v>
      </c>
      <c r="P18" s="2">
        <f t="shared" si="4"/>
        <v>0.68421052631578949</v>
      </c>
      <c r="Q18" s="5">
        <f>294/20502*1000</f>
        <v>14.34006438396254</v>
      </c>
      <c r="R18">
        <v>9</v>
      </c>
      <c r="S18" s="2">
        <f t="shared" si="5"/>
        <v>0.62761224489795919</v>
      </c>
      <c r="T18" s="7">
        <v>20</v>
      </c>
    </row>
    <row r="19" spans="1:20" x14ac:dyDescent="0.25">
      <c r="A19" s="1">
        <v>44724</v>
      </c>
      <c r="B19">
        <v>11</v>
      </c>
      <c r="C19">
        <v>7.4</v>
      </c>
      <c r="D19" s="2">
        <f t="shared" si="6"/>
        <v>0.67272727272727273</v>
      </c>
      <c r="E19">
        <v>9.5</v>
      </c>
      <c r="F19">
        <v>7</v>
      </c>
      <c r="G19" s="2">
        <f t="shared" si="1"/>
        <v>0.73684210526315785</v>
      </c>
      <c r="H19">
        <v>11</v>
      </c>
      <c r="I19">
        <v>7</v>
      </c>
      <c r="J19" s="2">
        <f t="shared" si="2"/>
        <v>0.63636363636363635</v>
      </c>
      <c r="K19">
        <v>17</v>
      </c>
      <c r="L19">
        <v>10</v>
      </c>
      <c r="M19" s="2">
        <f t="shared" si="3"/>
        <v>0.58823529411764708</v>
      </c>
      <c r="N19">
        <v>12</v>
      </c>
      <c r="O19">
        <v>11</v>
      </c>
      <c r="P19" s="2">
        <f t="shared" si="4"/>
        <v>0.91666666666666663</v>
      </c>
      <c r="Q19" s="5">
        <f>232/20632*1000</f>
        <v>11.244668476153548</v>
      </c>
      <c r="R19">
        <v>8</v>
      </c>
      <c r="S19" s="2">
        <f t="shared" si="5"/>
        <v>0.71144827586206894</v>
      </c>
      <c r="T19" s="7">
        <v>19</v>
      </c>
    </row>
    <row r="20" spans="1:20" x14ac:dyDescent="0.25">
      <c r="A20" s="1">
        <v>44731</v>
      </c>
      <c r="B20">
        <v>11</v>
      </c>
      <c r="C20">
        <v>6.5</v>
      </c>
      <c r="D20" s="2">
        <f t="shared" si="6"/>
        <v>0.59090909090909094</v>
      </c>
      <c r="E20">
        <v>10.5</v>
      </c>
      <c r="F20">
        <v>6</v>
      </c>
      <c r="G20" s="2">
        <f t="shared" si="1"/>
        <v>0.5714285714285714</v>
      </c>
      <c r="H20">
        <v>7</v>
      </c>
      <c r="I20">
        <v>6</v>
      </c>
      <c r="J20" s="2">
        <f t="shared" si="2"/>
        <v>0.8571428571428571</v>
      </c>
      <c r="K20">
        <v>12</v>
      </c>
      <c r="L20">
        <v>8</v>
      </c>
      <c r="M20" s="2">
        <f t="shared" si="3"/>
        <v>0.66666666666666663</v>
      </c>
      <c r="N20">
        <v>13</v>
      </c>
      <c r="O20">
        <v>9</v>
      </c>
      <c r="P20" s="2">
        <f t="shared" si="4"/>
        <v>0.69230769230769229</v>
      </c>
      <c r="Q20" s="5">
        <f>220/20706*1000</f>
        <v>10.624939631024825</v>
      </c>
      <c r="R20">
        <v>7</v>
      </c>
      <c r="S20" s="2">
        <f t="shared" si="5"/>
        <v>0.65882727272727271</v>
      </c>
      <c r="T20" s="7">
        <v>23</v>
      </c>
    </row>
    <row r="21" spans="1:20" x14ac:dyDescent="0.25">
      <c r="A21" s="1">
        <v>44738</v>
      </c>
      <c r="B21">
        <v>12</v>
      </c>
      <c r="C21">
        <v>6.9</v>
      </c>
      <c r="D21" s="2">
        <f t="shared" si="6"/>
        <v>0.57500000000000007</v>
      </c>
      <c r="E21">
        <v>12</v>
      </c>
      <c r="F21">
        <v>6.5</v>
      </c>
      <c r="G21" s="2">
        <f t="shared" si="1"/>
        <v>0.54166666666666663</v>
      </c>
      <c r="H21">
        <v>9</v>
      </c>
      <c r="I21">
        <v>5</v>
      </c>
      <c r="J21" s="2">
        <f t="shared" si="2"/>
        <v>0.55555555555555558</v>
      </c>
      <c r="K21">
        <v>9</v>
      </c>
      <c r="L21">
        <v>8</v>
      </c>
      <c r="M21" s="2">
        <f t="shared" si="3"/>
        <v>0.88888888888888884</v>
      </c>
      <c r="N21">
        <v>20</v>
      </c>
      <c r="O21">
        <v>10</v>
      </c>
      <c r="P21" s="2">
        <f t="shared" si="4"/>
        <v>0.5</v>
      </c>
      <c r="Q21" s="5">
        <f>254/20790*1000</f>
        <v>12.217412217412218</v>
      </c>
      <c r="R21">
        <v>7</v>
      </c>
      <c r="S21" s="2">
        <f t="shared" si="5"/>
        <v>0.57295275590551176</v>
      </c>
    </row>
    <row r="22" spans="1:20" x14ac:dyDescent="0.25">
      <c r="A22" s="1">
        <v>44745</v>
      </c>
      <c r="B22">
        <v>14</v>
      </c>
      <c r="C22">
        <v>9.9</v>
      </c>
      <c r="D22" s="2">
        <f t="shared" si="6"/>
        <v>0.70714285714285718</v>
      </c>
      <c r="E22">
        <v>13</v>
      </c>
      <c r="F22">
        <v>9</v>
      </c>
      <c r="G22" s="2">
        <f t="shared" si="1"/>
        <v>0.69230769230769229</v>
      </c>
      <c r="H22">
        <v>11</v>
      </c>
      <c r="I22">
        <v>7.5</v>
      </c>
      <c r="J22" s="2">
        <f t="shared" si="2"/>
        <v>0.68181818181818177</v>
      </c>
      <c r="K22">
        <v>17</v>
      </c>
      <c r="L22">
        <v>11</v>
      </c>
      <c r="M22" s="2">
        <f t="shared" si="3"/>
        <v>0.6470588235294118</v>
      </c>
      <c r="N22">
        <v>20</v>
      </c>
      <c r="O22">
        <v>13</v>
      </c>
      <c r="P22" s="2">
        <f t="shared" si="4"/>
        <v>0.65</v>
      </c>
      <c r="Q22" s="5">
        <f>299/20917*1000</f>
        <v>14.294592914853947</v>
      </c>
      <c r="R22">
        <v>9.9</v>
      </c>
      <c r="S22" s="2">
        <f t="shared" si="5"/>
        <v>0.69256956521739133</v>
      </c>
    </row>
    <row r="23" spans="1:20" x14ac:dyDescent="0.25">
      <c r="A23" s="1">
        <v>44752</v>
      </c>
      <c r="B23">
        <v>23.5</v>
      </c>
      <c r="C23">
        <v>13.6</v>
      </c>
      <c r="D23" s="2">
        <f t="shared" si="6"/>
        <v>0.5787234042553191</v>
      </c>
      <c r="E23">
        <v>24</v>
      </c>
      <c r="F23">
        <v>13</v>
      </c>
      <c r="G23" s="2">
        <f t="shared" si="1"/>
        <v>0.54166666666666663</v>
      </c>
      <c r="H23">
        <v>21</v>
      </c>
      <c r="I23">
        <v>10</v>
      </c>
      <c r="J23" s="2">
        <f t="shared" si="2"/>
        <v>0.47619047619047616</v>
      </c>
      <c r="K23">
        <v>22</v>
      </c>
      <c r="L23">
        <v>15</v>
      </c>
      <c r="M23" s="2">
        <f t="shared" si="3"/>
        <v>0.68181818181818177</v>
      </c>
      <c r="N23">
        <v>24</v>
      </c>
      <c r="O23">
        <v>15</v>
      </c>
      <c r="P23" s="2">
        <f t="shared" si="4"/>
        <v>0.625</v>
      </c>
      <c r="Q23" s="5">
        <f>495/21106*1000</f>
        <v>23.453046527053921</v>
      </c>
      <c r="R23">
        <v>13</v>
      </c>
      <c r="S23" s="2">
        <f t="shared" si="5"/>
        <v>0.55429898989898985</v>
      </c>
    </row>
    <row r="24" spans="1:20" s="3" customFormat="1" x14ac:dyDescent="0.25">
      <c r="A24" s="3" t="s">
        <v>0</v>
      </c>
      <c r="B24" s="3">
        <f>SUM(B8:B23)</f>
        <v>250.5</v>
      </c>
      <c r="C24" s="3">
        <f>SUM(C8:C23)</f>
        <v>137.4</v>
      </c>
      <c r="D24" s="4">
        <f t="shared" si="6"/>
        <v>0.54850299401197611</v>
      </c>
      <c r="E24" s="3">
        <f>SUM(E8:E23)</f>
        <v>236</v>
      </c>
      <c r="F24" s="3">
        <f>SUM(F8:F23)</f>
        <v>144</v>
      </c>
      <c r="G24" s="4">
        <f t="shared" si="1"/>
        <v>0.61016949152542377</v>
      </c>
      <c r="H24" s="3">
        <f>SUM(H8:H23)</f>
        <v>257</v>
      </c>
      <c r="I24" s="3">
        <f>SUM(I8:I23)</f>
        <v>168</v>
      </c>
      <c r="J24" s="4">
        <f t="shared" si="2"/>
        <v>0.65369649805447472</v>
      </c>
      <c r="K24" s="3">
        <f>SUM(K8:K23)</f>
        <v>342</v>
      </c>
      <c r="L24" s="3">
        <f>SUM(L8:L23)</f>
        <v>210</v>
      </c>
      <c r="M24" s="4">
        <f t="shared" si="3"/>
        <v>0.61403508771929827</v>
      </c>
      <c r="N24" s="3">
        <f>SUM(N8:N23)</f>
        <v>398</v>
      </c>
      <c r="O24" s="3">
        <f>SUM(O8:O23)</f>
        <v>254</v>
      </c>
      <c r="P24" s="4">
        <f t="shared" si="4"/>
        <v>0.63819095477386933</v>
      </c>
      <c r="Q24" s="6">
        <f>SUM(Q2:Q21)</f>
        <v>445.16161987943713</v>
      </c>
      <c r="R24" s="6">
        <f>SUM(R2:R23)</f>
        <v>281.2</v>
      </c>
      <c r="S24" s="4">
        <f t="shared" si="5"/>
        <v>0.63168069178146402</v>
      </c>
      <c r="T24" s="6">
        <f>SUM(T2:T21)</f>
        <v>364</v>
      </c>
    </row>
  </sheetData>
  <conditionalFormatting sqref="G25:G1048576 G1:G23 J1:J1048576 M1:M1048576 P1:P1048576">
    <cfRule type="colorScale" priority="17">
      <colorScale>
        <cfvo type="min"/>
        <cfvo type="max"/>
        <color rgb="FFF8696B"/>
        <color rgb="FFFCFCFF"/>
      </colorScale>
    </cfRule>
  </conditionalFormatting>
  <conditionalFormatting sqref="S1:S4">
    <cfRule type="colorScale" priority="14">
      <colorScale>
        <cfvo type="min"/>
        <cfvo type="max"/>
        <color rgb="FFF8696B"/>
        <color rgb="FFFCFCFF"/>
      </colorScale>
    </cfRule>
  </conditionalFormatting>
  <conditionalFormatting sqref="S7">
    <cfRule type="colorScale" priority="13">
      <colorScale>
        <cfvo type="min"/>
        <cfvo type="max"/>
        <color rgb="FFF8696B"/>
        <color rgb="FFFCFCFF"/>
      </colorScale>
    </cfRule>
  </conditionalFormatting>
  <conditionalFormatting sqref="S6">
    <cfRule type="colorScale" priority="12">
      <colorScale>
        <cfvo type="min"/>
        <cfvo type="max"/>
        <color rgb="FFF8696B"/>
        <color rgb="FFFCFCFF"/>
      </colorScale>
    </cfRule>
  </conditionalFormatting>
  <conditionalFormatting sqref="S5">
    <cfRule type="colorScale" priority="11">
      <colorScale>
        <cfvo type="min"/>
        <cfvo type="max"/>
        <color rgb="FFF8696B"/>
        <color rgb="FFFCFCFF"/>
      </colorScale>
    </cfRule>
  </conditionalFormatting>
  <conditionalFormatting sqref="G25:G1048576 G1:G23 J1:J1048576 M1:M1048576 P1:P1048576 S1:S1048576">
    <cfRule type="colorScale" priority="10">
      <colorScale>
        <cfvo type="min"/>
        <cfvo type="max"/>
        <color rgb="FFF8696B"/>
        <color rgb="FFFCFCFF"/>
      </colorScale>
    </cfRule>
  </conditionalFormatting>
  <conditionalFormatting sqref="S8:S24">
    <cfRule type="colorScale" priority="30">
      <colorScale>
        <cfvo type="min"/>
        <cfvo type="max"/>
        <color rgb="FFF8696B"/>
        <color rgb="FFFCFCFF"/>
      </colorScale>
    </cfRule>
  </conditionalFormatting>
  <conditionalFormatting sqref="S4">
    <cfRule type="colorScale" priority="9">
      <colorScale>
        <cfvo type="min"/>
        <cfvo type="max"/>
        <color rgb="FFF8696B"/>
        <color rgb="FFFCFCFF"/>
      </colorScale>
    </cfRule>
  </conditionalFormatting>
  <conditionalFormatting sqref="S3">
    <cfRule type="colorScale" priority="8">
      <colorScale>
        <cfvo type="min"/>
        <cfvo type="max"/>
        <color rgb="FFF8696B"/>
        <color rgb="FFFCFCFF"/>
      </colorScale>
    </cfRule>
  </conditionalFormatting>
  <conditionalFormatting sqref="S2">
    <cfRule type="colorScale" priority="7">
      <colorScale>
        <cfvo type="min"/>
        <cfvo type="max"/>
        <color rgb="FFF8696B"/>
        <color rgb="FFFCFCFF"/>
      </colorScale>
    </cfRule>
  </conditionalFormatting>
  <conditionalFormatting sqref="S1:S1048576">
    <cfRule type="colorScale" priority="6">
      <colorScale>
        <cfvo type="min"/>
        <cfvo type="max"/>
        <color rgb="FFF8696B"/>
        <color rgb="FFFCFCFF"/>
      </colorScale>
    </cfRule>
  </conditionalFormatting>
  <conditionalFormatting sqref="D8:D24">
    <cfRule type="colorScale" priority="5">
      <colorScale>
        <cfvo type="min"/>
        <cfvo type="max"/>
        <color rgb="FFF8696B"/>
        <color rgb="FFFCFCFF"/>
      </colorScale>
    </cfRule>
  </conditionalFormatting>
  <conditionalFormatting sqref="D8:D24">
    <cfRule type="colorScale" priority="4">
      <colorScale>
        <cfvo type="min"/>
        <cfvo type="max"/>
        <color rgb="FFF8696B"/>
        <color rgb="FFFCFCFF"/>
      </colorScale>
    </cfRule>
  </conditionalFormatting>
  <conditionalFormatting sqref="G24">
    <cfRule type="colorScale" priority="3">
      <colorScale>
        <cfvo type="min"/>
        <cfvo type="max"/>
        <color rgb="FFF8696B"/>
        <color rgb="FFFCFCFF"/>
      </colorScale>
    </cfRule>
  </conditionalFormatting>
  <conditionalFormatting sqref="G24">
    <cfRule type="colorScale" priority="2">
      <colorScale>
        <cfvo type="min"/>
        <cfvo type="max"/>
        <color rgb="FFF8696B"/>
        <color rgb="FFFCFCFF"/>
      </colorScale>
    </cfRule>
  </conditionalFormatting>
  <conditionalFormatting sqref="D1:D1048576 G1:G1048576 J1:J1048576 M1:M1048576 P1:P1048576 S1:S104857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Plank</dc:creator>
  <cp:lastModifiedBy>Michael Plank</cp:lastModifiedBy>
  <dcterms:created xsi:type="dcterms:W3CDTF">2022-05-09T22:58:48Z</dcterms:created>
  <dcterms:modified xsi:type="dcterms:W3CDTF">2022-07-17T23:24:09Z</dcterms:modified>
</cp:coreProperties>
</file>