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drawings/drawing7.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C:\Users\User\Desktop\FinEXcel\"/>
    </mc:Choice>
  </mc:AlternateContent>
  <xr:revisionPtr revIDLastSave="0" documentId="13_ncr:1_{ECD1074C-BCD8-47B1-9A40-840C8D431844}" xr6:coauthVersionLast="47" xr6:coauthVersionMax="47" xr10:uidLastSave="{00000000-0000-0000-0000-000000000000}"/>
  <bookViews>
    <workbookView xWindow="-108" yWindow="-108" windowWidth="23256" windowHeight="12576" tabRatio="840" xr2:uid="{00000000-000D-0000-FFFF-FFFF00000000}"/>
  </bookViews>
  <sheets>
    <sheet name="Cover Sheet" sheetId="34" r:id="rId1"/>
    <sheet name="PROJECT 1" sheetId="6" r:id="rId2"/>
    <sheet name="Orders" sheetId="1" r:id="rId3"/>
    <sheet name="Products" sheetId="32" r:id="rId4"/>
    <sheet name="Warehouse Extension" sheetId="3" r:id="rId5"/>
    <sheet name="Summary Chart" sheetId="5" r:id="rId6"/>
    <sheet name="PROJECT 2" sheetId="7" r:id="rId7"/>
    <sheet name="Team Selector" sheetId="30" r:id="rId8"/>
    <sheet name="Beer Prices" sheetId="8" r:id="rId9"/>
    <sheet name="Price per Ounce" sheetId="31" r:id="rId10"/>
    <sheet name="PROJECT 3" sheetId="12" r:id="rId11"/>
    <sheet name="Indicators" sheetId="13" r:id="rId12"/>
    <sheet name="Detail1" sheetId="35" state="hidden" r:id="rId13"/>
    <sheet name="Region Summary" sheetId="14" r:id="rId14"/>
    <sheet name="PROJECT 4" sheetId="15" r:id="rId15"/>
    <sheet name="Inventory" sheetId="16" r:id="rId16"/>
    <sheet name="Order Tracker" sheetId="17" r:id="rId17"/>
    <sheet name="PROJECT 5" sheetId="18" r:id="rId18"/>
    <sheet name="Product Sales" sheetId="19" r:id="rId19"/>
    <sheet name="Sales by Store" sheetId="21" r:id="rId20"/>
    <sheet name="New Product" sheetId="20" r:id="rId21"/>
    <sheet name="PROJECT 6" sheetId="22" r:id="rId22"/>
    <sheet name="Monthly Trend" sheetId="29" r:id="rId23"/>
    <sheet name="Collision Causes" sheetId="28" r:id="rId24"/>
  </sheets>
  <definedNames>
    <definedName name="_xlnm._FilterDatabase" localSheetId="15" hidden="1">Inventory!$A$1:$I$101</definedName>
    <definedName name="_xlnm._FilterDatabase" localSheetId="2" hidden="1">Orders!$A$1:$I$201</definedName>
    <definedName name="_xlnm._FilterDatabase" localSheetId="18" hidden="1">'Product Sales'!$A$1:$G$85</definedName>
    <definedName name="_xlnm._FilterDatabase" localSheetId="3" hidden="1">Products!$A$1:$B$15</definedName>
  </definedNames>
  <calcPr calcId="191029"/>
  <pivotCaches>
    <pivotCache cacheId="0" r:id="rId25"/>
    <pivotCache cacheId="1" r:id="rId26"/>
    <pivotCache cacheId="2" r:id="rId2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 i="21" l="1" a="1"/>
  <c r="G3" i="21" s="1"/>
  <c r="I8" i="21"/>
  <c r="J8" i="21"/>
  <c r="K8" i="21"/>
  <c r="H8" i="21"/>
  <c r="H4" i="21"/>
  <c r="I4" i="21"/>
  <c r="J4" i="21"/>
  <c r="K4" i="21"/>
  <c r="H5" i="21"/>
  <c r="I5" i="21"/>
  <c r="J5" i="21"/>
  <c r="K5" i="21"/>
  <c r="H6" i="21"/>
  <c r="I6" i="21"/>
  <c r="J6" i="21"/>
  <c r="K6" i="21"/>
  <c r="H7" i="21"/>
  <c r="I7" i="21"/>
  <c r="J7" i="21"/>
  <c r="K7" i="21"/>
  <c r="I3" i="21"/>
  <c r="J3" i="21"/>
  <c r="K3" i="21"/>
  <c r="H3" i="21"/>
  <c r="G86" i="19"/>
  <c r="F86" i="19"/>
  <c r="G64" i="19"/>
  <c r="F64" i="19"/>
  <c r="G60" i="19"/>
  <c r="F60" i="19"/>
  <c r="G48" i="19"/>
  <c r="G87" i="19" s="1"/>
  <c r="F48" i="19"/>
  <c r="G6" i="19"/>
  <c r="F6" i="19"/>
  <c r="F87" i="19" s="1"/>
  <c r="B5" i="17"/>
  <c r="B8" i="20"/>
  <c r="G31" i="31"/>
  <c r="G31" i="31" a="1"/>
  <c r="G30" i="31"/>
  <c r="G30" i="31" a="1"/>
  <c r="G29" i="31"/>
  <c r="G29" i="31" a="1"/>
  <c r="G28" i="31"/>
  <c r="G28" i="31" a="1"/>
  <c r="G27" i="31"/>
  <c r="G27" i="31" a="1"/>
  <c r="G26" i="31"/>
  <c r="G26" i="31" a="1"/>
  <c r="G25" i="31"/>
  <c r="G25" i="31" a="1"/>
  <c r="G24" i="31"/>
  <c r="G24" i="31" a="1"/>
  <c r="G23" i="31"/>
  <c r="G23" i="31" a="1"/>
  <c r="G22" i="31"/>
  <c r="G22" i="31" a="1"/>
  <c r="G21" i="31"/>
  <c r="G21" i="31" a="1"/>
  <c r="G20" i="31"/>
  <c r="G20" i="31" a="1"/>
  <c r="G19" i="31"/>
  <c r="G19" i="31" a="1"/>
  <c r="G18" i="31"/>
  <c r="G18" i="31" a="1"/>
  <c r="G17" i="31"/>
  <c r="G17" i="31" a="1"/>
  <c r="G16" i="31"/>
  <c r="G16" i="31" a="1"/>
  <c r="G15" i="31"/>
  <c r="G15" i="31" a="1"/>
  <c r="G14" i="31"/>
  <c r="G14" i="31" a="1"/>
  <c r="G13" i="31"/>
  <c r="G13" i="31" a="1"/>
  <c r="G12" i="31"/>
  <c r="G12" i="31" a="1"/>
  <c r="G11" i="31"/>
  <c r="G11" i="31" a="1"/>
  <c r="G10" i="31"/>
  <c r="G10" i="31" a="1"/>
  <c r="G9" i="31"/>
  <c r="G9" i="31" a="1"/>
  <c r="G8" i="31"/>
  <c r="G8" i="31" a="1"/>
  <c r="G7" i="31"/>
  <c r="G7" i="31" a="1"/>
  <c r="G6" i="31"/>
  <c r="G6" i="31" a="1"/>
  <c r="G5" i="31"/>
  <c r="G5" i="31" a="1"/>
  <c r="G4" i="31"/>
  <c r="G4" i="31" a="1"/>
  <c r="G3" i="31"/>
  <c r="G3" i="31" a="1"/>
  <c r="G2" i="31"/>
  <c r="G2" i="31" a="1"/>
  <c r="C11" i="30"/>
  <c r="C9" i="30"/>
  <c r="C8" i="30"/>
  <c r="B5" i="3"/>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L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<sst xmlns="http://schemas.openxmlformats.org/spreadsheetml/2006/main" count="1753" uniqueCount="642">
  <si>
    <t>Country</t>
  </si>
  <si>
    <t>Quantity</t>
  </si>
  <si>
    <t>United Kingdom</t>
  </si>
  <si>
    <t>France</t>
  </si>
  <si>
    <t>Netherlands</t>
  </si>
  <si>
    <t>Germany</t>
  </si>
  <si>
    <t>Norway</t>
  </si>
  <si>
    <t>Switzerland</t>
  </si>
  <si>
    <t>Spain</t>
  </si>
  <si>
    <t>Portugal</t>
  </si>
  <si>
    <t>Italy</t>
  </si>
  <si>
    <t>Belgium</t>
  </si>
  <si>
    <t>Denmark</t>
  </si>
  <si>
    <t>Sweden</t>
  </si>
  <si>
    <t>Finland</t>
  </si>
  <si>
    <t>Austria</t>
  </si>
  <si>
    <t>Order Date</t>
  </si>
  <si>
    <t>Product ID</t>
  </si>
  <si>
    <t>Product Name</t>
  </si>
  <si>
    <t>Unit Price</t>
  </si>
  <si>
    <t>Revenue</t>
  </si>
  <si>
    <t>Client ID</t>
  </si>
  <si>
    <t>Orders</t>
  </si>
  <si>
    <t>Mortgage Payments</t>
  </si>
  <si>
    <t>Loan Balance</t>
  </si>
  <si>
    <t>Annual Interest Rate</t>
  </si>
  <si>
    <t>Term Length (yrs)</t>
  </si>
  <si>
    <t>Monthly Payment</t>
  </si>
  <si>
    <t>Grand Total</t>
  </si>
  <si>
    <t>Jan</t>
  </si>
  <si>
    <t>Feb</t>
  </si>
  <si>
    <t>Mar</t>
  </si>
  <si>
    <t>Apr</t>
  </si>
  <si>
    <t>May</t>
  </si>
  <si>
    <t>Jun</t>
  </si>
  <si>
    <t>Jul</t>
  </si>
  <si>
    <t>Aug</t>
  </si>
  <si>
    <t>Order #</t>
  </si>
  <si>
    <t>MLB Beer Prices</t>
  </si>
  <si>
    <t>Price:</t>
  </si>
  <si>
    <t>Team</t>
  </si>
  <si>
    <t>Nickname</t>
  </si>
  <si>
    <t>City</t>
  </si>
  <si>
    <t>Arizona Diamondbacks</t>
  </si>
  <si>
    <t>Diamondbacks</t>
  </si>
  <si>
    <t>Arizona</t>
  </si>
  <si>
    <t>Atlanta Braves</t>
  </si>
  <si>
    <t>Braves</t>
  </si>
  <si>
    <t>Atlanta</t>
  </si>
  <si>
    <t>Baltimore Orioles</t>
  </si>
  <si>
    <t>Orioles</t>
  </si>
  <si>
    <t>Baltimore</t>
  </si>
  <si>
    <t>Boston Red Sox</t>
  </si>
  <si>
    <t>Red Sox</t>
  </si>
  <si>
    <t>Boston</t>
  </si>
  <si>
    <t>Chicago Cubs</t>
  </si>
  <si>
    <t>Cubs</t>
  </si>
  <si>
    <t>Chicago</t>
  </si>
  <si>
    <t>Chicago White Sox</t>
  </si>
  <si>
    <t>White Sox</t>
  </si>
  <si>
    <t>Cincinnati Reds</t>
  </si>
  <si>
    <t>Reds</t>
  </si>
  <si>
    <t>Cincinnati</t>
  </si>
  <si>
    <t>Cleveland Indians</t>
  </si>
  <si>
    <t>Indians</t>
  </si>
  <si>
    <t>Cleveland</t>
  </si>
  <si>
    <t>Colorado Rockies</t>
  </si>
  <si>
    <t>Rockies</t>
  </si>
  <si>
    <t>Colorado</t>
  </si>
  <si>
    <t>Detroit Tigers</t>
  </si>
  <si>
    <t>Tigers</t>
  </si>
  <si>
    <t>Detroit</t>
  </si>
  <si>
    <t>Houston Astros</t>
  </si>
  <si>
    <t>Astros</t>
  </si>
  <si>
    <t>Houston</t>
  </si>
  <si>
    <t>Kansas City Royals</t>
  </si>
  <si>
    <t>Royals</t>
  </si>
  <si>
    <t>Kansas City</t>
  </si>
  <si>
    <t>Los Angeles Angels</t>
  </si>
  <si>
    <t>Angels</t>
  </si>
  <si>
    <t>Anaheim</t>
  </si>
  <si>
    <t>Los Angeles Dodgers</t>
  </si>
  <si>
    <t>Dodgers</t>
  </si>
  <si>
    <t>Los Angeles</t>
  </si>
  <si>
    <t>Miami Marlins</t>
  </si>
  <si>
    <t>Marlins</t>
  </si>
  <si>
    <t>Miami</t>
  </si>
  <si>
    <t>Milwaukee Brewers</t>
  </si>
  <si>
    <t>Brewers</t>
  </si>
  <si>
    <t>Milwaukee</t>
  </si>
  <si>
    <t>Minnesota Twins</t>
  </si>
  <si>
    <t>Twins</t>
  </si>
  <si>
    <t>Minnesota</t>
  </si>
  <si>
    <t>New York Mets</t>
  </si>
  <si>
    <t>Mets</t>
  </si>
  <si>
    <t>New York</t>
  </si>
  <si>
    <t>New York Yankees</t>
  </si>
  <si>
    <t>Yankees</t>
  </si>
  <si>
    <t>Oakland Athletics</t>
  </si>
  <si>
    <t>Athletics</t>
  </si>
  <si>
    <t>Oakland</t>
  </si>
  <si>
    <t>Philadelphia Phillies</t>
  </si>
  <si>
    <t>Phillies</t>
  </si>
  <si>
    <t>Philadelphia</t>
  </si>
  <si>
    <t>Pittsburgh Pirates</t>
  </si>
  <si>
    <t>Pirates</t>
  </si>
  <si>
    <t>Pittsburgh</t>
  </si>
  <si>
    <t>San Diego Padres</t>
  </si>
  <si>
    <t>Padres</t>
  </si>
  <si>
    <t>San Diego</t>
  </si>
  <si>
    <t>San Francisco Giants</t>
  </si>
  <si>
    <t>Giants</t>
  </si>
  <si>
    <t>San Francisco</t>
  </si>
  <si>
    <t>Seattle Mariners</t>
  </si>
  <si>
    <t>Mariners</t>
  </si>
  <si>
    <t>Seattle</t>
  </si>
  <si>
    <t>St. Louis Cardinals</t>
  </si>
  <si>
    <t>Cardinals</t>
  </si>
  <si>
    <t>St. Louis</t>
  </si>
  <si>
    <t>Tampa Bay Rays</t>
  </si>
  <si>
    <t>Rays</t>
  </si>
  <si>
    <t>Tampa</t>
  </si>
  <si>
    <t>Texas Rangers</t>
  </si>
  <si>
    <t>Rangers</t>
  </si>
  <si>
    <t>Arlington</t>
  </si>
  <si>
    <t>Toronto Blue Jays</t>
  </si>
  <si>
    <t>Blue Jays</t>
  </si>
  <si>
    <t>Toronto</t>
  </si>
  <si>
    <t>Washington Nationals</t>
  </si>
  <si>
    <t>Nationals</t>
  </si>
  <si>
    <t>Washington</t>
  </si>
  <si>
    <t>Size</t>
  </si>
  <si>
    <t>Price</t>
  </si>
  <si>
    <t>2013</t>
  </si>
  <si>
    <t>2014</t>
  </si>
  <si>
    <t>2015</t>
  </si>
  <si>
    <t>2016</t>
  </si>
  <si>
    <t>2018</t>
  </si>
  <si>
    <t>Change</t>
  </si>
  <si>
    <t>Region</t>
  </si>
  <si>
    <t>Afghanistan</t>
  </si>
  <si>
    <t>South Asia</t>
  </si>
  <si>
    <t>Albania</t>
  </si>
  <si>
    <t>Europe &amp; Central Asia</t>
  </si>
  <si>
    <t>Algeria</t>
  </si>
  <si>
    <t>Middle East &amp; North Africa</t>
  </si>
  <si>
    <t>Andorra</t>
  </si>
  <si>
    <t>Angola</t>
  </si>
  <si>
    <t>Sub-Saharan Africa</t>
  </si>
  <si>
    <t>Antigua and Barbuda</t>
  </si>
  <si>
    <t>Latin America &amp; Caribbean</t>
  </si>
  <si>
    <t>Argentina</t>
  </si>
  <si>
    <t>Armenia</t>
  </si>
  <si>
    <t>Australia</t>
  </si>
  <si>
    <t>East Asia &amp; Pacific</t>
  </si>
  <si>
    <t>Azerbaijan</t>
  </si>
  <si>
    <t>Bahrain</t>
  </si>
  <si>
    <t>Bangladesh</t>
  </si>
  <si>
    <t>Belarus</t>
  </si>
  <si>
    <t>Belize</t>
  </si>
  <si>
    <t>Benin</t>
  </si>
  <si>
    <t>Bhutan</t>
  </si>
  <si>
    <t>Bolivia</t>
  </si>
  <si>
    <t>Bosnia and Herzegovina</t>
  </si>
  <si>
    <t>Botswana</t>
  </si>
  <si>
    <t>Brazil</t>
  </si>
  <si>
    <t>Brunei Darussalam</t>
  </si>
  <si>
    <t>Bulgaria</t>
  </si>
  <si>
    <t>Burkina Faso</t>
  </si>
  <si>
    <t>Burundi</t>
  </si>
  <si>
    <t>Cabo Verde</t>
  </si>
  <si>
    <t>Cambodia</t>
  </si>
  <si>
    <t>Cameroon</t>
  </si>
  <si>
    <t>Canada</t>
  </si>
  <si>
    <t>North America</t>
  </si>
  <si>
    <t>Central African Republic</t>
  </si>
  <si>
    <t>Chad</t>
  </si>
  <si>
    <t>Chile</t>
  </si>
  <si>
    <t>China</t>
  </si>
  <si>
    <t>Colombia</t>
  </si>
  <si>
    <t>Comoros</t>
  </si>
  <si>
    <t>Congo, Dem. Rep.</t>
  </si>
  <si>
    <t>Congo, Rep.</t>
  </si>
  <si>
    <t>Costa Rica</t>
  </si>
  <si>
    <t>Cote d'Ivoire</t>
  </si>
  <si>
    <t>Croatia</t>
  </si>
  <si>
    <t>Cyprus</t>
  </si>
  <si>
    <t>Czech Republic</t>
  </si>
  <si>
    <t>Djibouti</t>
  </si>
  <si>
    <t>Dominica</t>
  </si>
  <si>
    <t>Dominican Republic</t>
  </si>
  <si>
    <t>Ecuador</t>
  </si>
  <si>
    <t>Egypt, Arab Rep.</t>
  </si>
  <si>
    <t>El Salvador</t>
  </si>
  <si>
    <t>Equatorial Guinea</t>
  </si>
  <si>
    <t>Estonia</t>
  </si>
  <si>
    <t>Eswatini</t>
  </si>
  <si>
    <t>Ethiopia</t>
  </si>
  <si>
    <t>Fiji</t>
  </si>
  <si>
    <t>Gabon</t>
  </si>
  <si>
    <t>Gambia, The</t>
  </si>
  <si>
    <t>Georgia</t>
  </si>
  <si>
    <t>Ghana</t>
  </si>
  <si>
    <t>Greece</t>
  </si>
  <si>
    <t>Grenada</t>
  </si>
  <si>
    <t>Guatemala</t>
  </si>
  <si>
    <t>Guinea</t>
  </si>
  <si>
    <t>Guinea-Bissau</t>
  </si>
  <si>
    <t>Guyana</t>
  </si>
  <si>
    <t>Haiti</t>
  </si>
  <si>
    <t>Honduras</t>
  </si>
  <si>
    <t>Hong Kong SAR, China</t>
  </si>
  <si>
    <t>Hungary</t>
  </si>
  <si>
    <t>Iceland</t>
  </si>
  <si>
    <t>India</t>
  </si>
  <si>
    <t>Indonesia</t>
  </si>
  <si>
    <t>Iraq</t>
  </si>
  <si>
    <t>Ireland</t>
  </si>
  <si>
    <t>Israel</t>
  </si>
  <si>
    <t>Jamaica</t>
  </si>
  <si>
    <t>Japan</t>
  </si>
  <si>
    <t>Jordan</t>
  </si>
  <si>
    <t>Kazakhstan</t>
  </si>
  <si>
    <t>Kenya</t>
  </si>
  <si>
    <t>Kiribati</t>
  </si>
  <si>
    <t>Korea, Rep.</t>
  </si>
  <si>
    <t>Kuwait</t>
  </si>
  <si>
    <t>Kyrgyz Republic</t>
  </si>
  <si>
    <t>Latvia</t>
  </si>
  <si>
    <t>Lebanon</t>
  </si>
  <si>
    <t>Lesotho</t>
  </si>
  <si>
    <t>Liberia</t>
  </si>
  <si>
    <t>Libya</t>
  </si>
  <si>
    <t>Lithuania</t>
  </si>
  <si>
    <t>Luxembourg</t>
  </si>
  <si>
    <t>Macao SAR, China</t>
  </si>
  <si>
    <t>Madagascar</t>
  </si>
  <si>
    <t>Malawi</t>
  </si>
  <si>
    <t>Malaysia</t>
  </si>
  <si>
    <t>Maldives</t>
  </si>
  <si>
    <t>Mali</t>
  </si>
  <si>
    <t>Malta</t>
  </si>
  <si>
    <t>Marshall Islands</t>
  </si>
  <si>
    <t>Mauritania</t>
  </si>
  <si>
    <t>Mauritius</t>
  </si>
  <si>
    <t>Mexico</t>
  </si>
  <si>
    <t>Moldova</t>
  </si>
  <si>
    <t>Mongolia</t>
  </si>
  <si>
    <t>Montenegro</t>
  </si>
  <si>
    <t>Morocco</t>
  </si>
  <si>
    <t>Mozambique</t>
  </si>
  <si>
    <t>Myanmar</t>
  </si>
  <si>
    <t>Namibia</t>
  </si>
  <si>
    <t>Nepal</t>
  </si>
  <si>
    <t>New Zealand</t>
  </si>
  <si>
    <t>Nicaragua</t>
  </si>
  <si>
    <t>Niger</t>
  </si>
  <si>
    <t>Nigeria</t>
  </si>
  <si>
    <t>North Macedonia</t>
  </si>
  <si>
    <t>Oman</t>
  </si>
  <si>
    <t>Pakistan</t>
  </si>
  <si>
    <t>Palau</t>
  </si>
  <si>
    <t>Panama</t>
  </si>
  <si>
    <t>Papua New Guinea</t>
  </si>
  <si>
    <t>Paraguay</t>
  </si>
  <si>
    <t>Peru</t>
  </si>
  <si>
    <t>Philippines</t>
  </si>
  <si>
    <t>Poland</t>
  </si>
  <si>
    <t>Puerto Rico</t>
  </si>
  <si>
    <t>Qatar</t>
  </si>
  <si>
    <t>Romania</t>
  </si>
  <si>
    <t>Russian Federation</t>
  </si>
  <si>
    <t>Rwanda</t>
  </si>
  <si>
    <t>Samoa</t>
  </si>
  <si>
    <t>Sao Tome and Principe</t>
  </si>
  <si>
    <t>Saudi Arabia</t>
  </si>
  <si>
    <t>Senegal</t>
  </si>
  <si>
    <t>Serbia</t>
  </si>
  <si>
    <t>Seychelles</t>
  </si>
  <si>
    <t>Sierra Leone</t>
  </si>
  <si>
    <t>Singapore</t>
  </si>
  <si>
    <t>Slovak Republic</t>
  </si>
  <si>
    <t>Slovenia</t>
  </si>
  <si>
    <t>Solomon Islands</t>
  </si>
  <si>
    <t>Somalia</t>
  </si>
  <si>
    <t>South Africa</t>
  </si>
  <si>
    <t>Sri Lanka</t>
  </si>
  <si>
    <t>St. Kitts and Nevis</t>
  </si>
  <si>
    <t>St. Lucia</t>
  </si>
  <si>
    <t>St. Vincent and the Grenadines</t>
  </si>
  <si>
    <t>Suriname</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</si>
  <si>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</si>
  <si>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</si>
  <si>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</si>
  <si>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</si>
  <si>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</si>
  <si>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</si>
  <si>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</si>
  <si>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</si>
  <si>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</si>
  <si>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</si>
  <si>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</si>
  <si>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</si>
  <si>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</si>
  <si>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</si>
  <si>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</si>
  <si>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States</t>
  </si>
  <si>
    <t>Uruguay</t>
  </si>
  <si>
    <t>Uzbekistan</t>
  </si>
  <si>
    <t>Vanuatu</t>
  </si>
  <si>
    <t>Vietnam</t>
  </si>
  <si>
    <t>Yemen, Rep.</t>
  </si>
  <si>
    <t>Zambia</t>
  </si>
  <si>
    <t>Zimbabwe</t>
  </si>
  <si>
    <t>Population</t>
  </si>
  <si>
    <t>Sum of Population</t>
  </si>
  <si>
    <t>Area</t>
  </si>
  <si>
    <t>Sum of Area</t>
  </si>
  <si>
    <t>Province</t>
  </si>
  <si>
    <t>Winery</t>
  </si>
  <si>
    <t>Variety</t>
  </si>
  <si>
    <t>Name</t>
  </si>
  <si>
    <t>US</t>
  </si>
  <si>
    <t>Cadence</t>
  </si>
  <si>
    <t>Bordeaux Red</t>
  </si>
  <si>
    <t>Cadence (2013) Coda</t>
  </si>
  <si>
    <t>Cadence (2012) Coda</t>
  </si>
  <si>
    <t>Cadence (2015) Coda</t>
  </si>
  <si>
    <t>Cadence (2014) Coda</t>
  </si>
  <si>
    <t>Loire Valley</t>
  </si>
  <si>
    <t>Henri Bourgeois</t>
  </si>
  <si>
    <t>Sauvignon Blanc</t>
  </si>
  <si>
    <t xml:space="preserve">Henri Bourgeois (2010) Jadis </t>
  </si>
  <si>
    <t xml:space="preserve">Henri Bourgeois (2012) Jadis </t>
  </si>
  <si>
    <t xml:space="preserve">Henri Bourgeois (2014) Jadis </t>
  </si>
  <si>
    <t>Burgundy</t>
  </si>
  <si>
    <t>Louis Latour</t>
  </si>
  <si>
    <t>Chardonnay</t>
  </si>
  <si>
    <t xml:space="preserve">Louis Latour (2009) Charmes </t>
  </si>
  <si>
    <t>Cadence (2013) Ciel du Cheval</t>
  </si>
  <si>
    <t xml:space="preserve">Louis Latour (2008) Genievres </t>
  </si>
  <si>
    <t>Pinot Noir</t>
  </si>
  <si>
    <t xml:space="preserve">Louis Latour (2009) En Chevret </t>
  </si>
  <si>
    <t xml:space="preserve">Louis Latour (2012) En Paradis </t>
  </si>
  <si>
    <t xml:space="preserve">Louis Latour (2014) En Paradis </t>
  </si>
  <si>
    <t xml:space="preserve">Louis Latour (2009) La Garenne </t>
  </si>
  <si>
    <t xml:space="preserve">Louis Latour (2009) Les Damodes </t>
  </si>
  <si>
    <t>Cadence (2012) Tapteil</t>
  </si>
  <si>
    <t>Cadence (2014) Tapteil</t>
  </si>
  <si>
    <t>Cadence (2013) Tapteil</t>
  </si>
  <si>
    <t>Cadence (2011) Tapteil</t>
  </si>
  <si>
    <t xml:space="preserve">Henri Bourgeois (2012) En Travertin </t>
  </si>
  <si>
    <t xml:space="preserve">Henri Bourgeois (2015) En Travertin </t>
  </si>
  <si>
    <t>Bordeaux</t>
  </si>
  <si>
    <t>Cheval Quancard</t>
  </si>
  <si>
    <t xml:space="preserve">Cheval Quancard (2010) Fleur de Roc </t>
  </si>
  <si>
    <t xml:space="preserve">Cheval Quancard (2015) Fleur du Roc </t>
  </si>
  <si>
    <t xml:space="preserve">Henri Bourgeois (2014) Les Baronnes </t>
  </si>
  <si>
    <t xml:space="preserve">Henri Bourgeois (2012) Les Baronnes </t>
  </si>
  <si>
    <t xml:space="preserve">Henri Bourgeois (2015) Les Baronnes </t>
  </si>
  <si>
    <t xml:space="preserve">Henri Bourgeois (2016) Les Baronnes </t>
  </si>
  <si>
    <t xml:space="preserve">Henri Bourgeois (2013) Les Baronnes </t>
  </si>
  <si>
    <t>Cheval Quancard (2009) Chai de Bordes</t>
  </si>
  <si>
    <t>Cheval Quancard (2010) Chai de Bordes</t>
  </si>
  <si>
    <t>Cheval Quancard (2012) Chai de Bordes</t>
  </si>
  <si>
    <t>Cheval Quancard (2014) Chai de Bordes</t>
  </si>
  <si>
    <t xml:space="preserve">Henri Bourgeois (2011) Etienne Henri </t>
  </si>
  <si>
    <t xml:space="preserve">Henri Bourgeois (2014) Etienne Henri </t>
  </si>
  <si>
    <t xml:space="preserve">Henri Bourgeois (2013) Etienne Henri </t>
  </si>
  <si>
    <t xml:space="preserve">Henri Bourgeois (2009) La Bourgeoise </t>
  </si>
  <si>
    <t xml:space="preserve">Henri Bourgeois (2014) La Bourgeoise </t>
  </si>
  <si>
    <t xml:space="preserve">Henri Bourgeois (2013) La Bourgeoise </t>
  </si>
  <si>
    <t xml:space="preserve">Henri Bourgeois (2012) La Bourgeoise </t>
  </si>
  <si>
    <t xml:space="preserve">Louis Latour (2014) Le Montrachet </t>
  </si>
  <si>
    <t xml:space="preserve">Louis Latour (2009) Les Chatelots </t>
  </si>
  <si>
    <t xml:space="preserve">Cheval Quancard (2015) Chai de Bordes </t>
  </si>
  <si>
    <t>Louis Latour (2008) Clos de Vougeot</t>
  </si>
  <si>
    <t>Louis Latour (2005) Clos de Vougeot</t>
  </si>
  <si>
    <t>Louis Latour (2010) Clos de Vougeot</t>
  </si>
  <si>
    <t>Louis Latour (2011) Clos de Vougeot</t>
  </si>
  <si>
    <t>Louis Latour (2014) Clos de Vougeot</t>
  </si>
  <si>
    <t xml:space="preserve">Louis Latour (2005) Domaine Latour </t>
  </si>
  <si>
    <t xml:space="preserve">Louis Latour (2015) Domaine Latour </t>
  </si>
  <si>
    <t xml:space="preserve">Henri Bourgeois (2015) Haute Victoire </t>
  </si>
  <si>
    <t xml:space="preserve">Henri Bourgeois (2014) Haute Victoire </t>
  </si>
  <si>
    <t xml:space="preserve">Henri Bourgeois (2011) Sancerre Jadis </t>
  </si>
  <si>
    <t xml:space="preserve">Louis Latour (2009) Les Demoiselles </t>
  </si>
  <si>
    <t xml:space="preserve">Louis Latour (2011) Les Demoiselles </t>
  </si>
  <si>
    <t xml:space="preserve">Louis Latour (2015) Les Demoiselles </t>
  </si>
  <si>
    <t>Louis Latour (2008) Batard-Montrachet</t>
  </si>
  <si>
    <t>Louis Latour (2015) Batard-Montrachet</t>
  </si>
  <si>
    <t>Louis Latour (2014) Batard-Montrachet</t>
  </si>
  <si>
    <t>Louis Latour (2009) Batard-Montrachet</t>
  </si>
  <si>
    <t xml:space="preserve">Cheval Quancard (2014) Fortin Plaisance </t>
  </si>
  <si>
    <t xml:space="preserve">Louis Latour (2012) Les Deux Moulins </t>
  </si>
  <si>
    <t xml:space="preserve">Cheval Quancard (2014) Monfort Bellevue </t>
  </si>
  <si>
    <t xml:space="preserve">Cheval Quancard (2009) Monfort Bellevue </t>
  </si>
  <si>
    <t>Louis Latour (2005) Morey-Saint-Denis</t>
  </si>
  <si>
    <t>Louis Latour (2015) Morey-Saint-Denis</t>
  </si>
  <si>
    <t>Louis Latour (2014) Morey-Saint-Denis</t>
  </si>
  <si>
    <t>Louis Latour (2015) Nuits-St.-Georges</t>
  </si>
  <si>
    <t>Louis Latour (2012) Nuits-St.-Georges</t>
  </si>
  <si>
    <t xml:space="preserve">Henri Bourgeois (2011) Sancerre d'Antan </t>
  </si>
  <si>
    <t xml:space="preserve">Henri Bourgeois (2012) Sancerre d'Antan </t>
  </si>
  <si>
    <t xml:space="preserve">Henri Bourgeois (2009) Sancerre d'Antan </t>
  </si>
  <si>
    <t xml:space="preserve">Louis Latour (2009) Charmes Chambertin </t>
  </si>
  <si>
    <t xml:space="preserve">Cheval Quancard (2010) Prestige de Bordes </t>
  </si>
  <si>
    <t xml:space="preserve">Louis Latour (2008) Charmes Premier Cru </t>
  </si>
  <si>
    <t xml:space="preserve">Louis Latour (2011) Epenots Premier Cru </t>
  </si>
  <si>
    <t xml:space="preserve">Louis Latour (2014) Epenots Premier Cru </t>
  </si>
  <si>
    <t xml:space="preserve">Louis Latour (2009) Les Quatre Journaux </t>
  </si>
  <si>
    <t xml:space="preserve">Louis Latour (2014) Les Quatre Journaux </t>
  </si>
  <si>
    <t xml:space="preserve">Louis Latour (2015) Les Quatre Journaux </t>
  </si>
  <si>
    <t xml:space="preserve">Louis Latour (2011) Morgeot Premier Cru </t>
  </si>
  <si>
    <t xml:space="preserve">Louis Latour (2010) Morgeot Premier Cru </t>
  </si>
  <si>
    <t xml:space="preserve">Louis Latour (2015) Morgeot Premier Cru </t>
  </si>
  <si>
    <t>Cadence (2011) Cara Mia</t>
  </si>
  <si>
    <t>Cadence (2013) Cara Mia</t>
  </si>
  <si>
    <t>Cadence (2014) Cara Mia</t>
  </si>
  <si>
    <t>Cadence (2012) Cara Mia</t>
  </si>
  <si>
    <t xml:space="preserve">Louis Latour (2011) Caradeux Premier Cru </t>
  </si>
  <si>
    <t xml:space="preserve">Henri Bourgeois (2008) Le M.D. de Bourgeois </t>
  </si>
  <si>
    <t>Canoe Ridge</t>
  </si>
  <si>
    <t>Merlot</t>
  </si>
  <si>
    <t>Canoe Ridge (2013) The Expedition</t>
  </si>
  <si>
    <t>Canoe Ridge (2014) The Expedition</t>
  </si>
  <si>
    <t>Order Tracker</t>
  </si>
  <si>
    <t>Purchase Date:</t>
  </si>
  <si>
    <t>Shipment Time (business days):</t>
  </si>
  <si>
    <t>Arrival Date:</t>
  </si>
  <si>
    <t>Order ID:</t>
  </si>
  <si>
    <t>555-123</t>
  </si>
  <si>
    <t>Stock On Hand</t>
  </si>
  <si>
    <t>Reorder Quantity</t>
  </si>
  <si>
    <t>Year</t>
  </si>
  <si>
    <t>Whole Bean/Teas</t>
  </si>
  <si>
    <t>Coffee beans</t>
  </si>
  <si>
    <t>Organic Beans</t>
  </si>
  <si>
    <t>Brazilian - Organic</t>
  </si>
  <si>
    <t>House blend Beans</t>
  </si>
  <si>
    <t>Our Old Time Diner Blend</t>
  </si>
  <si>
    <t>Espresso Beans</t>
  </si>
  <si>
    <t>Espresso Roast</t>
  </si>
  <si>
    <t>Primo Espresso Roast</t>
  </si>
  <si>
    <t>Gourmet Beans</t>
  </si>
  <si>
    <t>Columbian Medium Roast</t>
  </si>
  <si>
    <t>Premium Beans</t>
  </si>
  <si>
    <t>Jamacian Coffee River</t>
  </si>
  <si>
    <t>Civet Cat</t>
  </si>
  <si>
    <t>Organic Decaf Blend</t>
  </si>
  <si>
    <t>Green beans</t>
  </si>
  <si>
    <t>Guatemalan Sustainably Grown</t>
  </si>
  <si>
    <t>Loose Tea</t>
  </si>
  <si>
    <t>Herbal tea</t>
  </si>
  <si>
    <t>Lemon Grass</t>
  </si>
  <si>
    <t>Peppermint</t>
  </si>
  <si>
    <t>Black tea</t>
  </si>
  <si>
    <t>English Breakfast</t>
  </si>
  <si>
    <t>Earl Grey</t>
  </si>
  <si>
    <t>Green tea</t>
  </si>
  <si>
    <t>Serenity Green Tea</t>
  </si>
  <si>
    <t>Chai tea</t>
  </si>
  <si>
    <t>Traditional Blend Chai</t>
  </si>
  <si>
    <t>Morning Sunrise Chai</t>
  </si>
  <si>
    <t>Spicy Eye Opener Chai</t>
  </si>
  <si>
    <t>Packaged Chocolate</t>
  </si>
  <si>
    <t>Drinking Chocolate</t>
  </si>
  <si>
    <t>Dark chocolate</t>
  </si>
  <si>
    <t>Organic Chocolate</t>
  </si>
  <si>
    <t>Sustainably Grown Organic</t>
  </si>
  <si>
    <t>Chili Mayan</t>
  </si>
  <si>
    <t>Beverages</t>
  </si>
  <si>
    <t>Coffee</t>
  </si>
  <si>
    <t>Drip coffee</t>
  </si>
  <si>
    <t>Our Old Time Diner Blend Sm</t>
  </si>
  <si>
    <t>Our Old Time Diner Blend Rg</t>
  </si>
  <si>
    <t>Our Old Time Diner Blend Lg</t>
  </si>
  <si>
    <t>Organic brewed coffee</t>
  </si>
  <si>
    <t>Brazilian Sm</t>
  </si>
  <si>
    <t>Brazilian Rg</t>
  </si>
  <si>
    <t>Brazilian Lg</t>
  </si>
  <si>
    <t>Gourmet brewed coffee</t>
  </si>
  <si>
    <t>Columbian Medium Roast Sm</t>
  </si>
  <si>
    <t>Columbian Medium Roast Rg</t>
  </si>
  <si>
    <t>Columbian Medium Roast Lg</t>
  </si>
  <si>
    <t>Ethiopia Sm</t>
  </si>
  <si>
    <t>Ethiopia Rg</t>
  </si>
  <si>
    <t>Ethiopia Lg</t>
  </si>
  <si>
    <t>Premium brewed coffee</t>
  </si>
  <si>
    <t>Jamaican Coffee River Sm</t>
  </si>
  <si>
    <t>Jamaican Coffee River Rg</t>
  </si>
  <si>
    <t>Jamaican Coffee River Lg</t>
  </si>
  <si>
    <t>Barista Espresso</t>
  </si>
  <si>
    <t>Espresso shot</t>
  </si>
  <si>
    <t>Latte</t>
  </si>
  <si>
    <t>Latte Rg</t>
  </si>
  <si>
    <t>Cappuccino</t>
  </si>
  <si>
    <t>Cappuccino Lg</t>
  </si>
  <si>
    <t>Tea</t>
  </si>
  <si>
    <t>Brewed herbal tea</t>
  </si>
  <si>
    <t>Lemon Grass Rg</t>
  </si>
  <si>
    <t>Lemon Grass Lg</t>
  </si>
  <si>
    <t>Peppermint Rg</t>
  </si>
  <si>
    <t>Peppermint Lg</t>
  </si>
  <si>
    <t>Brewed Green tea</t>
  </si>
  <si>
    <t>Serenity Green Tea Rg</t>
  </si>
  <si>
    <t>Serenity Green Tea Lg</t>
  </si>
  <si>
    <t>Brewed Black tea</t>
  </si>
  <si>
    <t>English Breakfast Rg</t>
  </si>
  <si>
    <t>English Breakfast Lg</t>
  </si>
  <si>
    <t>Earl Grey Rg</t>
  </si>
  <si>
    <t>Earl Grey Lg</t>
  </si>
  <si>
    <t>Brewed Chai tea</t>
  </si>
  <si>
    <t>Traditional Blend Chai Rg</t>
  </si>
  <si>
    <t>Traditional Blend Chai Lg</t>
  </si>
  <si>
    <t>Morning Sunrise Chai Rg</t>
  </si>
  <si>
    <t>Morning Sunrise Chai Lg</t>
  </si>
  <si>
    <t>Spicy Eye Opener Chai Rg</t>
  </si>
  <si>
    <t>Spicy Eye Opener Chai Lg</t>
  </si>
  <si>
    <t>Hot chocolate</t>
  </si>
  <si>
    <t>Dark chocolate Rg</t>
  </si>
  <si>
    <t>Dark chocolate Lg</t>
  </si>
  <si>
    <t>Sustainably Grown Organic Rg</t>
  </si>
  <si>
    <t>Sustainably Grown Organic Lg</t>
  </si>
  <si>
    <t>Add-ons</t>
  </si>
  <si>
    <t>Flavours</t>
  </si>
  <si>
    <t>Regular syrup</t>
  </si>
  <si>
    <t>Carmel syrup</t>
  </si>
  <si>
    <t>Hazelnut syrup</t>
  </si>
  <si>
    <t>Sugar free syrup</t>
  </si>
  <si>
    <t>Sugar Free Vanilla syrup</t>
  </si>
  <si>
    <t>Food</t>
  </si>
  <si>
    <t>Bakery</t>
  </si>
  <si>
    <t>Pastry</t>
  </si>
  <si>
    <t>Croissant</t>
  </si>
  <si>
    <t>Scone</t>
  </si>
  <si>
    <t>Cranberry Scone</t>
  </si>
  <si>
    <t>Chocolate Croissant</t>
  </si>
  <si>
    <t>Ginger Scone</t>
  </si>
  <si>
    <t>Almond Croissant</t>
  </si>
  <si>
    <t>Biscotti</t>
  </si>
  <si>
    <t>Ginger Biscotti</t>
  </si>
  <si>
    <t>Hazelnut Biscotti</t>
  </si>
  <si>
    <t>Chocolate Chip Biscotti</t>
  </si>
  <si>
    <t>Oatmeal Scone</t>
  </si>
  <si>
    <t xml:space="preserve">Scottish Cream Scone </t>
  </si>
  <si>
    <t>Jumbo Savory Scone</t>
  </si>
  <si>
    <t>Merchandise</t>
  </si>
  <si>
    <t>Branded</t>
  </si>
  <si>
    <t>Clothing</t>
  </si>
  <si>
    <t>I Need My Bean! T-shirt</t>
  </si>
  <si>
    <t>Housewares</t>
  </si>
  <si>
    <t>I Need My Bean! Diner mug</t>
  </si>
  <si>
    <t>I Need My Bean! Latte cup</t>
  </si>
  <si>
    <t>Chocolate syrup</t>
  </si>
  <si>
    <t>Ouro Brasileiro shot</t>
  </si>
  <si>
    <t>Product Group</t>
  </si>
  <si>
    <t>Product Category</t>
  </si>
  <si>
    <t>Product Type</t>
  </si>
  <si>
    <t>Units Sold</t>
  </si>
  <si>
    <t>Total Sales</t>
  </si>
  <si>
    <t>Fixed Costs:</t>
  </si>
  <si>
    <t>Rocky Roast Premium Beans</t>
  </si>
  <si>
    <t>Variable Costs:</t>
  </si>
  <si>
    <t>Profit:</t>
  </si>
  <si>
    <t>Q1</t>
  </si>
  <si>
    <t>Q2</t>
  </si>
  <si>
    <t>Q3</t>
  </si>
  <si>
    <t>Q4</t>
  </si>
  <si>
    <t>Astoria Store</t>
  </si>
  <si>
    <t>Lower Manhattan Store</t>
  </si>
  <si>
    <t>Hell's Kitchen Store</t>
  </si>
  <si>
    <t>NYC Totals</t>
  </si>
  <si>
    <t>Units Sold:</t>
  </si>
  <si>
    <t>Collision Cause</t>
  </si>
  <si>
    <t>Unsafe Speed</t>
  </si>
  <si>
    <t>Driver Inattention/Distraction</t>
  </si>
  <si>
    <t>Passing Too Closely</t>
  </si>
  <si>
    <t>Unsafe Lane Changing</t>
  </si>
  <si>
    <t>Traffic Control Disregarded</t>
  </si>
  <si>
    <t>View Obstructed/Limited</t>
  </si>
  <si>
    <t>Pedestrian/Bicyclist/Other Pedestrian Error/Confusion</t>
  </si>
  <si>
    <t>Backing Unsafely</t>
  </si>
  <si>
    <t>Following Too Closely</t>
  </si>
  <si>
    <t>Passing or Lane Usage Improper</t>
  </si>
  <si>
    <t>Reaction to Uninvolved Vehicle</t>
  </si>
  <si>
    <t>Other Vehicular</t>
  </si>
  <si>
    <t>Failure to Yield Right-of-Way</t>
  </si>
  <si>
    <t>Alcohol Involvement</t>
  </si>
  <si>
    <t>Turning Improperly</t>
  </si>
  <si>
    <t>Driver Inexperience</t>
  </si>
  <si>
    <t>Outside Car Distraction</t>
  </si>
  <si>
    <t>Sum of # of Persons Injured</t>
  </si>
  <si>
    <t>Passenger Distraction</t>
  </si>
  <si>
    <t>Month</t>
  </si>
  <si>
    <t>Collisions</t>
  </si>
  <si>
    <t>Injury %</t>
  </si>
  <si>
    <t>Price per Ounce</t>
  </si>
  <si>
    <t>Hints:</t>
  </si>
  <si>
    <t>Jumbo Bag Owls</t>
  </si>
  <si>
    <t>Space Frog</t>
  </si>
  <si>
    <t>Owl Doorstop</t>
  </si>
  <si>
    <t>First Aid Tin</t>
  </si>
  <si>
    <t>Bingo Set</t>
  </si>
  <si>
    <t>Photo Cube</t>
  </si>
  <si>
    <t>Local Cafe Mug</t>
  </si>
  <si>
    <t>Popcorn Holder</t>
  </si>
  <si>
    <t xml:space="preserve">Button Box </t>
  </si>
  <si>
    <t xml:space="preserve">Wicker Star </t>
  </si>
  <si>
    <t>Polkadot Pen</t>
  </si>
  <si>
    <t>Funky Diva Pen</t>
  </si>
  <si>
    <t>Bathroom Hook</t>
  </si>
  <si>
    <t xml:space="preserve">Sombrero </t>
  </si>
  <si>
    <t>Applicant's Name :</t>
  </si>
  <si>
    <t>Contact Number :</t>
  </si>
  <si>
    <t>University Name :</t>
  </si>
  <si>
    <t>E-mail Address:</t>
  </si>
  <si>
    <t>Time:</t>
  </si>
  <si>
    <t>2 Hours</t>
  </si>
  <si>
    <t>:</t>
  </si>
  <si>
    <t>Total Marks</t>
  </si>
  <si>
    <t>Marks Obtained</t>
  </si>
  <si>
    <t>Total Task</t>
  </si>
  <si>
    <t>After completion of the case, rename the file by the following manner: Name_Round 1_FinXcel 9.0</t>
  </si>
  <si>
    <t>Total Project</t>
  </si>
  <si>
    <t>Samin Al Fattah</t>
  </si>
  <si>
    <t>Bnagladesh University of Professionals</t>
  </si>
  <si>
    <t>01306917435</t>
  </si>
  <si>
    <t>alfattahsamin@gmail.com</t>
  </si>
  <si>
    <t>Row Labels</t>
  </si>
  <si>
    <t>Sep</t>
  </si>
  <si>
    <t>Oct</t>
  </si>
  <si>
    <t>Nov</t>
  </si>
  <si>
    <t>Dec</t>
  </si>
  <si>
    <t>Sum of Revenue</t>
  </si>
  <si>
    <t>Details for Sum of Population - Region: Middle East &amp; North Africa</t>
  </si>
  <si>
    <t>Sum of Population Density</t>
  </si>
  <si>
    <t>Add-ons Total</t>
  </si>
  <si>
    <t>Beverages Total</t>
  </si>
  <si>
    <t>Food Total</t>
  </si>
  <si>
    <t>Merchandise Total</t>
  </si>
  <si>
    <t>Whole Bean/Teas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</si>
</sst>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yyyy\-mm\-dd;@"/>
    <numFmt numFmtId="165" formatCode="&quot;$&quot;#,##0.00"/>
    <numFmt numFmtId="166" formatCode="0.0%"/>
    <numFmt numFmtId="167" formatCode="&quot;$&quot;#,##0"/>
    <numFmt numFmtId="168" formatCode="hh:mm:ss"/>
    <numFmt numFmtId="169" formatCode="&quot;$&quot;#,##0;[Red]\(&quot;$&quot;#,##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b/>
      <sz val="20"/>
      <color theme="1"/>
      <name val="Calibri"/>
      <family val="2"/>
      <scheme val="minor"/>
    </font>
    <font>
      <b/>
      <sz val="14"/>
      <name val="Calibri"/>
      <family val="2"/>
      <scheme val="minor"/>
    </font>
    <font>
      <sz val="8"/>
      <name val="Calibri"/>
      <family val="2"/>
      <scheme val="minor"/>
    </font>
    <font>
      <b/>
      <i/>
      <sz val="11"/>
      <color rgb="FFFF0000"/>
      <name val="Calibri"/>
      <family val="2"/>
      <scheme val="minor"/>
    </font>
    <font>
      <b/>
      <i/>
      <sz val="10"/>
      <color rgb="FFFF0000"/>
      <name val="Calibri"/>
      <family val="2"/>
      <scheme val="minor"/>
    </font>
    <font>
      <sz val="11"/>
      <color theme="1"/>
      <name val="Arial"/>
      <family val="2"/>
    </font>
    <font>
      <sz val="11"/>
      <color theme="1"/>
      <name val="Tahoma"/>
      <family val="2"/>
    </font>
    <font>
      <b/>
      <sz val="12"/>
      <color theme="1"/>
      <name val="Tahoma"/>
      <family val="2"/>
    </font>
    <font>
      <b/>
      <sz val="11"/>
      <color rgb="FFFF0000"/>
      <name val="Tahoma"/>
      <family val="2"/>
    </font>
    <font>
      <sz val="12"/>
      <color theme="1"/>
      <name val="Tahoma"/>
      <family val="2"/>
    </font>
    <font>
      <b/>
      <sz val="12"/>
      <color rgb="FFFF0000"/>
      <name val="Tahoma"/>
      <family val="2"/>
    </font>
    <font>
      <b/>
      <sz val="10"/>
      <color theme="1"/>
      <name val="Tahoma"/>
      <family val="2"/>
    </font>
    <font>
      <sz val="8"/>
      <name val="Tahoma"/>
      <family val="2"/>
    </font>
    <font>
      <b/>
      <sz val="9"/>
      <name val="Tahoma"/>
      <family val="2"/>
    </font>
    <font>
      <sz val="9"/>
      <name val="Tahoma"/>
      <family val="2"/>
    </font>
    <font>
      <b/>
      <sz val="10"/>
      <name val="Tahoma"/>
      <family val="2"/>
    </font>
    <font>
      <sz val="10"/>
      <name val="Tahoma"/>
      <family val="2"/>
    </font>
    <font>
      <u/>
      <sz val="11"/>
      <color theme="1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rgb="FFA80000"/>
        <bgColor indexed="64"/>
      </patternFill>
    </fill>
    <fill>
      <patternFill patternType="solid">
        <fgColor theme="7" tint="0.79998168889431442"/>
        <bgColor indexed="64"/>
      </patternFill>
    </fill>
    <fill>
      <patternFill patternType="solid">
        <fgColor theme="4" tint="0.59999389629810485"/>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3"/>
      </left>
      <right/>
      <top style="thin">
        <color theme="3"/>
      </top>
      <bottom/>
      <diagonal/>
    </border>
    <border>
      <left/>
      <right style="thin">
        <color theme="3"/>
      </right>
      <top style="thin">
        <color theme="3"/>
      </top>
      <bottom/>
      <diagonal/>
    </border>
    <border>
      <left style="thin">
        <color theme="3"/>
      </left>
      <right/>
      <top/>
      <bottom style="thin">
        <color theme="3"/>
      </bottom>
      <diagonal/>
    </border>
    <border>
      <left/>
      <right style="thin">
        <color theme="3"/>
      </right>
      <top/>
      <bottom style="thin">
        <color theme="3"/>
      </bottom>
      <diagonal/>
    </border>
    <border>
      <left/>
      <right/>
      <top/>
      <bottom style="medium">
        <color theme="5" tint="-0.249977111117893"/>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medium">
        <color theme="9" tint="0.39997558519241921"/>
      </top>
      <bottom/>
      <diagonal/>
    </border>
    <border>
      <left style="medium">
        <color theme="9" tint="0.39997558519241921"/>
      </left>
      <right/>
      <top style="medium">
        <color theme="9" tint="0.39997558519241921"/>
      </top>
      <bottom style="medium">
        <color theme="9" tint="0.39997558519241921"/>
      </bottom>
      <diagonal/>
    </border>
    <border>
      <left/>
      <right/>
      <top style="medium">
        <color theme="9" tint="0.39997558519241921"/>
      </top>
      <bottom style="medium">
        <color theme="9" tint="0.39997558519241921"/>
      </bottom>
      <diagonal/>
    </border>
    <border>
      <left/>
      <right style="medium">
        <color theme="9" tint="0.39997558519241921"/>
      </right>
      <top style="medium">
        <color theme="9" tint="0.39997558519241921"/>
      </top>
      <bottom style="medium">
        <color theme="9" tint="0.39997558519241921"/>
      </bottom>
      <diagonal/>
    </border>
    <border>
      <left style="medium">
        <color theme="9" tint="0.39997558519241921"/>
      </left>
      <right/>
      <top style="medium">
        <color theme="9" tint="0.39997558519241921"/>
      </top>
      <bottom/>
      <diagonal/>
    </border>
    <border>
      <left/>
      <right style="medium">
        <color theme="9" tint="0.39997558519241921"/>
      </right>
      <top style="medium">
        <color theme="9" tint="0.39997558519241921"/>
      </top>
      <bottom/>
      <diagonal/>
    </border>
    <border>
      <left style="medium">
        <color theme="9" tint="0.39997558519241921"/>
      </left>
      <right/>
      <top/>
      <bottom/>
      <diagonal/>
    </border>
    <border>
      <left/>
      <right style="medium">
        <color theme="9" tint="0.39997558519241921"/>
      </right>
      <top/>
      <bottom/>
      <diagonal/>
    </border>
    <border>
      <left style="medium">
        <color theme="9" tint="0.39997558519241921"/>
      </left>
      <right/>
      <top/>
      <bottom style="medium">
        <color theme="9" tint="0.39997558519241921"/>
      </bottom>
      <diagonal/>
    </border>
    <border>
      <left/>
      <right/>
      <top/>
      <bottom style="medium">
        <color theme="9" tint="0.39997558519241921"/>
      </bottom>
      <diagonal/>
    </border>
    <border>
      <left/>
      <right style="medium">
        <color theme="9" tint="0.39997558519241921"/>
      </right>
      <top/>
      <bottom style="medium">
        <color theme="9" tint="0.39997558519241921"/>
      </bottom>
      <diagonal/>
    </border>
    <border>
      <left style="thin">
        <color indexed="64"/>
      </left>
      <right style="medium">
        <color theme="9" tint="0.39997558519241921"/>
      </right>
      <top style="medium">
        <color theme="9" tint="0.39997558519241921"/>
      </top>
      <bottom style="medium">
        <color theme="9" tint="0.3999755851924192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xf numFmtId="0" fontId="32" fillId="0" borderId="0"/>
    <xf numFmtId="0" fontId="37" fillId="0" borderId="0" applyNumberFormat="0" applyFill="0" applyBorder="0" applyAlignment="0" applyProtection="0"/>
  </cellStyleXfs>
  <cellXfs count="122">
    <xf numFmtId="0" fontId="0" fillId="0" borderId="0" xfId="0"/>
    <xf numFmtId="0" fontId="0" fillId="0" borderId="0" xfId="0" applyAlignment="1">
      <alignment horizontal="center"/>
    </xf>
    <xf numFmtId="0" fontId="18" fillId="0" borderId="0" xfId="0" applyFont="1" applyAlignment="1">
      <alignment horizontal="right"/>
    </xf>
    <xf numFmtId="166" fontId="0" fillId="0" borderId="0" xfId="0" applyNumberFormat="1"/>
    <xf numFmtId="167" fontId="0" fillId="0" borderId="0" xfId="0" applyNumberFormat="1"/>
    <xf numFmtId="0" fontId="18" fillId="0" borderId="10" xfId="0" applyFont="1" applyBorder="1" applyAlignment="1">
      <alignment horizontal="right"/>
    </xf>
    <xf numFmtId="0" fontId="0" fillId="0" borderId="10" xfId="0" applyBorder="1"/>
    <xf numFmtId="0" fontId="19" fillId="0" borderId="0" xfId="0" applyFont="1" applyAlignment="1">
      <alignment horizontal="right"/>
    </xf>
    <xf numFmtId="0" fontId="0" fillId="0" borderId="0" xfId="0" pivotButton="1"/>
    <xf numFmtId="0" fontId="13" fillId="33" borderId="11" xfId="0" applyFont="1" applyFill="1" applyBorder="1" applyAlignment="1">
      <alignment horizontal="center"/>
    </xf>
    <xf numFmtId="0" fontId="13" fillId="33" borderId="12" xfId="0" applyFont="1" applyFill="1" applyBorder="1" applyAlignment="1">
      <alignment horizontal="center"/>
    </xf>
    <xf numFmtId="0" fontId="0" fillId="0" borderId="15" xfId="0" applyBorder="1"/>
    <xf numFmtId="165" fontId="0" fillId="34" borderId="16" xfId="0" applyNumberFormat="1" applyFill="1" applyBorder="1" applyAlignment="1">
      <alignment horizontal="center"/>
    </xf>
    <xf numFmtId="0" fontId="13" fillId="35" borderId="0" xfId="0" applyFont="1" applyFill="1" applyAlignment="1">
      <alignment horizontal="center"/>
    </xf>
    <xf numFmtId="165" fontId="0" fillId="0" borderId="0" xfId="0" applyNumberFormat="1" applyAlignment="1">
      <alignment horizontal="center"/>
    </xf>
    <xf numFmtId="3" fontId="0" fillId="0" borderId="0" xfId="0" applyNumberFormat="1"/>
    <xf numFmtId="0" fontId="13" fillId="36" borderId="0" xfId="0" applyFont="1" applyFill="1" applyAlignment="1">
      <alignment horizontal="center"/>
    </xf>
    <xf numFmtId="0" fontId="13" fillId="37" borderId="0" xfId="0" applyFont="1" applyFill="1" applyAlignment="1">
      <alignment horizontal="center"/>
    </xf>
    <xf numFmtId="167" fontId="0" fillId="0" borderId="0" xfId="0" applyNumberFormat="1" applyAlignment="1">
      <alignment horizontal="center"/>
    </xf>
    <xf numFmtId="164" fontId="0" fillId="0" borderId="0" xfId="0" applyNumberFormat="1"/>
    <xf numFmtId="164" fontId="0" fillId="0" borderId="0" xfId="0" applyNumberFormat="1" applyAlignment="1">
      <alignment horizontal="right"/>
    </xf>
    <xf numFmtId="0" fontId="13" fillId="38" borderId="0" xfId="0" applyFont="1" applyFill="1" applyAlignment="1">
      <alignment horizontal="center"/>
    </xf>
    <xf numFmtId="0" fontId="16" fillId="0" borderId="0" xfId="0" applyFont="1"/>
    <xf numFmtId="0" fontId="19" fillId="0" borderId="0" xfId="0" applyFont="1" applyAlignment="1">
      <alignment horizontal="right" vertical="center"/>
    </xf>
    <xf numFmtId="8" fontId="0" fillId="40" borderId="16" xfId="0" applyNumberFormat="1" applyFill="1" applyBorder="1" applyAlignment="1">
      <alignment horizontal="center"/>
    </xf>
    <xf numFmtId="6" fontId="0" fillId="40" borderId="17" xfId="0" applyNumberFormat="1" applyFill="1" applyBorder="1" applyAlignment="1">
      <alignment horizontal="center"/>
    </xf>
    <xf numFmtId="167" fontId="16" fillId="0" borderId="0" xfId="0" applyNumberFormat="1" applyFont="1"/>
    <xf numFmtId="167" fontId="0" fillId="0" borderId="10" xfId="0" applyNumberFormat="1" applyBorder="1"/>
    <xf numFmtId="0" fontId="13" fillId="41" borderId="0" xfId="0" applyFont="1" applyFill="1" applyAlignment="1">
      <alignment horizontal="center"/>
    </xf>
    <xf numFmtId="3" fontId="0" fillId="0" borderId="0" xfId="0" applyNumberFormat="1" applyAlignment="1">
      <alignment horizontal="center"/>
    </xf>
    <xf numFmtId="166" fontId="0" fillId="0" borderId="0" xfId="0" applyNumberFormat="1" applyAlignment="1">
      <alignment horizontal="center"/>
    </xf>
    <xf numFmtId="0" fontId="23" fillId="0" borderId="0" xfId="0" applyFont="1"/>
    <xf numFmtId="0" fontId="24" fillId="0" borderId="0" xfId="0" applyFont="1"/>
    <xf numFmtId="0" fontId="13" fillId="33" borderId="0" xfId="0" applyFont="1" applyFill="1" applyAlignment="1">
      <alignment horizontal="center"/>
    </xf>
    <xf numFmtId="0" fontId="0" fillId="42" borderId="13" xfId="0" applyFill="1" applyBorder="1" applyAlignment="1">
      <alignment horizontal="center"/>
    </xf>
    <xf numFmtId="0" fontId="0" fillId="42" borderId="14" xfId="0" applyFill="1" applyBorder="1" applyAlignment="1">
      <alignment horizontal="center"/>
    </xf>
    <xf numFmtId="8" fontId="16" fillId="42" borderId="0" xfId="0" applyNumberFormat="1" applyFont="1" applyFill="1"/>
    <xf numFmtId="0" fontId="20" fillId="0" borderId="0" xfId="0" applyFont="1"/>
    <xf numFmtId="0" fontId="0" fillId="42" borderId="0" xfId="0" applyFill="1" applyAlignment="1">
      <alignment horizontal="center"/>
    </xf>
    <xf numFmtId="164" fontId="16" fillId="42" borderId="0" xfId="0" applyNumberFormat="1" applyFont="1" applyFill="1"/>
    <xf numFmtId="0" fontId="13" fillId="33" borderId="19" xfId="0" applyFont="1" applyFill="1" applyBorder="1" applyAlignment="1">
      <alignment horizontal="center"/>
    </xf>
    <xf numFmtId="0" fontId="13" fillId="33" borderId="20" xfId="0" applyFont="1" applyFill="1" applyBorder="1" applyAlignment="1">
      <alignment horizontal="center"/>
    </xf>
    <xf numFmtId="0" fontId="13" fillId="33" borderId="21" xfId="0" applyFont="1" applyFill="1" applyBorder="1" applyAlignment="1">
      <alignment horizontal="center"/>
    </xf>
    <xf numFmtId="0" fontId="0" fillId="0" borderId="22" xfId="0" applyBorder="1" applyAlignment="1">
      <alignment horizontal="center"/>
    </xf>
    <xf numFmtId="164" fontId="0" fillId="0" borderId="18" xfId="0" applyNumberFormat="1" applyBorder="1" applyAlignment="1">
      <alignment horizontal="center"/>
    </xf>
    <xf numFmtId="0" fontId="0" fillId="0" borderId="18" xfId="0" applyBorder="1"/>
    <xf numFmtId="0" fontId="0" fillId="0" borderId="18" xfId="0" applyBorder="1" applyAlignment="1">
      <alignment horizontal="center"/>
    </xf>
    <xf numFmtId="165" fontId="0" fillId="0" borderId="18" xfId="0" applyNumberFormat="1" applyBorder="1" applyAlignment="1">
      <alignment horizontal="center"/>
    </xf>
    <xf numFmtId="165" fontId="0" fillId="0" borderId="23" xfId="0" applyNumberFormat="1" applyBorder="1" applyAlignment="1">
      <alignment horizontal="center"/>
    </xf>
    <xf numFmtId="0" fontId="0" fillId="0" borderId="24" xfId="0" applyBorder="1" applyAlignment="1">
      <alignment horizontal="center"/>
    </xf>
    <xf numFmtId="164" fontId="0" fillId="0" borderId="25" xfId="0" applyNumberFormat="1" applyBorder="1" applyAlignment="1">
      <alignment horizontal="center"/>
    </xf>
    <xf numFmtId="0" fontId="0" fillId="0" borderId="25" xfId="0" applyBorder="1"/>
    <xf numFmtId="0" fontId="0" fillId="0" borderId="25" xfId="0" applyBorder="1" applyAlignment="1">
      <alignment horizontal="center"/>
    </xf>
    <xf numFmtId="165" fontId="0" fillId="0" borderId="25" xfId="0" applyNumberFormat="1" applyBorder="1" applyAlignment="1">
      <alignment horizontal="center"/>
    </xf>
    <xf numFmtId="165" fontId="0" fillId="0" borderId="26" xfId="0" applyNumberFormat="1" applyBorder="1" applyAlignment="1">
      <alignment horizontal="center"/>
    </xf>
    <xf numFmtId="0" fontId="0" fillId="0" borderId="23" xfId="0" applyBorder="1" applyAlignment="1">
      <alignment horizontal="center"/>
    </xf>
    <xf numFmtId="0" fontId="0" fillId="0" borderId="26" xfId="0" applyBorder="1" applyAlignment="1">
      <alignment horizontal="center"/>
    </xf>
    <xf numFmtId="0" fontId="16" fillId="42" borderId="27" xfId="0" applyFont="1" applyFill="1" applyBorder="1" applyAlignment="1">
      <alignment horizontal="center"/>
    </xf>
    <xf numFmtId="0" fontId="0" fillId="42" borderId="27" xfId="0" applyFill="1" applyBorder="1"/>
    <xf numFmtId="165" fontId="16" fillId="43" borderId="16" xfId="0" applyNumberFormat="1" applyFont="1" applyFill="1" applyBorder="1" applyAlignment="1">
      <alignment horizontal="center"/>
    </xf>
    <xf numFmtId="0" fontId="0" fillId="42" borderId="16" xfId="0" applyFill="1" applyBorder="1" applyAlignment="1">
      <alignment horizontal="center"/>
    </xf>
    <xf numFmtId="0" fontId="16" fillId="42" borderId="0" xfId="0" applyFont="1" applyFill="1" applyAlignment="1">
      <alignment horizontal="center"/>
    </xf>
    <xf numFmtId="0" fontId="0" fillId="42" borderId="28" xfId="0" applyFill="1" applyBorder="1" applyAlignment="1">
      <alignment horizontal="left"/>
    </xf>
    <xf numFmtId="0" fontId="16" fillId="42" borderId="28" xfId="0" applyFont="1" applyFill="1" applyBorder="1" applyAlignment="1">
      <alignment horizontal="center"/>
    </xf>
    <xf numFmtId="0" fontId="0" fillId="42" borderId="28" xfId="0" applyFill="1" applyBorder="1"/>
    <xf numFmtId="167" fontId="0" fillId="42" borderId="28" xfId="0" applyNumberFormat="1" applyFill="1" applyBorder="1"/>
    <xf numFmtId="4" fontId="0" fillId="42" borderId="16" xfId="0" applyNumberFormat="1" applyFill="1" applyBorder="1" applyAlignment="1">
      <alignment horizontal="center"/>
    </xf>
    <xf numFmtId="0" fontId="26" fillId="0" borderId="0" xfId="42" applyFont="1"/>
    <xf numFmtId="0" fontId="0" fillId="0" borderId="29" xfId="0" applyBorder="1"/>
    <xf numFmtId="0" fontId="29" fillId="0" borderId="0" xfId="42" applyFont="1" applyAlignment="1">
      <alignment vertical="center"/>
    </xf>
    <xf numFmtId="0" fontId="29" fillId="0" borderId="0" xfId="42" applyFont="1"/>
    <xf numFmtId="0" fontId="29" fillId="0" borderId="0" xfId="0" applyFont="1"/>
    <xf numFmtId="0" fontId="29" fillId="0" borderId="35" xfId="42" applyFont="1" applyBorder="1"/>
    <xf numFmtId="0" fontId="29" fillId="0" borderId="36" xfId="42" applyFont="1" applyBorder="1"/>
    <xf numFmtId="0" fontId="29" fillId="0" borderId="35" xfId="0" applyFont="1" applyBorder="1"/>
    <xf numFmtId="0" fontId="29" fillId="0" borderId="36" xfId="0" applyFont="1" applyBorder="1"/>
    <xf numFmtId="0" fontId="0" fillId="0" borderId="35" xfId="0" applyBorder="1"/>
    <xf numFmtId="0" fontId="0" fillId="0" borderId="36" xfId="0" applyBorder="1"/>
    <xf numFmtId="0" fontId="27" fillId="0" borderId="0" xfId="42" applyFont="1"/>
    <xf numFmtId="0" fontId="26" fillId="0" borderId="35" xfId="42" applyFont="1" applyBorder="1"/>
    <xf numFmtId="0" fontId="26" fillId="0" borderId="36" xfId="42" applyFont="1" applyBorder="1"/>
    <xf numFmtId="0" fontId="0" fillId="0" borderId="33" xfId="0" applyBorder="1"/>
    <xf numFmtId="0" fontId="0" fillId="0" borderId="34" xfId="0" applyBorder="1"/>
    <xf numFmtId="0" fontId="28" fillId="0" borderId="30" xfId="0" applyFont="1" applyBorder="1" applyAlignment="1" applyProtection="1">
      <alignment horizontal="right"/>
      <protection locked="0"/>
    </xf>
    <xf numFmtId="0" fontId="28" fillId="0" borderId="40" xfId="0" applyFont="1" applyBorder="1" applyAlignment="1" applyProtection="1">
      <alignment horizontal="center"/>
      <protection locked="0"/>
    </xf>
    <xf numFmtId="0" fontId="33" fillId="0" borderId="0" xfId="43" applyFont="1" applyAlignment="1" applyProtection="1">
      <alignment horizontal="center" vertical="center"/>
      <protection locked="0"/>
    </xf>
    <xf numFmtId="0" fontId="34" fillId="0" borderId="0" xfId="43" applyFont="1" applyAlignment="1" applyProtection="1">
      <alignment horizontal="center" vertical="center"/>
      <protection locked="0"/>
    </xf>
    <xf numFmtId="0" fontId="33" fillId="0" borderId="0" xfId="0" applyFont="1"/>
    <xf numFmtId="0" fontId="35" fillId="0" borderId="33" xfId="43" applyFont="1" applyBorder="1" applyAlignment="1" applyProtection="1">
      <alignment horizontal="center" vertical="center"/>
      <protection locked="0"/>
    </xf>
    <xf numFmtId="0" fontId="36" fillId="0" borderId="29" xfId="43" applyFont="1" applyBorder="1" applyAlignment="1" applyProtection="1">
      <alignment horizontal="center" vertical="center"/>
      <protection locked="0"/>
    </xf>
    <xf numFmtId="0" fontId="31" fillId="0" borderId="34" xfId="0" applyFont="1" applyBorder="1" applyProtection="1">
      <protection locked="0"/>
    </xf>
    <xf numFmtId="0" fontId="35" fillId="0" borderId="30" xfId="43" applyFont="1" applyBorder="1" applyAlignment="1" applyProtection="1">
      <alignment horizontal="center" vertical="center"/>
      <protection locked="0"/>
    </xf>
    <xf numFmtId="0" fontId="36" fillId="0" borderId="31" xfId="43" applyFont="1" applyBorder="1" applyAlignment="1" applyProtection="1">
      <alignment horizontal="center" vertical="center"/>
      <protection locked="0"/>
    </xf>
    <xf numFmtId="0" fontId="35" fillId="0" borderId="32" xfId="0" applyFont="1" applyBorder="1"/>
    <xf numFmtId="49" fontId="29" fillId="0" borderId="0" xfId="42" applyNumberFormat="1" applyFont="1"/>
    <xf numFmtId="49" fontId="29" fillId="0" borderId="31" xfId="0" applyNumberFormat="1" applyFont="1" applyBorder="1"/>
    <xf numFmtId="49" fontId="29" fillId="0" borderId="32" xfId="0" applyNumberFormat="1" applyFont="1" applyBorder="1"/>
    <xf numFmtId="49" fontId="37" fillId="0" borderId="30" xfId="44" applyNumberFormat="1" applyBorder="1"/>
    <xf numFmtId="0" fontId="0" fillId="0" borderId="0" xfId="0" applyAlignment="1">
      <alignment horizontal="left"/>
    </xf>
    <xf numFmtId="165" fontId="0" fillId="0" borderId="0" xfId="0" applyNumberFormat="1"/>
    <xf numFmtId="4" fontId="0" fillId="34" borderId="16" xfId="0" applyNumberFormat="1" applyFill="1" applyBorder="1" applyAlignment="1">
      <alignment horizontal="center"/>
    </xf>
    <xf numFmtId="169" fontId="21" fillId="39" borderId="16" xfId="0" applyNumberFormat="1" applyFont="1" applyFill="1" applyBorder="1" applyAlignment="1">
      <alignment horizontal="center" vertical="center"/>
    </xf>
    <xf numFmtId="10" fontId="0" fillId="0" borderId="0" xfId="0" applyNumberFormat="1"/>
    <xf numFmtId="0" fontId="27" fillId="0" borderId="30" xfId="42" applyFont="1" applyBorder="1" applyAlignment="1">
      <alignment horizontal="left" vertical="center"/>
    </xf>
    <xf numFmtId="0" fontId="27" fillId="0" borderId="31" xfId="42" applyFont="1" applyBorder="1" applyAlignment="1">
      <alignment horizontal="left" vertical="center"/>
    </xf>
    <xf numFmtId="0" fontId="27" fillId="0" borderId="32" xfId="42" applyFont="1" applyBorder="1" applyAlignment="1">
      <alignment horizontal="left" vertical="center"/>
    </xf>
    <xf numFmtId="49" fontId="29" fillId="0" borderId="30" xfId="42" applyNumberFormat="1" applyFont="1" applyBorder="1" applyAlignment="1">
      <alignment horizontal="left" vertical="center"/>
    </xf>
    <xf numFmtId="49" fontId="29" fillId="0" borderId="31" xfId="42" applyNumberFormat="1" applyFont="1" applyBorder="1" applyAlignment="1">
      <alignment horizontal="left" vertical="center"/>
    </xf>
    <xf numFmtId="49" fontId="29" fillId="0" borderId="32" xfId="42" applyNumberFormat="1" applyFont="1" applyBorder="1" applyAlignment="1">
      <alignment horizontal="left" vertical="center"/>
    </xf>
    <xf numFmtId="0" fontId="30" fillId="0" borderId="37" xfId="42" applyFont="1" applyBorder="1" applyAlignment="1">
      <alignment horizontal="center" vertical="center"/>
    </xf>
    <xf numFmtId="0" fontId="30" fillId="0" borderId="38" xfId="42" applyFont="1" applyBorder="1" applyAlignment="1">
      <alignment horizontal="center" vertical="center"/>
    </xf>
    <xf numFmtId="0" fontId="30" fillId="0" borderId="39" xfId="42" applyFont="1" applyBorder="1" applyAlignment="1">
      <alignment horizontal="center" vertical="center"/>
    </xf>
    <xf numFmtId="0" fontId="27" fillId="0" borderId="30" xfId="0" applyFont="1" applyBorder="1" applyAlignment="1">
      <alignment horizontal="left"/>
    </xf>
    <xf numFmtId="0" fontId="27" fillId="0" borderId="31" xfId="0" applyFont="1" applyBorder="1" applyAlignment="1">
      <alignment horizontal="left"/>
    </xf>
    <xf numFmtId="0" fontId="27" fillId="0" borderId="32" xfId="0" applyFont="1" applyBorder="1" applyAlignment="1">
      <alignment horizontal="left"/>
    </xf>
    <xf numFmtId="0" fontId="13" fillId="33" borderId="0" xfId="0" applyFont="1" applyFill="1" applyAlignment="1">
      <alignment horizontal="center"/>
    </xf>
    <xf numFmtId="0" fontId="20" fillId="0" borderId="0" xfId="0" applyFont="1" applyAlignment="1">
      <alignment horizontal="center"/>
    </xf>
    <xf numFmtId="0" fontId="20" fillId="0" borderId="15" xfId="0" applyFont="1" applyBorder="1" applyAlignment="1">
      <alignment horizontal="center"/>
    </xf>
    <xf numFmtId="0" fontId="13" fillId="37" borderId="0" xfId="0" applyFont="1" applyFill="1" applyAlignment="1">
      <alignment horizontal="center"/>
    </xf>
    <xf numFmtId="0" fontId="19" fillId="0" borderId="0" xfId="0" applyFont="1" applyAlignment="1">
      <alignment horizontal="center"/>
    </xf>
    <xf numFmtId="0" fontId="19" fillId="42" borderId="28" xfId="0" applyFont="1" applyFill="1" applyBorder="1" applyAlignment="1">
      <alignment horizontal="center"/>
    </xf>
    <xf numFmtId="0" fontId="13" fillId="38" borderId="16" xfId="0" applyFont="1" applyFill="1" applyBorder="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2" xr:uid="{89BF9C6B-7C48-4E44-8D1C-1900A94F6E30}"/>
    <cellStyle name="Normal_Sheet" xfId="43" xr:uid="{7F7454C7-AB4E-42B1-AC34-5B556C0EB3CD}"/>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
    <dxf>
      <font>
        <b/>
        <i val="0"/>
      </font>
      <fill>
        <patternFill>
          <bgColor theme="7" tint="0.79998168889431442"/>
        </patternFill>
      </fill>
    </dxf>
    <dxf>
      <font>
        <b/>
        <i val="0"/>
      </font>
      <fill>
        <patternFill>
          <bgColor theme="7" tint="0.79998168889431442"/>
        </patternFill>
      </fill>
    </dxf>
    <dxf>
      <numFmt numFmtId="3" formatCode="#,##0"/>
    </dxf>
    <dxf>
      <numFmt numFmtId="3" formatCode="#,##0"/>
    </dxf>
    <dxf>
      <numFmt numFmtId="0" formatCode="General"/>
    </dxf>
    <dxf>
      <font>
        <b/>
        <i val="0"/>
        <strike val="0"/>
        <condense val="0"/>
        <extend val="0"/>
        <outline val="0"/>
        <shadow val="0"/>
        <u val="none"/>
        <vertAlign val="baseline"/>
        <sz val="11"/>
        <color theme="0"/>
        <name val="Calibri"/>
        <family val="2"/>
        <scheme val="minor"/>
      </font>
      <fill>
        <patternFill patternType="solid">
          <fgColor indexed="64"/>
          <bgColor theme="9" tint="-0.249977111117893"/>
        </patternFill>
      </fill>
      <alignment horizontal="center" vertical="bottom" textRotation="0" wrapText="0" indent="0" justifyLastLine="0" shrinkToFit="0" readingOrder="0"/>
    </dxf>
    <dxf>
      <numFmt numFmtId="0" formatCode="General"/>
      <fill>
        <patternFill patternType="solid">
          <fgColor indexed="64"/>
          <bgColor theme="7" tint="0.79998168889431442"/>
        </patternFill>
      </fill>
      <alignment horizontal="left" vertical="bottom" textRotation="0" wrapText="0" indent="0" justifyLastLine="0" shrinkToFit="0" readingOrder="0"/>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tint="-0.249977111117893"/>
        </patternFill>
      </fil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border diagonalUp="0" diagonalDown="0">
        <left style="thin">
          <color theme="0" tint="-4.9989318521683403E-2"/>
        </left>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165" formatCode="&quot;$&quot;#,##0.00"/>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0" formatCode="General"/>
      <fill>
        <patternFill>
          <fgColor indexed="64"/>
          <bgColor theme="7" tint="0.79998168889431442"/>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style="thin">
          <color theme="1" tint="0.49998474074526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numFmt numFmtId="164" formatCode="yyyy\-mm\-dd;@"/>
      <alignment horizontal="center" vertical="bottom" textRotation="0" wrapText="0" indent="0" justifyLastLine="0" shrinkToFit="0" readingOrder="0"/>
      <border diagonalUp="0" diagonalDown="0">
        <left style="thin">
          <color theme="0" tint="-4.9989318521683403E-2"/>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alignment horizontal="center" vertical="bottom" textRotation="0" wrapText="0" indent="0" justifyLastLine="0" shrinkToFit="0" readingOrder="0"/>
      <border diagonalUp="0" diagonalDown="0">
        <left/>
        <right style="thin">
          <color theme="0" tint="-4.9989318521683403E-2"/>
        </right>
        <top style="thin">
          <color theme="0" tint="-4.9989318521683403E-2"/>
        </top>
        <bottom style="thin">
          <color theme="0" tint="-4.9989318521683403E-2"/>
        </bottom>
        <vertical style="thin">
          <color theme="0" tint="-4.9989318521683403E-2"/>
        </vertical>
        <horizontal style="thin">
          <color theme="0" tint="-4.9989318521683403E-2"/>
        </horizontal>
      </border>
    </dxf>
    <dxf>
      <border>
        <top style="thin">
          <color theme="0" tint="-4.9989318521683403E-2"/>
        </top>
      </border>
    </dxf>
    <dxf>
      <border diagonalUp="0" diagonalDown="0">
        <left style="thin">
          <color theme="0" tint="-4.9989318521683403E-2"/>
        </left>
        <right style="thin">
          <color theme="0" tint="-4.9989318521683403E-2"/>
        </right>
        <top style="thin">
          <color theme="0" tint="-4.9989318521683403E-2"/>
        </top>
        <bottom style="thin">
          <color theme="0" tint="-4.9989318521683403E-2"/>
        </bottom>
      </border>
    </dxf>
    <dxf>
      <border>
        <bottom style="thin">
          <color theme="0" tint="-4.9989318521683403E-2"/>
        </bottom>
      </border>
    </dxf>
    <dxf>
      <font>
        <b/>
        <i val="0"/>
        <strike val="0"/>
        <condense val="0"/>
        <extend val="0"/>
        <outline val="0"/>
        <shadow val="0"/>
        <u val="none"/>
        <vertAlign val="baseline"/>
        <sz val="11"/>
        <color theme="0"/>
        <name val="Calibri"/>
        <family val="2"/>
        <scheme val="minor"/>
      </font>
      <fill>
        <patternFill patternType="solid">
          <fgColor indexed="64"/>
          <bgColor theme="3"/>
        </patternFill>
      </fill>
      <alignment horizontal="center" vertical="bottom" textRotation="0" wrapText="0" indent="0" justifyLastLine="0" shrinkToFit="0" readingOrder="0"/>
      <border diagonalUp="0" diagonalDown="0">
        <left style="thin">
          <color theme="0" tint="-4.9989318521683403E-2"/>
        </left>
        <right style="thin">
          <color theme="0" tint="-4.9989318521683403E-2"/>
        </right>
        <top/>
        <bottom/>
        <vertical style="thin">
          <color theme="0" tint="-4.9989318521683403E-2"/>
        </vertical>
        <horizontal style="thin">
          <color theme="0" tint="-4.9989318521683403E-2"/>
        </horizontal>
      </border>
    </dxf>
  </dxfs>
  <tableStyles count="0" defaultTableStyle="TableStyleMedium2" defaultPivotStyle="PivotStyleLight16"/>
  <colors>
    <mruColors>
      <color rgb="FF008000"/>
      <color rgb="FFFF9999"/>
      <color rgb="FFA80000"/>
      <color rgb="FFD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[Samin Al Fattah_Round 1_FinXcel 9.0.xlsx]Summary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by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'Summary Chart'!$B$1</c:f>
              <c:strCache>
                <c:ptCount val="1"/>
                <c:pt idx="0">
                  <c:v>Total</c:v>
                </c:pt>
              </c:strCache>
            </c:strRef>
          </c:tx>
          <c:spPr>
            <a:ln w="28575" cap="rnd">
              <a:solidFill>
                <a:schemeClr val="accent1"/>
              </a:solidFill>
              <a:round/>
            </a:ln>
            <a:effectLst/>
          </c:spPr>
          <c:marker>
            <c:symbol val="none"/>
          </c:marker>
          <c:cat>
            <c:strRef>
              <c:f>'Summary Chart'!$A$2:$A$14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'Summary Chart'!$B$2:$B$14</c:f>
              <c:numCache>
                <c:formatCode>"$"#,##0.00</c:formatCode>
                <c:ptCount val="12"/>
                <c:pt idx="0">
                  <c:v>459.8</c:v>
                </c:pt>
                <c:pt idx="1">
                  <c:v>1306.6499999999999</c:v>
                </c:pt>
                <c:pt idx="2">
                  <c:v>299.10000000000002</c:v>
                </c:pt>
                <c:pt idx="3">
                  <c:v>139.5</c:v>
                </c:pt>
                <c:pt idx="4">
                  <c:v>202.1</c:v>
                </c:pt>
                <c:pt idx="5">
                  <c:v>1211.3999999999999</c:v>
                </c:pt>
                <c:pt idx="6">
                  <c:v>518.65000000000009</c:v>
                </c:pt>
                <c:pt idx="7">
                  <c:v>574.15000000000009</c:v>
                </c:pt>
                <c:pt idx="8">
                  <c:v>1161.72</c:v>
                </c:pt>
                <c:pt idx="9">
                  <c:v>504.09000000000003</c:v>
                </c:pt>
                <c:pt idx="10">
                  <c:v>678.42000000000007</c:v>
                </c:pt>
                <c:pt idx="11">
                  <c:v>117.9</c:v>
                </c:pt>
              </c:numCache>
            </c:numRef>
          </c:val>
          <c:smooth val="0"/>
          <c:extLst>
            <c:ext xmlns:c16="http://schemas.microsoft.com/office/drawing/2014/chart" uri="{C3380CC4-5D6E-409C-BE32-E72D297353CC}">
              <c16:uniqueId val="{00000000-F5E3-485C-A625-B1218909E9B6}"/>
            </c:ext>
          </c:extLst>
        </c:ser>
        <c:dLbls>
          <c:showLegendKey val="0"/>
          <c:showVal val="0"/>
          <c:showCatName val="0"/>
          <c:showSerName val="0"/>
          <c:showPercent val="0"/>
          <c:showBubbleSize val="0"/>
        </c:dLbls>
        <c:smooth val="0"/>
        <c:axId val="1688113119"/>
        <c:axId val="1688112639"/>
      </c:lineChart>
      <c:catAx>
        <c:axId val="168811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12639"/>
        <c:crosses val="autoZero"/>
        <c:auto val="1"/>
        <c:lblAlgn val="ctr"/>
        <c:lblOffset val="100"/>
        <c:noMultiLvlLbl val="0"/>
      </c:catAx>
      <c:valAx>
        <c:axId val="16881126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11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Collisions</a:t>
            </a:r>
            <a:r>
              <a:rPr lang="en-US" baseline="0"/>
              <a:t> and Injury %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'Monthly Trend'!$B$1</c:f>
              <c:strCache>
                <c:ptCount val="1"/>
                <c:pt idx="0">
                  <c:v>Collisions</c:v>
                </c:pt>
              </c:strCache>
            </c:strRef>
          </c:tx>
          <c:spPr>
            <a:solidFill>
              <a:schemeClr val="accent1"/>
            </a:solidFill>
            <a:ln>
              <a:noFill/>
            </a:ln>
            <a:effectLst/>
          </c:spPr>
          <c:invertIfNegative val="0"/>
          <c:cat>
            <c:strRef>
              <c:f>'Monthly Trend'!$A$2:$A$9</c:f>
              <c:strCache>
                <c:ptCount val="8"/>
                <c:pt idx="0">
                  <c:v>Jan</c:v>
                </c:pt>
                <c:pt idx="1">
                  <c:v>Feb</c:v>
                </c:pt>
                <c:pt idx="2">
                  <c:v>Mar</c:v>
                </c:pt>
                <c:pt idx="3">
                  <c:v>Apr</c:v>
                </c:pt>
                <c:pt idx="4">
                  <c:v>May</c:v>
                </c:pt>
                <c:pt idx="5">
                  <c:v>Jun</c:v>
                </c:pt>
                <c:pt idx="6">
                  <c:v>Jul</c:v>
                </c:pt>
                <c:pt idx="7">
                  <c:v>Aug</c:v>
                </c:pt>
              </c:strCache>
            </c:strRef>
          </c:cat>
          <c:val>
            <c:numRef>
              <c:f>'Monthly Trend'!$B$2:$B$9</c:f>
              <c:numCache>
                <c:formatCode>#,##0</c:formatCode>
                <c:ptCount val="8"/>
                <c:pt idx="0">
                  <c:v>9506</c:v>
                </c:pt>
                <c:pt idx="1">
                  <c:v>8986</c:v>
                </c:pt>
                <c:pt idx="2">
                  <c:v>7241</c:v>
                </c:pt>
                <c:pt idx="3">
                  <c:v>2598</c:v>
                </c:pt>
                <c:pt idx="4">
                  <c:v>3953</c:v>
                </c:pt>
                <c:pt idx="5">
                  <c:v>5012</c:v>
                </c:pt>
                <c:pt idx="6">
                  <c:v>6128</c:v>
                </c:pt>
                <c:pt idx="7">
                  <c:v>5716</c:v>
                </c:pt>
              </c:numCache>
            </c:numRef>
          </c:val>
          <c:extLst>
            <c:ext xmlns:c16="http://schemas.microsoft.com/office/drawing/2014/chart" uri="{C3380CC4-5D6E-409C-BE32-E72D297353CC}">
              <c16:uniqueId val="{00000000-0ED0-4F23-A826-4189922240E4}"/>
            </c:ext>
          </c:extLst>
        </c:ser>
        <c:dLbls>
          <c:showLegendKey val="0"/>
          <c:showVal val="0"/>
          <c:showCatName val="0"/>
          <c:showSerName val="0"/>
          <c:showPercent val="0"/>
          <c:showBubbleSize val="0"/>
        </c:dLbls>
        <c:gapWidth val="219"/>
        <c:overlap val="-27"/>
        <c:axId val="1299324879"/>
        <c:axId val="1299324399"/>
      </c:barChart>
      <c:lineChart>
        <c:grouping val="standard"/>
        <c:varyColors val="0"/>
        <c:ser>
          <c:idx val="1"/>
          <c:order val="1"/>
          <c:tx>
            <c:strRef>
              <c:f>'Monthly Trend'!$C$1</c:f>
              <c:strCache>
                <c:ptCount val="1"/>
                <c:pt idx="0">
                  <c:v>Injury %</c:v>
                </c:pt>
              </c:strCache>
            </c:strRef>
          </c:tx>
          <c:spPr>
            <a:ln w="28575" cap="rnd">
              <a:solidFill>
                <a:schemeClr val="accent2"/>
              </a:solidFill>
              <a:round/>
            </a:ln>
            <a:effectLst/>
          </c:spPr>
          <c:marker>
            <c:symbol val="none"/>
          </c:marker>
          <c:cat>
            <c:strRef>
              <c:f>'Monthly Trend'!$A$2:$A$9</c:f>
              <c:strCache>
                <c:ptCount val="8"/>
                <c:pt idx="0">
                  <c:v>Jan</c:v>
                </c:pt>
                <c:pt idx="1">
                  <c:v>Feb</c:v>
                </c:pt>
                <c:pt idx="2">
                  <c:v>Mar</c:v>
                </c:pt>
                <c:pt idx="3">
                  <c:v>Apr</c:v>
                </c:pt>
                <c:pt idx="4">
                  <c:v>May</c:v>
                </c:pt>
                <c:pt idx="5">
                  <c:v>Jun</c:v>
                </c:pt>
                <c:pt idx="6">
                  <c:v>Jul</c:v>
                </c:pt>
                <c:pt idx="7">
                  <c:v>Aug</c:v>
                </c:pt>
              </c:strCache>
            </c:strRef>
          </c:cat>
          <c:val>
            <c:numRef>
              <c:f>'Monthly Trend'!$C$2:$C$9</c:f>
              <c:numCache>
                <c:formatCode>0.0%</c:formatCode>
                <c:ptCount val="8"/>
                <c:pt idx="0">
                  <c:v>0.21992020718135369</c:v>
                </c:pt>
                <c:pt idx="1">
                  <c:v>0.22193802981584332</c:v>
                </c:pt>
                <c:pt idx="2">
                  <c:v>0.21524825902143438</c:v>
                </c:pt>
                <c:pt idx="3">
                  <c:v>0.24562682215743439</c:v>
                </c:pt>
                <c:pt idx="4">
                  <c:v>0.30476500243942106</c:v>
                </c:pt>
                <c:pt idx="5">
                  <c:v>0.35596113445378152</c:v>
                </c:pt>
                <c:pt idx="6">
                  <c:v>0.34731707317073168</c:v>
                </c:pt>
                <c:pt idx="7">
                  <c:v>0.35006287870126901</c:v>
                </c:pt>
              </c:numCache>
            </c:numRef>
          </c:val>
          <c:smooth val="0"/>
          <c:extLst>
            <c:ext xmlns:c16="http://schemas.microsoft.com/office/drawing/2014/chart" uri="{C3380CC4-5D6E-409C-BE32-E72D297353CC}">
              <c16:uniqueId val="{00000001-0ED0-4F23-A826-4189922240E4}"/>
            </c:ext>
          </c:extLst>
        </c:ser>
        <c:dLbls>
          <c:showLegendKey val="0"/>
          <c:showVal val="0"/>
          <c:showCatName val="0"/>
          <c:showSerName val="0"/>
          <c:showPercent val="0"/>
          <c:showBubbleSize val="0"/>
        </c:dLbls>
        <c:marker val="1"/>
        <c:smooth val="0"/>
        <c:axId val="1301096623"/>
        <c:axId val="1301097103"/>
      </c:lineChart>
      <c:catAx>
        <c:axId val="129932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324399"/>
        <c:crosses val="autoZero"/>
        <c:auto val="1"/>
        <c:lblAlgn val="ctr"/>
        <c:lblOffset val="100"/>
        <c:noMultiLvlLbl val="0"/>
      </c:catAx>
      <c:valAx>
        <c:axId val="12993243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9324879"/>
        <c:crosses val="autoZero"/>
        <c:crossBetween val="between"/>
      </c:valAx>
      <c:valAx>
        <c:axId val="1301097103"/>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096623"/>
        <c:crosses val="max"/>
        <c:crossBetween val="between"/>
      </c:valAx>
      <c:catAx>
        <c:axId val="1301096623"/>
        <c:scaling>
          <c:orientation val="minMax"/>
        </c:scaling>
        <c:delete val="1"/>
        <c:axPos val="b"/>
        <c:numFmt formatCode="General" sourceLinked="1"/>
        <c:majorTickMark val="out"/>
        <c:minorTickMark val="none"/>
        <c:tickLblPos val="nextTo"/>
        <c:crossAx val="130109710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emf"/></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11.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590549</xdr:colOff>
      <xdr:row>1</xdr:row>
      <xdr:rowOff>161925</xdr:rowOff>
    </xdr:from>
    <xdr:to>
      <xdr:col>17</xdr:col>
      <xdr:colOff>9525</xdr:colOff>
      <xdr:row>12</xdr:row>
      <xdr:rowOff>1457</xdr:rowOff>
    </xdr:to>
    <xdr:pic>
      <xdr:nvPicPr>
        <xdr:cNvPr id="4" name="Picture 3">
          <a:extLst>
            <a:ext uri="{FF2B5EF4-FFF2-40B4-BE49-F238E27FC236}">
              <a16:creationId xmlns:a16="http://schemas.microsoft.com/office/drawing/2014/main" id="{D7F327EE-3142-FD36-BCC9-FFCDA3C014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49" y="352425"/>
          <a:ext cx="9934576" cy="19445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27" name="TextBox 19">
          <a:extLst>
            <a:ext uri="{FF2B5EF4-FFF2-40B4-BE49-F238E27FC236}">
              <a16:creationId xmlns:a16="http://schemas.microsoft.com/office/drawing/2014/main" id="{00000000-0008-0000-0000-00001B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manage an </a:t>
          </a:r>
          <a:r>
            <a:rPr lang="en-US" b="1">
              <a:solidFill>
                <a:schemeClr val="dk1"/>
              </a:solidFill>
            </a:rPr>
            <a:t>online retail company </a:t>
          </a:r>
          <a:r>
            <a:rPr lang="en-US">
              <a:solidFill>
                <a:schemeClr val="dk1"/>
              </a:solidFill>
            </a:rPr>
            <a:t>that ships specialty products to countries in Europe, and you are preparing a workbook to </a:t>
          </a:r>
          <a:r>
            <a:rPr lang="en-US" b="1">
              <a:solidFill>
                <a:schemeClr val="dk1"/>
              </a:solidFill>
            </a:rPr>
            <a:t>track key business metrics</a:t>
          </a:r>
        </a:p>
      </xdr:txBody>
    </xdr:sp>
    <xdr:clientData/>
  </xdr:twoCellAnchor>
  <xdr:twoCellAnchor>
    <xdr:from>
      <xdr:col>1</xdr:col>
      <xdr:colOff>0</xdr:colOff>
      <xdr:row>10</xdr:row>
      <xdr:rowOff>107983</xdr:rowOff>
    </xdr:from>
    <xdr:to>
      <xdr:col>15</xdr:col>
      <xdr:colOff>191548</xdr:colOff>
      <xdr:row>25</xdr:row>
      <xdr:rowOff>28775</xdr:rowOff>
    </xdr:to>
    <xdr:sp macro="" textlink="">
      <xdr:nvSpPr>
        <xdr:cNvPr id="28" name="TextBox 21">
          <a:extLst>
            <a:ext uri="{FF2B5EF4-FFF2-40B4-BE49-F238E27FC236}">
              <a16:creationId xmlns:a16="http://schemas.microsoft.com/office/drawing/2014/main" id="{00000000-0008-0000-0000-00001C000000}"/>
            </a:ext>
          </a:extLst>
        </xdr:cNvPr>
        <xdr:cNvSpPr txBox="1"/>
      </xdr:nvSpPr>
      <xdr:spPr>
        <a:xfrm>
          <a:off x="196850" y="1949483"/>
          <a:ext cx="8725948" cy="268304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Orders</a:t>
          </a:r>
          <a:r>
            <a:rPr lang="en-US" sz="1600">
              <a:solidFill>
                <a:schemeClr val="dk1"/>
              </a:solidFill>
            </a:rPr>
            <a:t> worksheet, use a formula to fill the </a:t>
          </a:r>
          <a:r>
            <a:rPr lang="en-US" sz="1600" b="1">
              <a:solidFill>
                <a:schemeClr val="dk1"/>
              </a:solidFill>
            </a:rPr>
            <a:t>Product Name </a:t>
          </a:r>
          <a:r>
            <a:rPr lang="en-US" sz="1600">
              <a:solidFill>
                <a:schemeClr val="dk1"/>
              </a:solidFill>
            </a:rPr>
            <a:t>column using the information in the </a:t>
          </a:r>
          <a:r>
            <a:rPr lang="en-US" sz="1600" b="1">
              <a:solidFill>
                <a:schemeClr val="dk1"/>
              </a:solidFill>
            </a:rPr>
            <a:t>Products</a:t>
          </a:r>
          <a:r>
            <a:rPr lang="en-US" sz="1600">
              <a:solidFill>
                <a:schemeClr val="dk1"/>
              </a:solidFill>
            </a:rPr>
            <a:t> worksheet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600">
            <a:solidFill>
              <a:srgbClr val="FF0000"/>
            </a:solidFill>
          </a:endParaRPr>
        </a:p>
        <a:p>
          <a:pPr marL="342900" lvl="0" indent="-342900">
            <a:spcAft>
              <a:spcPts val="1200"/>
            </a:spcAft>
            <a:buFont typeface="+mj-lt"/>
            <a:buAutoNum type="arabicPeriod"/>
            <a:defRPr/>
          </a:pPr>
          <a:r>
            <a:rPr lang="en-US" sz="1600">
              <a:solidFill>
                <a:schemeClr val="dk1"/>
              </a:solidFill>
            </a:rPr>
            <a:t>In cell </a:t>
          </a:r>
          <a:r>
            <a:rPr lang="en-US" sz="1600" b="1">
              <a:solidFill>
                <a:schemeClr val="dk1"/>
              </a:solidFill>
            </a:rPr>
            <a:t>L2</a:t>
          </a:r>
          <a:r>
            <a:rPr lang="en-US" sz="1600">
              <a:solidFill>
                <a:schemeClr val="dk1"/>
              </a:solidFill>
            </a:rPr>
            <a:t> on the </a:t>
          </a:r>
          <a:r>
            <a:rPr lang="en-US" sz="1600" b="1">
              <a:solidFill>
                <a:schemeClr val="dk1"/>
              </a:solidFill>
            </a:rPr>
            <a:t>Orders</a:t>
          </a:r>
          <a:r>
            <a:rPr lang="en-US" sz="1600">
              <a:solidFill>
                <a:schemeClr val="dk1"/>
              </a:solidFill>
            </a:rPr>
            <a:t> worksheet, use a formula to calculate the number of orders from the </a:t>
          </a:r>
          <a:r>
            <a:rPr lang="en-US" sz="1600" b="1">
              <a:solidFill>
                <a:schemeClr val="dk1"/>
              </a:solidFill>
            </a:rPr>
            <a:t>Country</a:t>
          </a:r>
          <a:r>
            <a:rPr lang="en-US" sz="1600">
              <a:solidFill>
                <a:schemeClr val="dk1"/>
              </a:solidFill>
            </a:rPr>
            <a:t> selected in cell </a:t>
          </a:r>
          <a:r>
            <a:rPr lang="en-US" sz="1600" b="1">
              <a:solidFill>
                <a:schemeClr val="dk1"/>
              </a:solidFill>
            </a:rPr>
            <a:t>K2</a:t>
          </a:r>
          <a:r>
            <a:rPr lang="en-US" sz="1600">
              <a:solidFill>
                <a:schemeClr val="dk1"/>
              </a:solidFill>
            </a:rPr>
            <a:t> with a </a:t>
          </a:r>
          <a:r>
            <a:rPr lang="en-US" sz="1600" b="1">
              <a:solidFill>
                <a:schemeClr val="dk1"/>
              </a:solidFill>
            </a:rPr>
            <a:t>Revenue</a:t>
          </a:r>
          <a:r>
            <a:rPr lang="en-US" sz="1600">
              <a:solidFill>
                <a:schemeClr val="dk1"/>
              </a:solidFill>
            </a:rPr>
            <a:t> greater than or equal to $100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a:solidFill>
              <a:srgbClr val="FF0000"/>
            </a:solidFill>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In cell </a:t>
          </a:r>
          <a:r>
            <a:rPr lang="en-US" sz="1600" b="1">
              <a:solidFill>
                <a:schemeClr val="dk1"/>
              </a:solidFill>
            </a:rPr>
            <a:t>B5</a:t>
          </a:r>
          <a:r>
            <a:rPr lang="en-US" sz="1600">
              <a:solidFill>
                <a:schemeClr val="dk1"/>
              </a:solidFill>
            </a:rPr>
            <a:t> of the </a:t>
          </a:r>
          <a:r>
            <a:rPr lang="en-US" sz="1600" b="1">
              <a:solidFill>
                <a:schemeClr val="dk1"/>
              </a:solidFill>
            </a:rPr>
            <a:t>Warehouse</a:t>
          </a:r>
          <a:r>
            <a:rPr lang="en-US" sz="1600">
              <a:solidFill>
                <a:schemeClr val="dk1"/>
              </a:solidFill>
            </a:rPr>
            <a:t> </a:t>
          </a:r>
          <a:r>
            <a:rPr lang="en-US" sz="1600" b="1">
              <a:solidFill>
                <a:schemeClr val="dk1"/>
              </a:solidFill>
            </a:rPr>
            <a:t>Extension</a:t>
          </a:r>
          <a:r>
            <a:rPr lang="en-US" sz="1600">
              <a:solidFill>
                <a:schemeClr val="dk1"/>
              </a:solidFill>
            </a:rPr>
            <a:t> worksheet, use a formula that calculates the monthly payment amount, assuming the payment is due at the beginning of each month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Summary Chart </a:t>
          </a:r>
          <a:r>
            <a:rPr lang="en-US" sz="1600">
              <a:solidFill>
                <a:schemeClr val="dk1"/>
              </a:solidFill>
            </a:rPr>
            <a:t>worksheet, Prepare a Pivot</a:t>
          </a:r>
          <a:r>
            <a:rPr lang="en-US" sz="1600" baseline="0">
              <a:solidFill>
                <a:schemeClr val="dk1"/>
              </a:solidFill>
            </a:rPr>
            <a:t> Table showing sum of revenue by Months and </a:t>
          </a:r>
          <a:r>
            <a:rPr lang="en-US" sz="1600">
              <a:solidFill>
                <a:schemeClr val="dk1"/>
              </a:solidFill>
            </a:rPr>
            <a:t>add a </a:t>
          </a:r>
          <a:r>
            <a:rPr lang="en-US" sz="1600" b="1">
              <a:solidFill>
                <a:schemeClr val="dk1"/>
              </a:solidFill>
            </a:rPr>
            <a:t>Line Pivot Chart </a:t>
          </a:r>
          <a:r>
            <a:rPr lang="en-US" sz="1800" b="0" kern="1200" baseline="0">
              <a:solidFill>
                <a:srgbClr val="FF0000"/>
              </a:solidFill>
              <a:effectLst/>
              <a:latin typeface="+mn-lt"/>
              <a:ea typeface="+mn-ea"/>
              <a:cs typeface="+mn-cs"/>
            </a:rPr>
            <a:t>[6</a:t>
          </a:r>
          <a:r>
            <a:rPr lang="en-US" sz="1800" b="0" kern="1200">
              <a:solidFill>
                <a:srgbClr val="FF0000"/>
              </a:solidFill>
              <a:effectLst/>
              <a:latin typeface="+mn-lt"/>
              <a:ea typeface="+mn-ea"/>
              <a:cs typeface="+mn-cs"/>
            </a:rPr>
            <a:t> Points]</a:t>
          </a:r>
          <a:endParaRPr lang="en-US" sz="1800" b="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29" name="Google Shape;7890;p302">
          <a:extLst>
            <a:ext uri="{FF2B5EF4-FFF2-40B4-BE49-F238E27FC236}">
              <a16:creationId xmlns:a16="http://schemas.microsoft.com/office/drawing/2014/main" id="{00000000-0008-0000-0000-00001D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83344</xdr:colOff>
      <xdr:row>1</xdr:row>
      <xdr:rowOff>167339</xdr:rowOff>
    </xdr:from>
    <xdr:to>
      <xdr:col>5</xdr:col>
      <xdr:colOff>321469</xdr:colOff>
      <xdr:row>4</xdr:row>
      <xdr:rowOff>59627</xdr:rowOff>
    </xdr:to>
    <xdr:sp macro="" textlink="">
      <xdr:nvSpPr>
        <xdr:cNvPr id="37" name="Google Shape;7888;p302">
          <a:extLst>
            <a:ext uri="{FF2B5EF4-FFF2-40B4-BE49-F238E27FC236}">
              <a16:creationId xmlns:a16="http://schemas.microsoft.com/office/drawing/2014/main" id="{00000000-0008-0000-0000-000025000000}"/>
            </a:ext>
          </a:extLst>
        </xdr:cNvPr>
        <xdr:cNvSpPr txBox="1"/>
      </xdr:nvSpPr>
      <xdr:spPr>
        <a:xfrm>
          <a:off x="273844" y="357839"/>
          <a:ext cx="2667000"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1</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15 Points</a:t>
          </a:r>
          <a:endParaRPr sz="1600" b="0" i="0" u="none" strike="noStrike" cap="none">
            <a:solidFill>
              <a:srgbClr val="FF0000"/>
            </a:solidFill>
            <a:ea typeface="Arial"/>
            <a:cs typeface="Arial"/>
            <a:sym typeface="Arial"/>
          </a:endParaRPr>
        </a:p>
      </xdr:txBody>
    </xdr:sp>
    <xdr:clientData/>
  </xdr:twoCellAnchor>
  <xdr:twoCellAnchor>
    <xdr:from>
      <xdr:col>1</xdr:col>
      <xdr:colOff>0</xdr:colOff>
      <xdr:row>7</xdr:row>
      <xdr:rowOff>166169</xdr:rowOff>
    </xdr:from>
    <xdr:to>
      <xdr:col>11</xdr:col>
      <xdr:colOff>107308</xdr:colOff>
      <xdr:row>10</xdr:row>
      <xdr:rowOff>56334</xdr:rowOff>
    </xdr:to>
    <xdr:sp macro="" textlink="">
      <xdr:nvSpPr>
        <xdr:cNvPr id="31" name="TextBox 35">
          <a:extLst>
            <a:ext uri="{FF2B5EF4-FFF2-40B4-BE49-F238E27FC236}">
              <a16:creationId xmlns:a16="http://schemas.microsoft.com/office/drawing/2014/main" id="{00000000-0008-0000-0000-00001F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32" name="Google Shape;7890;p302">
          <a:extLst>
            <a:ext uri="{FF2B5EF4-FFF2-40B4-BE49-F238E27FC236}">
              <a16:creationId xmlns:a16="http://schemas.microsoft.com/office/drawing/2014/main" id="{00000000-0008-0000-0000-000020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323850</xdr:colOff>
      <xdr:row>2</xdr:row>
      <xdr:rowOff>69850</xdr:rowOff>
    </xdr:from>
    <xdr:to>
      <xdr:col>10</xdr:col>
      <xdr:colOff>819150</xdr:colOff>
      <xdr:row>18</xdr:row>
      <xdr:rowOff>0</xdr:rowOff>
    </xdr:to>
    <xdr:sp macro="" textlink="">
      <xdr:nvSpPr>
        <xdr:cNvPr id="2" name="Arrow: Right 1">
          <a:extLst>
            <a:ext uri="{FF2B5EF4-FFF2-40B4-BE49-F238E27FC236}">
              <a16:creationId xmlns:a16="http://schemas.microsoft.com/office/drawing/2014/main" id="{338424AC-F162-49E1-8198-D832E392D573}"/>
            </a:ext>
          </a:extLst>
        </xdr:cNvPr>
        <xdr:cNvSpPr/>
      </xdr:nvSpPr>
      <xdr:spPr>
        <a:xfrm rot="16200000">
          <a:off x="7953375" y="1628775"/>
          <a:ext cx="2876550" cy="4953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1">
              <a:solidFill>
                <a:schemeClr val="tx1"/>
              </a:solidFill>
            </a:rPr>
            <a:t>Keep United Kingdom</a:t>
          </a:r>
          <a:r>
            <a:rPr lang="en-US" sz="1100" b="1" i="1" baseline="0">
              <a:solidFill>
                <a:schemeClr val="tx1"/>
              </a:solidFill>
            </a:rPr>
            <a:t> in  selection</a:t>
          </a:r>
          <a:endParaRPr lang="en-US" sz="1100" b="1" i="1">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12700</xdr:colOff>
          <xdr:row>1</xdr:row>
          <xdr:rowOff>38100</xdr:rowOff>
        </xdr:from>
        <xdr:to>
          <xdr:col>16</xdr:col>
          <xdr:colOff>552450</xdr:colOff>
          <xdr:row>15</xdr:row>
          <xdr:rowOff>44450</xdr:rowOff>
        </xdr:to>
        <xdr:pic>
          <xdr:nvPicPr>
            <xdr:cNvPr id="3" name="Picture 2">
              <a:extLst>
                <a:ext uri="{FF2B5EF4-FFF2-40B4-BE49-F238E27FC236}">
                  <a16:creationId xmlns:a16="http://schemas.microsoft.com/office/drawing/2014/main" id="{2408200A-DB8D-4CC5-A95E-0821C5E93608}"/>
                </a:ext>
              </a:extLst>
            </xdr:cNvPr>
            <xdr:cNvPicPr>
              <a:picLocks noChangeAspect="1" noChangeArrowheads="1"/>
              <a:extLst>
                <a:ext uri="{84589F7E-364E-4C9E-8A38-B11213B215E9}">
                  <a14:cameraTool cellRange="#REF!" spid="_x0000_s12372"/>
                </a:ext>
              </a:extLst>
            </xdr:cNvPicPr>
          </xdr:nvPicPr>
          <xdr:blipFill>
            <a:blip xmlns:r="http://schemas.openxmlformats.org/officeDocument/2006/relationships" r:embed="rId1"/>
            <a:srcRect/>
            <a:stretch>
              <a:fillRect/>
            </a:stretch>
          </xdr:blipFill>
          <xdr:spPr bwMode="auto">
            <a:xfrm>
              <a:off x="8547100" y="222250"/>
              <a:ext cx="1758950" cy="258445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60960</xdr:colOff>
      <xdr:row>0</xdr:row>
      <xdr:rowOff>0</xdr:rowOff>
    </xdr:from>
    <xdr:to>
      <xdr:col>11</xdr:col>
      <xdr:colOff>365760</xdr:colOff>
      <xdr:row>15</xdr:row>
      <xdr:rowOff>0</xdr:rowOff>
    </xdr:to>
    <xdr:graphicFrame macro="">
      <xdr:nvGraphicFramePr>
        <xdr:cNvPr id="2" name="Chart 1">
          <a:extLst>
            <a:ext uri="{FF2B5EF4-FFF2-40B4-BE49-F238E27FC236}">
              <a16:creationId xmlns:a16="http://schemas.microsoft.com/office/drawing/2014/main" id="{50A36642-58FC-659E-8689-9A8542430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15" name="TextBox 19">
          <a:extLst>
            <a:ext uri="{FF2B5EF4-FFF2-40B4-BE49-F238E27FC236}">
              <a16:creationId xmlns:a16="http://schemas.microsoft.com/office/drawing/2014/main" id="{00000000-0008-0000-0600-00000F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are the Sales Director of a </a:t>
          </a:r>
          <a:r>
            <a:rPr lang="en-US" b="1">
              <a:solidFill>
                <a:schemeClr val="dk1"/>
              </a:solidFill>
            </a:rPr>
            <a:t>beer manufacturing company </a:t>
          </a:r>
          <a:r>
            <a:rPr lang="en-US">
              <a:solidFill>
                <a:schemeClr val="dk1"/>
              </a:solidFill>
            </a:rPr>
            <a:t>that supplies the beer for all Major League Baseball stadiums, and you are preparing a workbook to </a:t>
          </a:r>
          <a:r>
            <a:rPr lang="en-US" b="1">
              <a:solidFill>
                <a:schemeClr val="dk1"/>
              </a:solidFill>
            </a:rPr>
            <a:t>help manage pricing</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26</xdr:row>
      <xdr:rowOff>126434</xdr:rowOff>
    </xdr:to>
    <xdr:sp macro="" textlink="">
      <xdr:nvSpPr>
        <xdr:cNvPr id="16" name="TextBox 21">
          <a:extLst>
            <a:ext uri="{FF2B5EF4-FFF2-40B4-BE49-F238E27FC236}">
              <a16:creationId xmlns:a16="http://schemas.microsoft.com/office/drawing/2014/main" id="{00000000-0008-0000-0600-000010000000}"/>
            </a:ext>
          </a:extLst>
        </xdr:cNvPr>
        <xdr:cNvSpPr txBox="1"/>
      </xdr:nvSpPr>
      <xdr:spPr>
        <a:xfrm>
          <a:off x="196850" y="1949483"/>
          <a:ext cx="8725948" cy="296485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Team Selector</a:t>
          </a:r>
          <a:r>
            <a:rPr lang="en-US" sz="1600">
              <a:solidFill>
                <a:schemeClr val="dk1"/>
              </a:solidFill>
            </a:rPr>
            <a:t> worksheet, add a data validation list to cell </a:t>
          </a:r>
          <a:r>
            <a:rPr lang="en-US" sz="1600" b="1">
              <a:solidFill>
                <a:schemeClr val="dk1"/>
              </a:solidFill>
            </a:rPr>
            <a:t>C6</a:t>
          </a:r>
          <a:r>
            <a:rPr lang="en-US" sz="1600">
              <a:solidFill>
                <a:schemeClr val="dk1"/>
              </a:solidFill>
            </a:rPr>
            <a:t> using range </a:t>
          </a:r>
          <a:r>
            <a:rPr lang="en-US" sz="1600" b="1">
              <a:solidFill>
                <a:schemeClr val="dk1"/>
              </a:solidFill>
            </a:rPr>
            <a:t>A2:A31 </a:t>
          </a:r>
          <a:r>
            <a:rPr lang="en-US" sz="1600">
              <a:solidFill>
                <a:schemeClr val="dk1"/>
              </a:solidFill>
            </a:rPr>
            <a:t>from the </a:t>
          </a:r>
          <a:r>
            <a:rPr lang="en-US" sz="1600" b="1">
              <a:solidFill>
                <a:schemeClr val="dk1"/>
              </a:solidFill>
            </a:rPr>
            <a:t>Beer Prices </a:t>
          </a:r>
          <a:r>
            <a:rPr lang="en-US" sz="1600">
              <a:solidFill>
                <a:schemeClr val="dk1"/>
              </a:solidFill>
            </a:rPr>
            <a:t>worksheet as the source; select the Philadelphia Phillies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Beer Prices</a:t>
          </a:r>
          <a:r>
            <a:rPr lang="en-US" sz="1600">
              <a:solidFill>
                <a:schemeClr val="dk1"/>
              </a:solidFill>
            </a:rPr>
            <a:t> worksheet, group columns </a:t>
          </a:r>
          <a:r>
            <a:rPr lang="en-US" sz="1600" b="1">
              <a:solidFill>
                <a:schemeClr val="dk1"/>
              </a:solidFill>
            </a:rPr>
            <a:t>B:C </a:t>
          </a:r>
          <a:r>
            <a:rPr lang="en-US" sz="1800" b="0" kern="1200" baseline="0">
              <a:solidFill>
                <a:srgbClr val="FF0000"/>
              </a:solidFill>
              <a:effectLst/>
              <a:latin typeface="+mn-lt"/>
              <a:ea typeface="+mn-ea"/>
              <a:cs typeface="+mn-cs"/>
            </a:rPr>
            <a:t>[2</a:t>
          </a:r>
          <a:r>
            <a:rPr lang="en-US" sz="1800" b="0" kern="1200">
              <a:solidFill>
                <a:srgbClr val="FF0000"/>
              </a:solidFill>
              <a:effectLst/>
              <a:latin typeface="+mn-lt"/>
              <a:ea typeface="+mn-ea"/>
              <a:cs typeface="+mn-cs"/>
            </a:rPr>
            <a:t> Points]</a:t>
          </a: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800" kern="1200">
              <a:solidFill>
                <a:schemeClr val="tx1"/>
              </a:solidFill>
              <a:effectLst/>
              <a:latin typeface="+mn-lt"/>
              <a:ea typeface="+mn-ea"/>
              <a:cs typeface="+mn-cs"/>
            </a:rPr>
            <a:t>On the </a:t>
          </a:r>
          <a:r>
            <a:rPr lang="en-US" sz="1800" b="1" kern="1200">
              <a:solidFill>
                <a:schemeClr val="tx1"/>
              </a:solidFill>
              <a:effectLst/>
              <a:latin typeface="+mn-lt"/>
              <a:ea typeface="+mn-ea"/>
              <a:cs typeface="+mn-cs"/>
            </a:rPr>
            <a:t>Price per Ounce</a:t>
          </a:r>
          <a:r>
            <a:rPr lang="en-US" sz="1800" kern="1200">
              <a:solidFill>
                <a:schemeClr val="tx1"/>
              </a:solidFill>
              <a:effectLst/>
              <a:latin typeface="+mn-lt"/>
              <a:ea typeface="+mn-ea"/>
              <a:cs typeface="+mn-cs"/>
            </a:rPr>
            <a:t> worksheet, use conditional formatting to apply a Red - White - Green color scale to range </a:t>
          </a:r>
          <a:r>
            <a:rPr lang="en-US" sz="1800" b="1" kern="1200">
              <a:solidFill>
                <a:schemeClr val="tx1"/>
              </a:solidFill>
              <a:effectLst/>
              <a:latin typeface="+mn-lt"/>
              <a:ea typeface="+mn-ea"/>
              <a:cs typeface="+mn-cs"/>
            </a:rPr>
            <a:t>B2:F31 </a:t>
          </a:r>
          <a:r>
            <a:rPr lang="en-US" sz="1800" b="0" kern="1200" baseline="0">
              <a:solidFill>
                <a:srgbClr val="FF0000"/>
              </a:solidFill>
              <a:effectLst/>
              <a:latin typeface="+mn-lt"/>
              <a:ea typeface="+mn-ea"/>
              <a:cs typeface="+mn-cs"/>
            </a:rPr>
            <a:t>[2</a:t>
          </a:r>
          <a:r>
            <a:rPr lang="en-US" sz="1800" b="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Price per Ounce </a:t>
          </a:r>
          <a:r>
            <a:rPr lang="en-US" sz="1600">
              <a:solidFill>
                <a:schemeClr val="dk1"/>
              </a:solidFill>
            </a:rPr>
            <a:t>worksheet, add a formula in cell </a:t>
          </a:r>
          <a:r>
            <a:rPr lang="en-US" sz="1600" b="1">
              <a:solidFill>
                <a:schemeClr val="dk1"/>
              </a:solidFill>
            </a:rPr>
            <a:t>G2</a:t>
          </a:r>
          <a:r>
            <a:rPr lang="en-US" sz="1600">
              <a:solidFill>
                <a:schemeClr val="dk1"/>
              </a:solidFill>
            </a:rPr>
            <a:t> that displays “None” if the Price per Ounce in 2018 was equal to the Price per Ounce in 2013, displays “Increase” if the Price per Ounce in 2018 is greater than the Price per Ounce in 2016 or greater than the average Price per Ounce from 2013-2016. Otherwise, display “Decrease”</a:t>
          </a:r>
          <a:r>
            <a:rPr lang="en-US" sz="1600" baseline="0">
              <a:solidFill>
                <a:schemeClr val="dk1"/>
              </a:solidFill>
            </a:rPr>
            <a:t> </a:t>
          </a:r>
          <a:r>
            <a:rPr lang="en-US" sz="1800" b="0" kern="1200" baseline="0">
              <a:solidFill>
                <a:srgbClr val="FF0000"/>
              </a:solidFill>
              <a:effectLst/>
              <a:latin typeface="+mn-lt"/>
              <a:ea typeface="+mn-ea"/>
              <a:cs typeface="+mn-cs"/>
            </a:rPr>
            <a:t>[4</a:t>
          </a:r>
          <a:r>
            <a:rPr lang="en-US" sz="1800" b="0" kern="1200">
              <a:solidFill>
                <a:srgbClr val="FF0000"/>
              </a:solidFill>
              <a:effectLst/>
              <a:latin typeface="+mn-lt"/>
              <a:ea typeface="+mn-ea"/>
              <a:cs typeface="+mn-cs"/>
            </a:rPr>
            <a:t> Points]</a:t>
          </a:r>
          <a:endParaRPr lang="en-US" sz="180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17" name="Google Shape;7890;p302">
          <a:extLst>
            <a:ext uri="{FF2B5EF4-FFF2-40B4-BE49-F238E27FC236}">
              <a16:creationId xmlns:a16="http://schemas.microsoft.com/office/drawing/2014/main" id="{00000000-0008-0000-0600-000011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19" name="TextBox 35">
          <a:extLst>
            <a:ext uri="{FF2B5EF4-FFF2-40B4-BE49-F238E27FC236}">
              <a16:creationId xmlns:a16="http://schemas.microsoft.com/office/drawing/2014/main" id="{00000000-0008-0000-0600-000013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20" name="Google Shape;7890;p302">
          <a:extLst>
            <a:ext uri="{FF2B5EF4-FFF2-40B4-BE49-F238E27FC236}">
              <a16:creationId xmlns:a16="http://schemas.microsoft.com/office/drawing/2014/main" id="{00000000-0008-0000-0600-000014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54429</xdr:colOff>
      <xdr:row>1</xdr:row>
      <xdr:rowOff>158750</xdr:rowOff>
    </xdr:from>
    <xdr:to>
      <xdr:col>5</xdr:col>
      <xdr:colOff>149678</xdr:colOff>
      <xdr:row>4</xdr:row>
      <xdr:rowOff>51038</xdr:rowOff>
    </xdr:to>
    <xdr:sp macro="" textlink="">
      <xdr:nvSpPr>
        <xdr:cNvPr id="14" name="Google Shape;7888;p302">
          <a:extLst>
            <a:ext uri="{FF2B5EF4-FFF2-40B4-BE49-F238E27FC236}">
              <a16:creationId xmlns:a16="http://schemas.microsoft.com/office/drawing/2014/main" id="{D9A97BDC-1641-4A98-A68B-BDAFD4A73072}"/>
            </a:ext>
          </a:extLst>
        </xdr:cNvPr>
        <xdr:cNvSpPr txBox="1"/>
      </xdr:nvSpPr>
      <xdr:spPr>
        <a:xfrm>
          <a:off x="244929" y="349250"/>
          <a:ext cx="2544535"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2</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p>
        <a:p>
          <a:pPr marL="0" marR="0" lvl="0" indent="0" algn="l" rtl="0">
            <a:lnSpc>
              <a:spcPct val="100000"/>
            </a:lnSpc>
            <a:spcBef>
              <a:spcPts val="0"/>
            </a:spcBef>
            <a:spcAft>
              <a:spcPts val="0"/>
            </a:spcAft>
            <a:buClr>
              <a:srgbClr val="000000"/>
            </a:buClr>
            <a:buSzPts val="2400"/>
            <a:buFont typeface="Arial"/>
            <a:buNone/>
          </a:pPr>
          <a:endParaRPr sz="1600" b="0" i="0" u="none" strike="noStrike" cap="none">
            <a:solidFill>
              <a:srgbClr val="19673D"/>
            </a:solidFill>
            <a:ea typeface="Arial"/>
            <a:cs typeface="Arial"/>
            <a:sym typeface="Aria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110490</xdr:colOff>
      <xdr:row>1</xdr:row>
      <xdr:rowOff>1213</xdr:rowOff>
    </xdr:from>
    <xdr:to>
      <xdr:col>1</xdr:col>
      <xdr:colOff>528666</xdr:colOff>
      <xdr:row>3</xdr:row>
      <xdr:rowOff>192232</xdr:rowOff>
    </xdr:to>
    <xdr:pic>
      <xdr:nvPicPr>
        <xdr:cNvPr id="2" name="Picture 1">
          <a:extLst>
            <a:ext uri="{FF2B5EF4-FFF2-40B4-BE49-F238E27FC236}">
              <a16:creationId xmlns:a16="http://schemas.microsoft.com/office/drawing/2014/main" id="{5CD68D3B-C9C4-4D67-8213-8C286AB957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198063"/>
          <a:ext cx="1027776" cy="584719"/>
        </a:xfrm>
        <a:prstGeom prst="rect">
          <a:avLst/>
        </a:prstGeom>
      </xdr:spPr>
    </xdr:pic>
    <xdr:clientData/>
  </xdr:twoCellAnchor>
  <xdr:twoCellAnchor>
    <xdr:from>
      <xdr:col>3</xdr:col>
      <xdr:colOff>425450</xdr:colOff>
      <xdr:row>4</xdr:row>
      <xdr:rowOff>31750</xdr:rowOff>
    </xdr:from>
    <xdr:to>
      <xdr:col>9</xdr:col>
      <xdr:colOff>358777</xdr:colOff>
      <xdr:row>6</xdr:row>
      <xdr:rowOff>133350</xdr:rowOff>
    </xdr:to>
    <xdr:sp macro="" textlink="">
      <xdr:nvSpPr>
        <xdr:cNvPr id="3" name="Arrow: Right 2">
          <a:extLst>
            <a:ext uri="{FF2B5EF4-FFF2-40B4-BE49-F238E27FC236}">
              <a16:creationId xmlns:a16="http://schemas.microsoft.com/office/drawing/2014/main" id="{1D9052AE-13E5-4373-A5F9-5C6C1D76969F}"/>
            </a:ext>
          </a:extLst>
        </xdr:cNvPr>
        <xdr:cNvSpPr/>
      </xdr:nvSpPr>
      <xdr:spPr>
        <a:xfrm rot="10800000" flipV="1">
          <a:off x="3638550" y="819150"/>
          <a:ext cx="3590927" cy="495300"/>
        </a:xfrm>
        <a:prstGeom prst="rightArrow">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i="1">
              <a:solidFill>
                <a:schemeClr val="tx1"/>
              </a:solidFill>
            </a:rPr>
            <a:t>Keep Atlanta Braves</a:t>
          </a:r>
          <a:r>
            <a:rPr lang="en-US" sz="1100" b="1" i="1" baseline="0">
              <a:solidFill>
                <a:schemeClr val="tx1"/>
              </a:solidFill>
            </a:rPr>
            <a:t> in  selection</a:t>
          </a:r>
          <a:endParaRPr lang="en-US" sz="1100" b="1" i="1">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374297</xdr:colOff>
      <xdr:row>1</xdr:row>
      <xdr:rowOff>0</xdr:rowOff>
    </xdr:from>
    <xdr:to>
      <xdr:col>15</xdr:col>
      <xdr:colOff>367808</xdr:colOff>
      <xdr:row>5</xdr:row>
      <xdr:rowOff>161330</xdr:rowOff>
    </xdr:to>
    <xdr:sp macro="" textlink="">
      <xdr:nvSpPr>
        <xdr:cNvPr id="4" name="TextBox 19">
          <a:extLst>
            <a:ext uri="{FF2B5EF4-FFF2-40B4-BE49-F238E27FC236}">
              <a16:creationId xmlns:a16="http://schemas.microsoft.com/office/drawing/2014/main" id="{00000000-0008-0000-0A00-000004000000}"/>
            </a:ext>
          </a:extLst>
        </xdr:cNvPr>
        <xdr:cNvSpPr txBox="1"/>
      </xdr:nvSpPr>
      <xdr:spPr>
        <a:xfrm>
          <a:off x="3003197" y="190500"/>
          <a:ext cx="6089511"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work for an </a:t>
          </a:r>
          <a:r>
            <a:rPr lang="en-US" b="1">
              <a:solidFill>
                <a:schemeClr val="dk1"/>
              </a:solidFill>
            </a:rPr>
            <a:t>international non-profit organization</a:t>
          </a:r>
          <a:r>
            <a:rPr lang="en-US">
              <a:solidFill>
                <a:schemeClr val="dk1"/>
              </a:solidFill>
            </a:rPr>
            <a:t> and you are preparing an Excel workbook to </a:t>
          </a:r>
          <a:r>
            <a:rPr lang="en-US" b="1">
              <a:solidFill>
                <a:schemeClr val="dk1"/>
              </a:solidFill>
            </a:rPr>
            <a:t>analyze development indicators</a:t>
          </a:r>
          <a:r>
            <a:rPr lang="en-US">
              <a:solidFill>
                <a:schemeClr val="dk1"/>
              </a:solidFill>
            </a:rPr>
            <a:t> by country</a:t>
          </a:r>
        </a:p>
      </xdr:txBody>
    </xdr:sp>
    <xdr:clientData/>
  </xdr:twoCellAnchor>
  <xdr:twoCellAnchor>
    <xdr:from>
      <xdr:col>1</xdr:col>
      <xdr:colOff>0</xdr:colOff>
      <xdr:row>10</xdr:row>
      <xdr:rowOff>107983</xdr:rowOff>
    </xdr:from>
    <xdr:to>
      <xdr:col>15</xdr:col>
      <xdr:colOff>191548</xdr:colOff>
      <xdr:row>21</xdr:row>
      <xdr:rowOff>79226</xdr:rowOff>
    </xdr:to>
    <xdr:sp macro="" textlink="">
      <xdr:nvSpPr>
        <xdr:cNvPr id="5" name="TextBox 21">
          <a:extLst>
            <a:ext uri="{FF2B5EF4-FFF2-40B4-BE49-F238E27FC236}">
              <a16:creationId xmlns:a16="http://schemas.microsoft.com/office/drawing/2014/main" id="{00000000-0008-0000-0A00-000005000000}"/>
            </a:ext>
          </a:extLst>
        </xdr:cNvPr>
        <xdr:cNvSpPr txBox="1"/>
      </xdr:nvSpPr>
      <xdr:spPr>
        <a:xfrm>
          <a:off x="196850" y="1949483"/>
          <a:ext cx="8725948" cy="1996893"/>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Indicators </a:t>
          </a:r>
          <a:r>
            <a:rPr lang="en-US" sz="1600">
              <a:solidFill>
                <a:schemeClr val="dk1"/>
              </a:solidFill>
            </a:rPr>
            <a:t>worksheet, remove duplicates from the Indicators table by only considering the values in the </a:t>
          </a:r>
          <a:r>
            <a:rPr lang="en-US" sz="1600" b="1">
              <a:solidFill>
                <a:schemeClr val="dk1"/>
              </a:solidFill>
            </a:rPr>
            <a:t>Country</a:t>
          </a:r>
          <a:r>
            <a:rPr lang="en-US" sz="1600">
              <a:solidFill>
                <a:schemeClr val="dk1"/>
              </a:solidFill>
            </a:rPr>
            <a:t> column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For the Pivot Table on the </a:t>
          </a:r>
          <a:r>
            <a:rPr lang="en-US" sz="1600" b="1">
              <a:solidFill>
                <a:schemeClr val="dk1"/>
              </a:solidFill>
            </a:rPr>
            <a:t>Region Summary </a:t>
          </a:r>
          <a:r>
            <a:rPr lang="en-US" sz="1600">
              <a:solidFill>
                <a:schemeClr val="dk1"/>
              </a:solidFill>
            </a:rPr>
            <a:t>worksheet, sort the Region descending by </a:t>
          </a:r>
          <a:r>
            <a:rPr lang="en-US" sz="1600" b="1">
              <a:solidFill>
                <a:schemeClr val="dk1"/>
              </a:solidFill>
            </a:rPr>
            <a:t>Sum of Population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Region Summary </a:t>
          </a:r>
          <a:r>
            <a:rPr lang="en-US" sz="1600">
              <a:solidFill>
                <a:schemeClr val="dk1"/>
              </a:solidFill>
            </a:rPr>
            <a:t>worksheet, add a calculated field called </a:t>
          </a:r>
          <a:r>
            <a:rPr lang="en-US" sz="1600" b="1">
              <a:solidFill>
                <a:schemeClr val="dk1"/>
              </a:solidFill>
            </a:rPr>
            <a:t>“Population Density” </a:t>
          </a:r>
          <a:r>
            <a:rPr lang="en-US" sz="1600">
              <a:solidFill>
                <a:schemeClr val="dk1"/>
              </a:solidFill>
            </a:rPr>
            <a:t>to the Pivot Table that is equal to </a:t>
          </a:r>
          <a:r>
            <a:rPr lang="en-US" sz="1600" b="1">
              <a:solidFill>
                <a:schemeClr val="dk1"/>
              </a:solidFill>
            </a:rPr>
            <a:t>Population</a:t>
          </a:r>
          <a:r>
            <a:rPr lang="en-US" sz="1600">
              <a:solidFill>
                <a:schemeClr val="dk1"/>
              </a:solidFill>
            </a:rPr>
            <a:t> divided by </a:t>
          </a:r>
          <a:r>
            <a:rPr lang="en-US" sz="1600" b="1">
              <a:solidFill>
                <a:schemeClr val="dk1"/>
              </a:solidFill>
            </a:rPr>
            <a:t>Area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800">
            <a:solidFill>
              <a:srgbClr val="FF0000"/>
            </a:solidFill>
            <a:effectLst/>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6" name="Google Shape;7890;p302">
          <a:extLst>
            <a:ext uri="{FF2B5EF4-FFF2-40B4-BE49-F238E27FC236}">
              <a16:creationId xmlns:a16="http://schemas.microsoft.com/office/drawing/2014/main" id="{00000000-0008-0000-0A00-000006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8" name="TextBox 35">
          <a:extLst>
            <a:ext uri="{FF2B5EF4-FFF2-40B4-BE49-F238E27FC236}">
              <a16:creationId xmlns:a16="http://schemas.microsoft.com/office/drawing/2014/main" id="{00000000-0008-0000-0A00-000008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9" name="Google Shape;7890;p302">
          <a:extLst>
            <a:ext uri="{FF2B5EF4-FFF2-40B4-BE49-F238E27FC236}">
              <a16:creationId xmlns:a16="http://schemas.microsoft.com/office/drawing/2014/main" id="{00000000-0008-0000-0A00-000009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13607</xdr:colOff>
      <xdr:row>1</xdr:row>
      <xdr:rowOff>135164</xdr:rowOff>
    </xdr:from>
    <xdr:to>
      <xdr:col>5</xdr:col>
      <xdr:colOff>204107</xdr:colOff>
      <xdr:row>4</xdr:row>
      <xdr:rowOff>27452</xdr:rowOff>
    </xdr:to>
    <xdr:sp macro="" textlink="">
      <xdr:nvSpPr>
        <xdr:cNvPr id="16" name="Google Shape;7888;p302">
          <a:extLst>
            <a:ext uri="{FF2B5EF4-FFF2-40B4-BE49-F238E27FC236}">
              <a16:creationId xmlns:a16="http://schemas.microsoft.com/office/drawing/2014/main" id="{E2739B67-C553-41F4-ABB3-F2BF29F97B20}"/>
            </a:ext>
          </a:extLst>
        </xdr:cNvPr>
        <xdr:cNvSpPr txBox="1"/>
      </xdr:nvSpPr>
      <xdr:spPr>
        <a:xfrm>
          <a:off x="204107" y="325664"/>
          <a:ext cx="2639786"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3</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8 Points</a:t>
          </a:r>
          <a:endParaRPr sz="1600" b="0" i="0" u="none" strike="noStrike" cap="none">
            <a:solidFill>
              <a:srgbClr val="FF0000"/>
            </a:solidFill>
            <a:ea typeface="Arial"/>
            <a:cs typeface="Arial"/>
            <a:sym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374299</xdr:colOff>
      <xdr:row>1</xdr:row>
      <xdr:rowOff>0</xdr:rowOff>
    </xdr:from>
    <xdr:to>
      <xdr:col>15</xdr:col>
      <xdr:colOff>29885</xdr:colOff>
      <xdr:row>5</xdr:row>
      <xdr:rowOff>161330</xdr:rowOff>
    </xdr:to>
    <xdr:sp macro="" textlink="">
      <xdr:nvSpPr>
        <xdr:cNvPr id="3" name="TextBox 19">
          <a:extLst>
            <a:ext uri="{FF2B5EF4-FFF2-40B4-BE49-F238E27FC236}">
              <a16:creationId xmlns:a16="http://schemas.microsoft.com/office/drawing/2014/main" id="{00000000-0008-0000-0D00-000003000000}"/>
            </a:ext>
          </a:extLst>
        </xdr:cNvPr>
        <xdr:cNvSpPr txBox="1"/>
      </xdr:nvSpPr>
      <xdr:spPr>
        <a:xfrm>
          <a:off x="3003199" y="190500"/>
          <a:ext cx="5751586"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a:solidFill>
                <a:schemeClr val="dk1"/>
              </a:solidFill>
            </a:rPr>
            <a:t>You are the Head of Purchasing at a </a:t>
          </a:r>
          <a:r>
            <a:rPr lang="en-US" b="1">
              <a:solidFill>
                <a:schemeClr val="dk1"/>
              </a:solidFill>
            </a:rPr>
            <a:t>regional winery</a:t>
          </a:r>
          <a:r>
            <a:rPr lang="en-US">
              <a:solidFill>
                <a:schemeClr val="dk1"/>
              </a:solidFill>
            </a:rPr>
            <a:t> and you are preparing an Excel workbook to </a:t>
          </a:r>
          <a:r>
            <a:rPr lang="en-US" b="1">
              <a:solidFill>
                <a:schemeClr val="dk1"/>
              </a:solidFill>
            </a:rPr>
            <a:t>track your current inventory and orders</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22</xdr:row>
      <xdr:rowOff>145529</xdr:rowOff>
    </xdr:to>
    <xdr:sp macro="" textlink="">
      <xdr:nvSpPr>
        <xdr:cNvPr id="4" name="TextBox 21">
          <a:extLst>
            <a:ext uri="{FF2B5EF4-FFF2-40B4-BE49-F238E27FC236}">
              <a16:creationId xmlns:a16="http://schemas.microsoft.com/office/drawing/2014/main" id="{00000000-0008-0000-0D00-000004000000}"/>
            </a:ext>
          </a:extLst>
        </xdr:cNvPr>
        <xdr:cNvSpPr txBox="1"/>
      </xdr:nvSpPr>
      <xdr:spPr>
        <a:xfrm>
          <a:off x="196850" y="1949483"/>
          <a:ext cx="8725948" cy="224734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In cell </a:t>
          </a:r>
          <a:r>
            <a:rPr lang="en-US" sz="1600" b="1">
              <a:solidFill>
                <a:schemeClr val="dk1"/>
              </a:solidFill>
            </a:rPr>
            <a:t>F2</a:t>
          </a:r>
          <a:r>
            <a:rPr lang="en-US" sz="1600">
              <a:solidFill>
                <a:schemeClr val="dk1"/>
              </a:solidFill>
            </a:rPr>
            <a:t> of the </a:t>
          </a:r>
          <a:r>
            <a:rPr lang="en-US" sz="1600" b="1">
              <a:solidFill>
                <a:schemeClr val="dk1"/>
              </a:solidFill>
            </a:rPr>
            <a:t>Inventory</a:t>
          </a:r>
          <a:r>
            <a:rPr lang="en-US" sz="1600">
              <a:solidFill>
                <a:schemeClr val="dk1"/>
              </a:solidFill>
            </a:rPr>
            <a:t> worksheet, write the year between parenthesis in the </a:t>
          </a:r>
          <a:r>
            <a:rPr lang="en-US" sz="1600" b="1">
              <a:solidFill>
                <a:schemeClr val="dk1"/>
              </a:solidFill>
            </a:rPr>
            <a:t>Name</a:t>
          </a:r>
          <a:r>
            <a:rPr lang="en-US" sz="1600">
              <a:solidFill>
                <a:schemeClr val="dk1"/>
              </a:solidFill>
            </a:rPr>
            <a:t> column and use Flash Fill to fill in the year for the rest of the wines in the inventory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800">
            <a:solidFill>
              <a:srgbClr val="FF0000"/>
            </a:solidFill>
            <a:effectLst/>
          </a:endParaRPr>
        </a:p>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Inventory </a:t>
          </a:r>
          <a:r>
            <a:rPr lang="en-US" sz="1600">
              <a:solidFill>
                <a:schemeClr val="dk1"/>
              </a:solidFill>
            </a:rPr>
            <a:t>worksheet, create a formula based conditional formatting rule to range </a:t>
          </a:r>
          <a:r>
            <a:rPr lang="en-US" sz="1600" b="1">
              <a:solidFill>
                <a:schemeClr val="dk1"/>
              </a:solidFill>
            </a:rPr>
            <a:t>A2:I101</a:t>
          </a:r>
          <a:r>
            <a:rPr lang="en-US" sz="1600">
              <a:solidFill>
                <a:schemeClr val="dk1"/>
              </a:solidFill>
            </a:rPr>
            <a:t> that applies a bold font and light orange fill to rows where the </a:t>
          </a:r>
          <a:r>
            <a:rPr lang="en-US" sz="1600" b="1">
              <a:solidFill>
                <a:schemeClr val="dk1"/>
              </a:solidFill>
            </a:rPr>
            <a:t>Stock on Hand </a:t>
          </a:r>
          <a:r>
            <a:rPr lang="en-US" sz="1600">
              <a:solidFill>
                <a:schemeClr val="dk1"/>
              </a:solidFill>
            </a:rPr>
            <a:t>is less than or equal to the </a:t>
          </a:r>
          <a:r>
            <a:rPr lang="en-US" sz="1600" b="1">
              <a:solidFill>
                <a:schemeClr val="dk1"/>
              </a:solidFill>
            </a:rPr>
            <a:t>Reorder Quantity </a:t>
          </a:r>
          <a:r>
            <a:rPr lang="en-US" sz="1800" kern="1200" baseline="0">
              <a:solidFill>
                <a:srgbClr val="FF0000"/>
              </a:solidFill>
              <a:effectLst/>
              <a:latin typeface="+mn-lt"/>
              <a:ea typeface="+mn-ea"/>
              <a:cs typeface="+mn-cs"/>
            </a:rPr>
            <a:t>[4</a:t>
          </a:r>
          <a:r>
            <a:rPr lang="en-US" sz="1800" kern="1200">
              <a:solidFill>
                <a:srgbClr val="FF0000"/>
              </a:solidFill>
              <a:effectLst/>
              <a:latin typeface="+mn-lt"/>
              <a:ea typeface="+mn-ea"/>
              <a:cs typeface="+mn-cs"/>
            </a:rPr>
            <a:t> Points]</a:t>
          </a:r>
          <a:endParaRPr lang="en-US" sz="1800">
            <a:solidFill>
              <a:srgbClr val="FF0000"/>
            </a:solidFill>
            <a:effectLst/>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Order Tracker </a:t>
          </a:r>
          <a:r>
            <a:rPr lang="en-US" sz="1600">
              <a:solidFill>
                <a:schemeClr val="dk1"/>
              </a:solidFill>
            </a:rPr>
            <a:t>worksheet, add a formula in cell </a:t>
          </a:r>
          <a:r>
            <a:rPr lang="en-US" sz="1600" b="1">
              <a:solidFill>
                <a:schemeClr val="dk1"/>
              </a:solidFill>
            </a:rPr>
            <a:t>B5 </a:t>
          </a:r>
          <a:r>
            <a:rPr lang="en-US" sz="1600">
              <a:solidFill>
                <a:schemeClr val="dk1"/>
              </a:solidFill>
            </a:rPr>
            <a:t>to calculate the arrival date for the order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b="1">
            <a:solidFill>
              <a:srgbClr val="FF0000"/>
            </a:solidFill>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0D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0D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0D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0</xdr:col>
      <xdr:colOff>108857</xdr:colOff>
      <xdr:row>1</xdr:row>
      <xdr:rowOff>101600</xdr:rowOff>
    </xdr:from>
    <xdr:to>
      <xdr:col>5</xdr:col>
      <xdr:colOff>149678</xdr:colOff>
      <xdr:row>3</xdr:row>
      <xdr:rowOff>178038</xdr:rowOff>
    </xdr:to>
    <xdr:sp macro="" textlink="">
      <xdr:nvSpPr>
        <xdr:cNvPr id="15" name="Google Shape;7888;p302">
          <a:extLst>
            <a:ext uri="{FF2B5EF4-FFF2-40B4-BE49-F238E27FC236}">
              <a16:creationId xmlns:a16="http://schemas.microsoft.com/office/drawing/2014/main" id="{FC92FCB1-5CE7-4EFD-869B-5944DE96E48B}"/>
            </a:ext>
          </a:extLst>
        </xdr:cNvPr>
        <xdr:cNvSpPr txBox="1"/>
      </xdr:nvSpPr>
      <xdr:spPr>
        <a:xfrm>
          <a:off x="108857" y="292100"/>
          <a:ext cx="2680607" cy="45743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4</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endParaRPr sz="1600" b="0" i="0" u="none" strike="noStrike" cap="none">
            <a:solidFill>
              <a:srgbClr val="FF0000"/>
            </a:solidFill>
            <a:ea typeface="Arial"/>
            <a:cs typeface="Arial"/>
            <a:sym typeface="Aria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3" name="TextBox 19">
          <a:extLst>
            <a:ext uri="{FF2B5EF4-FFF2-40B4-BE49-F238E27FC236}">
              <a16:creationId xmlns:a16="http://schemas.microsoft.com/office/drawing/2014/main" id="{00000000-0008-0000-1000-000003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spcAft>
              <a:spcPts val="1800"/>
            </a:spcAft>
            <a:defRPr/>
          </a:pPr>
          <a:r>
            <a:rPr lang="en-US">
              <a:solidFill>
                <a:schemeClr val="dk1"/>
              </a:solidFill>
            </a:rPr>
            <a:t>You’ve been hired as an analyst by a </a:t>
          </a:r>
          <a:r>
            <a:rPr lang="en-US" b="1">
              <a:solidFill>
                <a:schemeClr val="dk1"/>
              </a:solidFill>
            </a:rPr>
            <a:t>coffee roasting company</a:t>
          </a:r>
          <a:r>
            <a:rPr lang="en-US">
              <a:solidFill>
                <a:schemeClr val="dk1"/>
              </a:solidFill>
            </a:rPr>
            <a:t> and you are preparing a workbook to </a:t>
          </a:r>
          <a:r>
            <a:rPr lang="en-US" b="1">
              <a:solidFill>
                <a:schemeClr val="dk1"/>
              </a:solidFill>
            </a:rPr>
            <a:t>compare sales across stores and product categories</a:t>
          </a:r>
          <a:endParaRPr lang="en-US">
            <a:solidFill>
              <a:schemeClr val="dk1"/>
            </a:solidFill>
          </a:endParaRPr>
        </a:p>
      </xdr:txBody>
    </xdr:sp>
    <xdr:clientData/>
  </xdr:twoCellAnchor>
  <xdr:twoCellAnchor>
    <xdr:from>
      <xdr:col>1</xdr:col>
      <xdr:colOff>0</xdr:colOff>
      <xdr:row>10</xdr:row>
      <xdr:rowOff>107983</xdr:rowOff>
    </xdr:from>
    <xdr:to>
      <xdr:col>15</xdr:col>
      <xdr:colOff>191548</xdr:colOff>
      <xdr:row>26</xdr:row>
      <xdr:rowOff>95078</xdr:rowOff>
    </xdr:to>
    <xdr:sp macro="" textlink="">
      <xdr:nvSpPr>
        <xdr:cNvPr id="4" name="TextBox 21">
          <a:extLst>
            <a:ext uri="{FF2B5EF4-FFF2-40B4-BE49-F238E27FC236}">
              <a16:creationId xmlns:a16="http://schemas.microsoft.com/office/drawing/2014/main" id="{00000000-0008-0000-1000-000004000000}"/>
            </a:ext>
          </a:extLst>
        </xdr:cNvPr>
        <xdr:cNvSpPr txBox="1"/>
      </xdr:nvSpPr>
      <xdr:spPr>
        <a:xfrm>
          <a:off x="196850" y="1949483"/>
          <a:ext cx="8725948" cy="293349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algn="l" defTabSz="914400" rtl="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Product Sales</a:t>
          </a:r>
          <a:r>
            <a:rPr lang="en-US" sz="1600">
              <a:solidFill>
                <a:schemeClr val="dk1"/>
              </a:solidFill>
            </a:rPr>
            <a:t> worksheet, insert a Subtotal that calculates the Sum on the </a:t>
          </a:r>
          <a:r>
            <a:rPr lang="en-US" sz="1600" b="1">
              <a:solidFill>
                <a:schemeClr val="dk1"/>
              </a:solidFill>
            </a:rPr>
            <a:t>Units Sold </a:t>
          </a:r>
          <a:r>
            <a:rPr lang="en-US" sz="1600">
              <a:solidFill>
                <a:schemeClr val="dk1"/>
              </a:solidFill>
            </a:rPr>
            <a:t>and </a:t>
          </a:r>
          <a:r>
            <a:rPr lang="en-US" sz="1600" b="1">
              <a:solidFill>
                <a:schemeClr val="dk1"/>
              </a:solidFill>
            </a:rPr>
            <a:t>Sales</a:t>
          </a:r>
          <a:r>
            <a:rPr lang="en-US" sz="1600">
              <a:solidFill>
                <a:schemeClr val="dk1"/>
              </a:solidFill>
            </a:rPr>
            <a:t> columns for each </a:t>
          </a:r>
          <a:r>
            <a:rPr lang="en-US" sz="1600" b="1">
              <a:solidFill>
                <a:schemeClr val="dk1"/>
              </a:solidFill>
            </a:rPr>
            <a:t>Product Group</a:t>
          </a:r>
          <a:r>
            <a:rPr lang="en-US" sz="1600" b="1" baseline="0">
              <a:solidFill>
                <a:schemeClr val="dk1"/>
              </a:solidFill>
            </a:rPr>
            <a:t> </a:t>
          </a:r>
          <a:r>
            <a:rPr lang="en-US" sz="1800" kern="1200" baseline="0">
              <a:solidFill>
                <a:srgbClr val="FF0000"/>
              </a:solidFill>
              <a:effectLst/>
              <a:latin typeface="+mn-lt"/>
              <a:ea typeface="+mn-ea"/>
              <a:cs typeface="+mn-cs"/>
            </a:rPr>
            <a:t>[2</a:t>
          </a:r>
          <a:r>
            <a:rPr lang="en-US" sz="1800" kern="1200">
              <a:solidFill>
                <a:srgbClr val="FF0000"/>
              </a:solidFill>
              <a:effectLst/>
              <a:latin typeface="+mn-lt"/>
              <a:ea typeface="+mn-ea"/>
              <a:cs typeface="+mn-cs"/>
            </a:rPr>
            <a:t> Points]</a:t>
          </a:r>
          <a:endParaRPr lang="en-US" sz="1800">
            <a:solidFill>
              <a:srgbClr val="FF0000"/>
            </a:solidFill>
            <a:effectLst/>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Sales by Store </a:t>
          </a:r>
          <a:r>
            <a:rPr lang="en-US" sz="1600">
              <a:solidFill>
                <a:schemeClr val="dk1"/>
              </a:solidFill>
            </a:rPr>
            <a:t>worksheet, consolidate the quarterly sales figures for all 3 stores in the </a:t>
          </a:r>
          <a:r>
            <a:rPr lang="en-US" sz="1600" b="1">
              <a:solidFill>
                <a:schemeClr val="dk1"/>
              </a:solidFill>
            </a:rPr>
            <a:t>NYC Totals </a:t>
          </a:r>
          <a:r>
            <a:rPr lang="en-US" sz="1600">
              <a:solidFill>
                <a:schemeClr val="dk1"/>
              </a:solidFill>
            </a:rPr>
            <a:t>table using a Sum </a:t>
          </a:r>
          <a:r>
            <a:rPr lang="en-US" sz="1800" kern="1200" baseline="0">
              <a:solidFill>
                <a:srgbClr val="FF0000"/>
              </a:solidFill>
              <a:effectLst/>
              <a:latin typeface="+mn-lt"/>
              <a:ea typeface="+mn-ea"/>
              <a:cs typeface="+mn-cs"/>
            </a:rPr>
            <a:t>[3</a:t>
          </a:r>
          <a:r>
            <a:rPr lang="en-US" sz="1800" kern="1200">
              <a:solidFill>
                <a:srgbClr val="FF0000"/>
              </a:solidFill>
              <a:effectLst/>
              <a:latin typeface="+mn-lt"/>
              <a:ea typeface="+mn-ea"/>
              <a:cs typeface="+mn-cs"/>
            </a:rPr>
            <a:t> Points]</a:t>
          </a:r>
          <a:endParaRPr lang="en-US" sz="1600">
            <a:solidFill>
              <a:srgbClr val="FF0000"/>
            </a:solidFill>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New Product </a:t>
          </a:r>
          <a:r>
            <a:rPr lang="en-US" sz="1600">
              <a:solidFill>
                <a:schemeClr val="dk1"/>
              </a:solidFill>
            </a:rPr>
            <a:t>worksheet, add a custom number format for cell </a:t>
          </a:r>
          <a:r>
            <a:rPr lang="en-US" sz="1600" b="1">
              <a:solidFill>
                <a:schemeClr val="dk1"/>
              </a:solidFill>
            </a:rPr>
            <a:t>B8</a:t>
          </a:r>
          <a:r>
            <a:rPr lang="en-US" sz="1600">
              <a:solidFill>
                <a:schemeClr val="dk1"/>
              </a:solidFill>
            </a:rPr>
            <a:t> so that positive values have a dollar sign ($), a thousand separator and no decimal points; for negative values use the same format but wrap the number in parenthesis and give it a red font </a:t>
          </a:r>
          <a:r>
            <a:rPr kumimoji="0" lang="en-US" sz="1800" b="0" i="0" u="none" strike="noStrike" kern="1200" cap="none" spc="0" normalizeH="0" baseline="0" noProof="0">
              <a:ln>
                <a:noFill/>
              </a:ln>
              <a:solidFill>
                <a:srgbClr val="FF0000"/>
              </a:solidFill>
              <a:effectLst/>
              <a:uLnTx/>
              <a:uFillTx/>
              <a:latin typeface="+mn-lt"/>
              <a:ea typeface="+mn-ea"/>
              <a:cs typeface="+mn-cs"/>
            </a:rPr>
            <a:t>[3 Points]</a:t>
          </a:r>
          <a:endParaRPr lang="en-US" sz="1600" b="1">
            <a:solidFill>
              <a:schemeClr val="dk1"/>
            </a:solidFill>
          </a:endParaRPr>
        </a:p>
        <a:p>
          <a:pPr marL="342900" marR="0" lvl="0" indent="-342900" defTabSz="91440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Use an Excel forecasting tool in cell </a:t>
          </a:r>
          <a:r>
            <a:rPr lang="en-US" sz="1600" b="1">
              <a:solidFill>
                <a:schemeClr val="dk1"/>
              </a:solidFill>
            </a:rPr>
            <a:t>B6</a:t>
          </a:r>
          <a:r>
            <a:rPr lang="en-US" sz="1600">
              <a:solidFill>
                <a:schemeClr val="dk1"/>
              </a:solidFill>
            </a:rPr>
            <a:t> on the </a:t>
          </a:r>
          <a:r>
            <a:rPr lang="en-US" sz="1600" b="1">
              <a:solidFill>
                <a:schemeClr val="dk1"/>
              </a:solidFill>
            </a:rPr>
            <a:t>New Product</a:t>
          </a:r>
          <a:r>
            <a:rPr lang="en-US" sz="1600">
              <a:solidFill>
                <a:schemeClr val="dk1"/>
              </a:solidFill>
            </a:rPr>
            <a:t> worksheet to calculate the </a:t>
          </a:r>
          <a:r>
            <a:rPr lang="en-US" sz="1600" b="1">
              <a:solidFill>
                <a:schemeClr val="dk1"/>
              </a:solidFill>
            </a:rPr>
            <a:t>Units Sold </a:t>
          </a:r>
          <a:r>
            <a:rPr lang="en-US" sz="1600">
              <a:solidFill>
                <a:schemeClr val="dk1"/>
              </a:solidFill>
            </a:rPr>
            <a:t>that will result in a </a:t>
          </a:r>
          <a:r>
            <a:rPr lang="en-US" sz="1600" b="1">
              <a:solidFill>
                <a:schemeClr val="dk1"/>
              </a:solidFill>
            </a:rPr>
            <a:t>Profit</a:t>
          </a:r>
          <a:r>
            <a:rPr lang="en-US" sz="1600">
              <a:solidFill>
                <a:schemeClr val="dk1"/>
              </a:solidFill>
            </a:rPr>
            <a:t> of </a:t>
          </a:r>
          <a:r>
            <a:rPr lang="en-US" sz="1600" b="1">
              <a:solidFill>
                <a:schemeClr val="dk1"/>
              </a:solidFill>
            </a:rPr>
            <a:t>$3,000 </a:t>
          </a:r>
          <a:r>
            <a:rPr kumimoji="0" lang="en-US" sz="1800" b="0" i="0" u="none" strike="noStrike" kern="1200" cap="none" spc="0" normalizeH="0" baseline="0" noProof="0">
              <a:ln>
                <a:noFill/>
              </a:ln>
              <a:solidFill>
                <a:srgbClr val="FF0000"/>
              </a:solidFill>
              <a:effectLst/>
              <a:uLnTx/>
              <a:uFillTx/>
              <a:latin typeface="+mn-lt"/>
              <a:ea typeface="+mn-ea"/>
              <a:cs typeface="+mn-cs"/>
            </a:rPr>
            <a:t>[2 Points]</a:t>
          </a:r>
          <a:endParaRPr kumimoji="0" lang="en-US" sz="1600" b="0" i="0" u="none" strike="noStrike" kern="0" cap="none" spc="0" normalizeH="0" baseline="0" noProof="0">
            <a:ln>
              <a:noFill/>
            </a:ln>
            <a:solidFill>
              <a:srgbClr val="FF0000"/>
            </a:solidFill>
            <a:effectLst/>
            <a:uLnTx/>
            <a:uFillTx/>
            <a:latin typeface="+mn-lt"/>
            <a:ea typeface="+mn-ea"/>
            <a:cs typeface="+mn-cs"/>
          </a:endParaRP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10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10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10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71437</xdr:colOff>
      <xdr:row>1</xdr:row>
      <xdr:rowOff>107950</xdr:rowOff>
    </xdr:from>
    <xdr:to>
      <xdr:col>5</xdr:col>
      <xdr:colOff>250031</xdr:colOff>
      <xdr:row>4</xdr:row>
      <xdr:rowOff>238</xdr:rowOff>
    </xdr:to>
    <xdr:sp macro="" textlink="">
      <xdr:nvSpPr>
        <xdr:cNvPr id="15" name="Google Shape;7888;p302">
          <a:extLst>
            <a:ext uri="{FF2B5EF4-FFF2-40B4-BE49-F238E27FC236}">
              <a16:creationId xmlns:a16="http://schemas.microsoft.com/office/drawing/2014/main" id="{3FE4CCE5-3C35-41F2-A6E9-6E1111B880D7}"/>
            </a:ext>
          </a:extLst>
        </xdr:cNvPr>
        <xdr:cNvSpPr txBox="1"/>
      </xdr:nvSpPr>
      <xdr:spPr>
        <a:xfrm>
          <a:off x="261937" y="298450"/>
          <a:ext cx="2607469"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5</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10 Points</a:t>
          </a:r>
          <a:endParaRPr sz="1600" b="0" i="0" u="none" strike="noStrike" cap="none">
            <a:solidFill>
              <a:srgbClr val="FF0000"/>
            </a:solidFill>
            <a:ea typeface="Arial"/>
            <a:cs typeface="Arial"/>
            <a:sym typeface="Aria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374298</xdr:colOff>
      <xdr:row>1</xdr:row>
      <xdr:rowOff>0</xdr:rowOff>
    </xdr:from>
    <xdr:to>
      <xdr:col>15</xdr:col>
      <xdr:colOff>367812</xdr:colOff>
      <xdr:row>5</xdr:row>
      <xdr:rowOff>161330</xdr:rowOff>
    </xdr:to>
    <xdr:sp macro="" textlink="">
      <xdr:nvSpPr>
        <xdr:cNvPr id="3" name="TextBox 19">
          <a:extLst>
            <a:ext uri="{FF2B5EF4-FFF2-40B4-BE49-F238E27FC236}">
              <a16:creationId xmlns:a16="http://schemas.microsoft.com/office/drawing/2014/main" id="{00000000-0008-0000-1400-000003000000}"/>
            </a:ext>
          </a:extLst>
        </xdr:cNvPr>
        <xdr:cNvSpPr txBox="1"/>
      </xdr:nvSpPr>
      <xdr:spPr>
        <a:xfrm>
          <a:off x="3003198" y="190500"/>
          <a:ext cx="6089514"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spcAft>
              <a:spcPts val="1800"/>
            </a:spcAft>
            <a:defRPr/>
          </a:pPr>
          <a:r>
            <a:rPr lang="en-US">
              <a:solidFill>
                <a:schemeClr val="dk1"/>
              </a:solidFill>
            </a:rPr>
            <a:t>You’ve been contracted to </a:t>
          </a:r>
          <a:r>
            <a:rPr lang="en-US" b="1">
              <a:solidFill>
                <a:schemeClr val="dk1"/>
              </a:solidFill>
            </a:rPr>
            <a:t>track traffic accidents in New York City, </a:t>
          </a:r>
          <a:r>
            <a:rPr lang="en-US">
              <a:solidFill>
                <a:schemeClr val="dk1"/>
              </a:solidFill>
            </a:rPr>
            <a:t>and you are preparing a workbook to </a:t>
          </a:r>
          <a:r>
            <a:rPr lang="en-US" b="1">
              <a:solidFill>
                <a:schemeClr val="dk1"/>
              </a:solidFill>
            </a:rPr>
            <a:t>analyze monthly trends and contributing factors</a:t>
          </a:r>
          <a:endParaRPr lang="en-US">
            <a:solidFill>
              <a:schemeClr val="dk1"/>
            </a:solidFill>
          </a:endParaRPr>
        </a:p>
      </xdr:txBody>
    </xdr:sp>
    <xdr:clientData/>
  </xdr:twoCellAnchor>
  <xdr:twoCellAnchor>
    <xdr:from>
      <xdr:col>1</xdr:col>
      <xdr:colOff>0</xdr:colOff>
      <xdr:row>10</xdr:row>
      <xdr:rowOff>107983</xdr:rowOff>
    </xdr:from>
    <xdr:to>
      <xdr:col>15</xdr:col>
      <xdr:colOff>49760</xdr:colOff>
      <xdr:row>17</xdr:row>
      <xdr:rowOff>98322</xdr:rowOff>
    </xdr:to>
    <xdr:sp macro="" textlink="">
      <xdr:nvSpPr>
        <xdr:cNvPr id="4" name="TextBox 21">
          <a:extLst>
            <a:ext uri="{FF2B5EF4-FFF2-40B4-BE49-F238E27FC236}">
              <a16:creationId xmlns:a16="http://schemas.microsoft.com/office/drawing/2014/main" id="{00000000-0008-0000-1400-000004000000}"/>
            </a:ext>
          </a:extLst>
        </xdr:cNvPr>
        <xdr:cNvSpPr txBox="1"/>
      </xdr:nvSpPr>
      <xdr:spPr>
        <a:xfrm>
          <a:off x="196850" y="1949483"/>
          <a:ext cx="8584160" cy="127938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marR="0" lvl="0" indent="-342900" defTabSz="914400" eaLnBrk="1" fontAlgn="auto" latinLnBrk="0" hangingPunct="1">
            <a:lnSpc>
              <a:spcPct val="100000"/>
            </a:lnSpc>
            <a:spcBef>
              <a:spcPts val="0"/>
            </a:spcBef>
            <a:spcAft>
              <a:spcPts val="1200"/>
            </a:spcAft>
            <a:buClrTx/>
            <a:buSzTx/>
            <a:buFont typeface="+mj-lt"/>
            <a:buAutoNum type="arabicPeriod"/>
            <a:tabLst/>
            <a:defRPr/>
          </a:pPr>
          <a:r>
            <a:rPr lang="en-US" sz="1600">
              <a:solidFill>
                <a:schemeClr val="dk1"/>
              </a:solidFill>
            </a:rPr>
            <a:t>On the </a:t>
          </a:r>
          <a:r>
            <a:rPr lang="en-US" sz="1600" b="1">
              <a:solidFill>
                <a:schemeClr val="dk1"/>
              </a:solidFill>
            </a:rPr>
            <a:t>Monthly Trend </a:t>
          </a:r>
          <a:r>
            <a:rPr lang="en-US" sz="1600">
              <a:solidFill>
                <a:schemeClr val="dk1"/>
              </a:solidFill>
            </a:rPr>
            <a:t>worksheet, add a chart that shows the </a:t>
          </a:r>
          <a:r>
            <a:rPr lang="en-US" sz="1600" b="1">
              <a:solidFill>
                <a:schemeClr val="dk1"/>
              </a:solidFill>
            </a:rPr>
            <a:t>Collisions,</a:t>
          </a:r>
          <a:r>
            <a:rPr lang="en-US" sz="1600">
              <a:solidFill>
                <a:schemeClr val="dk1"/>
              </a:solidFill>
            </a:rPr>
            <a:t> as a clustered column chart, and the </a:t>
          </a:r>
          <a:r>
            <a:rPr lang="en-US" sz="1600" b="1">
              <a:solidFill>
                <a:schemeClr val="dk1"/>
              </a:solidFill>
            </a:rPr>
            <a:t>Injury %</a:t>
          </a:r>
          <a:r>
            <a:rPr lang="en-US" sz="1600">
              <a:solidFill>
                <a:schemeClr val="dk1"/>
              </a:solidFill>
            </a:rPr>
            <a:t>,</a:t>
          </a:r>
          <a:r>
            <a:rPr lang="en-US" sz="1600" b="1">
              <a:solidFill>
                <a:schemeClr val="dk1"/>
              </a:solidFill>
            </a:rPr>
            <a:t> </a:t>
          </a:r>
          <a:r>
            <a:rPr lang="en-US" sz="1600">
              <a:solidFill>
                <a:schemeClr val="dk1"/>
              </a:solidFill>
            </a:rPr>
            <a:t>as a line chart on a secondary axis, by </a:t>
          </a:r>
          <a:r>
            <a:rPr lang="en-US" sz="1600" b="1">
              <a:solidFill>
                <a:schemeClr val="dk1"/>
              </a:solidFill>
            </a:rPr>
            <a:t>Month </a:t>
          </a:r>
          <a:r>
            <a:rPr kumimoji="0" lang="en-US" sz="1800" b="0" i="0" u="none" strike="noStrike" kern="1200" cap="none" spc="0" normalizeH="0" baseline="0" noProof="0">
              <a:ln>
                <a:noFill/>
              </a:ln>
              <a:solidFill>
                <a:srgbClr val="FF0000"/>
              </a:solidFill>
              <a:effectLst/>
              <a:uLnTx/>
              <a:uFillTx/>
              <a:latin typeface="+mn-lt"/>
              <a:ea typeface="+mn-ea"/>
              <a:cs typeface="+mn-cs"/>
            </a:rPr>
            <a:t>[4 Points]</a:t>
          </a:r>
          <a:endParaRPr kumimoji="0" lang="en-US" sz="1600" b="0" i="0" u="none" strike="noStrike" kern="0" cap="none" spc="0" normalizeH="0" baseline="0" noProof="0">
            <a:ln>
              <a:noFill/>
            </a:ln>
            <a:solidFill>
              <a:srgbClr val="FF0000"/>
            </a:solidFill>
            <a:effectLst/>
            <a:uLnTx/>
            <a:uFillTx/>
            <a:latin typeface="+mn-lt"/>
            <a:ea typeface="+mn-ea"/>
            <a:cs typeface="+mn-cs"/>
          </a:endParaRPr>
        </a:p>
        <a:p>
          <a:pPr marL="342900" lvl="0" indent="-342900">
            <a:spcAft>
              <a:spcPts val="1200"/>
            </a:spcAft>
            <a:buFont typeface="+mj-lt"/>
            <a:buAutoNum type="arabicPeriod"/>
            <a:defRPr/>
          </a:pPr>
          <a:r>
            <a:rPr lang="en-US" sz="1600">
              <a:solidFill>
                <a:schemeClr val="dk1"/>
              </a:solidFill>
            </a:rPr>
            <a:t>On the </a:t>
          </a:r>
          <a:r>
            <a:rPr lang="en-US" sz="1600" b="1">
              <a:solidFill>
                <a:schemeClr val="dk1"/>
              </a:solidFill>
            </a:rPr>
            <a:t>Collision Causes </a:t>
          </a:r>
          <a:r>
            <a:rPr lang="en-US" sz="1600">
              <a:solidFill>
                <a:schemeClr val="dk1"/>
              </a:solidFill>
            </a:rPr>
            <a:t>worksheet, show values as </a:t>
          </a:r>
          <a:r>
            <a:rPr lang="en-US" sz="1600" b="1">
              <a:solidFill>
                <a:schemeClr val="dk1"/>
              </a:solidFill>
            </a:rPr>
            <a:t>% of Column Total </a:t>
          </a:r>
          <a:r>
            <a:rPr lang="en-US" sz="1600">
              <a:solidFill>
                <a:schemeClr val="dk1"/>
              </a:solidFill>
            </a:rPr>
            <a:t>for the </a:t>
          </a:r>
          <a:r>
            <a:rPr lang="en-US" sz="1600" b="1">
              <a:solidFill>
                <a:schemeClr val="dk1"/>
              </a:solidFill>
            </a:rPr>
            <a:t>Sum of # of Persons Injured </a:t>
          </a:r>
          <a:r>
            <a:rPr lang="en-US" sz="1600" b="1">
              <a:solidFill>
                <a:srgbClr val="FF0000"/>
              </a:solidFill>
            </a:rPr>
            <a:t>[3 Points]</a:t>
          </a:r>
        </a:p>
      </xdr:txBody>
    </xdr:sp>
    <xdr:clientData/>
  </xdr:twoCellAnchor>
  <xdr:twoCellAnchor>
    <xdr:from>
      <xdr:col>5</xdr:col>
      <xdr:colOff>224975</xdr:colOff>
      <xdr:row>1</xdr:row>
      <xdr:rowOff>0</xdr:rowOff>
    </xdr:from>
    <xdr:to>
      <xdr:col>5</xdr:col>
      <xdr:colOff>224975</xdr:colOff>
      <xdr:row>7</xdr:row>
      <xdr:rowOff>6848</xdr:rowOff>
    </xdr:to>
    <xdr:cxnSp macro="">
      <xdr:nvCxnSpPr>
        <xdr:cNvPr id="5" name="Google Shape;7890;p302">
          <a:extLst>
            <a:ext uri="{FF2B5EF4-FFF2-40B4-BE49-F238E27FC236}">
              <a16:creationId xmlns:a16="http://schemas.microsoft.com/office/drawing/2014/main" id="{00000000-0008-0000-1400-000005000000}"/>
            </a:ext>
          </a:extLst>
        </xdr:cNvPr>
        <xdr:cNvCxnSpPr>
          <a:cxnSpLocks/>
        </xdr:cNvCxnSpPr>
      </xdr:nvCxnSpPr>
      <xdr:spPr>
        <a:xfrm>
          <a:off x="2853875" y="190500"/>
          <a:ext cx="0" cy="1149848"/>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0</xdr:colOff>
      <xdr:row>7</xdr:row>
      <xdr:rowOff>166169</xdr:rowOff>
    </xdr:from>
    <xdr:to>
      <xdr:col>11</xdr:col>
      <xdr:colOff>107308</xdr:colOff>
      <xdr:row>10</xdr:row>
      <xdr:rowOff>56334</xdr:rowOff>
    </xdr:to>
    <xdr:sp macro="" textlink="">
      <xdr:nvSpPr>
        <xdr:cNvPr id="7" name="TextBox 35">
          <a:extLst>
            <a:ext uri="{FF2B5EF4-FFF2-40B4-BE49-F238E27FC236}">
              <a16:creationId xmlns:a16="http://schemas.microsoft.com/office/drawing/2014/main" id="{00000000-0008-0000-1400-000007000000}"/>
            </a:ext>
          </a:extLst>
        </xdr:cNvPr>
        <xdr:cNvSpPr txBox="1"/>
      </xdr:nvSpPr>
      <xdr:spPr>
        <a:xfrm>
          <a:off x="190500" y="1499669"/>
          <a:ext cx="6203308" cy="46166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lvl="0">
            <a:spcAft>
              <a:spcPts val="1800"/>
            </a:spcAft>
            <a:defRPr/>
          </a:pPr>
          <a:r>
            <a:rPr lang="en-US" sz="2400" b="1">
              <a:solidFill>
                <a:prstClr val="black">
                  <a:lumMod val="85000"/>
                  <a:lumOff val="15000"/>
                </a:prstClr>
              </a:solidFill>
            </a:rPr>
            <a:t>TASKS:</a:t>
          </a:r>
          <a:endParaRPr lang="en-US" sz="2400" b="1">
            <a:solidFill>
              <a:schemeClr val="dk1"/>
            </a:solidFill>
          </a:endParaRPr>
        </a:p>
      </xdr:txBody>
    </xdr:sp>
    <xdr:clientData/>
  </xdr:twoCellAnchor>
  <xdr:twoCellAnchor>
    <xdr:from>
      <xdr:col>0</xdr:col>
      <xdr:colOff>-24768</xdr:colOff>
      <xdr:row>7</xdr:row>
      <xdr:rowOff>6848</xdr:rowOff>
    </xdr:from>
    <xdr:to>
      <xdr:col>15</xdr:col>
      <xdr:colOff>367813</xdr:colOff>
      <xdr:row>7</xdr:row>
      <xdr:rowOff>6848</xdr:rowOff>
    </xdr:to>
    <xdr:cxnSp macro="">
      <xdr:nvCxnSpPr>
        <xdr:cNvPr id="8" name="Google Shape;7890;p302">
          <a:extLst>
            <a:ext uri="{FF2B5EF4-FFF2-40B4-BE49-F238E27FC236}">
              <a16:creationId xmlns:a16="http://schemas.microsoft.com/office/drawing/2014/main" id="{00000000-0008-0000-1400-000008000000}"/>
            </a:ext>
          </a:extLst>
        </xdr:cNvPr>
        <xdr:cNvCxnSpPr>
          <a:cxnSpLocks/>
        </xdr:cNvCxnSpPr>
      </xdr:nvCxnSpPr>
      <xdr:spPr>
        <a:xfrm flipH="1">
          <a:off x="-24768" y="1340348"/>
          <a:ext cx="9117481" cy="0"/>
        </a:xfrm>
        <a:prstGeom prst="straightConnector1">
          <a:avLst/>
        </a:prstGeom>
        <a:noFill/>
        <a:ln w="9525" cap="flat" cmpd="sng">
          <a:solidFill>
            <a:schemeClr val="lt2"/>
          </a:solidFill>
          <a:prstDash val="solid"/>
          <a:miter lim="800000"/>
          <a:headEnd type="none" w="sm" len="sm"/>
          <a:tailEnd type="none" w="sm" len="sm"/>
        </a:ln>
      </xdr:spPr>
    </xdr:cxnSp>
    <xdr:clientData/>
  </xdr:twoCellAnchor>
  <xdr:twoCellAnchor>
    <xdr:from>
      <xdr:col>1</xdr:col>
      <xdr:colOff>361949</xdr:colOff>
      <xdr:row>1</xdr:row>
      <xdr:rowOff>158750</xdr:rowOff>
    </xdr:from>
    <xdr:to>
      <xdr:col>5</xdr:col>
      <xdr:colOff>111124</xdr:colOff>
      <xdr:row>4</xdr:row>
      <xdr:rowOff>51038</xdr:rowOff>
    </xdr:to>
    <xdr:sp macro="" textlink="">
      <xdr:nvSpPr>
        <xdr:cNvPr id="15" name="Google Shape;7888;p302">
          <a:extLst>
            <a:ext uri="{FF2B5EF4-FFF2-40B4-BE49-F238E27FC236}">
              <a16:creationId xmlns:a16="http://schemas.microsoft.com/office/drawing/2014/main" id="{A0183BCA-3349-428A-910F-FCA60A968B89}"/>
            </a:ext>
          </a:extLst>
        </xdr:cNvPr>
        <xdr:cNvSpPr txBox="1"/>
      </xdr:nvSpPr>
      <xdr:spPr>
        <a:xfrm>
          <a:off x="552449" y="349250"/>
          <a:ext cx="2162175" cy="463788"/>
        </a:xfrm>
        <a:prstGeom prst="rect">
          <a:avLst/>
        </a:prstGeom>
        <a:noFill/>
        <a:ln>
          <a:noFill/>
        </a:ln>
      </xdr:spPr>
      <xdr:txBody>
        <a:bodyPr spcFirstLastPara="1" wrap="square" lIns="91425" tIns="45700" rIns="91425" bIns="45700" anchor="t" anchorCtr="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19673D"/>
              </a:solidFill>
              <a:ea typeface="Lato Black"/>
              <a:cs typeface="Lato Black"/>
              <a:sym typeface="Lato Black"/>
            </a:rPr>
            <a:t>Project: 6</a:t>
          </a:r>
        </a:p>
        <a:p>
          <a:pPr marL="0" marR="0" lvl="0" indent="0" algn="l" rtl="0">
            <a:lnSpc>
              <a:spcPct val="100000"/>
            </a:lnSpc>
            <a:spcBef>
              <a:spcPts val="0"/>
            </a:spcBef>
            <a:spcAft>
              <a:spcPts val="0"/>
            </a:spcAft>
            <a:buClr>
              <a:srgbClr val="000000"/>
            </a:buClr>
            <a:buSzPts val="2400"/>
            <a:buFont typeface="Arial"/>
            <a:buNone/>
          </a:pPr>
          <a:r>
            <a:rPr lang="en-US" sz="2800" b="1" i="0" u="none" strike="noStrike" cap="none">
              <a:solidFill>
                <a:srgbClr val="FF0000"/>
              </a:solidFill>
              <a:ea typeface="Lato Black"/>
              <a:cs typeface="Lato Black"/>
              <a:sym typeface="Lato Black"/>
            </a:rPr>
            <a:t>Total 7 Points</a:t>
          </a:r>
          <a:endParaRPr sz="1600" b="0" i="0" u="none" strike="noStrike" cap="none">
            <a:solidFill>
              <a:srgbClr val="FF0000"/>
            </a:solidFill>
            <a:ea typeface="Arial"/>
            <a:cs typeface="Arial"/>
            <a:sym typeface="Aria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320040</xdr:colOff>
      <xdr:row>0</xdr:row>
      <xdr:rowOff>0</xdr:rowOff>
    </xdr:from>
    <xdr:to>
      <xdr:col>11</xdr:col>
      <xdr:colOff>15240</xdr:colOff>
      <xdr:row>15</xdr:row>
      <xdr:rowOff>0</xdr:rowOff>
    </xdr:to>
    <xdr:graphicFrame macro="">
      <xdr:nvGraphicFramePr>
        <xdr:cNvPr id="2" name="Chart 1">
          <a:extLst>
            <a:ext uri="{FF2B5EF4-FFF2-40B4-BE49-F238E27FC236}">
              <a16:creationId xmlns:a16="http://schemas.microsoft.com/office/drawing/2014/main" id="{379F9D4A-21E8-DAE9-1867-83456C046D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USER/Downloads/1st%20round%20questio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uiz" refreshedDate="44151.556533101852" createdVersion="6" refreshedVersion="6" minRefreshableVersion="3" recordCount="181" xr:uid="{6003A164-A64E-4AC6-B3E4-D5BCA080BC64}">
  <cacheSource type="worksheet">
    <worksheetSource name="Indicators"/>
  </cacheSource>
  <cacheFields count="5">
    <cacheField name="Country" numFmtId="0">
      <sharedItems/>
    </cacheField>
    <cacheField name="Region" numFmtId="0">
      <sharedItems count="7">
        <s v="South Asia"/>
        <s v="Europe &amp; Central Asia"/>
        <s v="Middle East &amp; North Africa"/>
        <s v="Sub-Saharan Africa"/>
        <s v="Latin America &amp; Caribbean"/>
        <s v="East Asia &amp; Pacific"/>
        <s v="North America"/>
      </sharedItems>
    </cacheField>
    <cacheField name="Population" numFmtId="3">
      <sharedItems containsSemiMixedTypes="0" containsString="0" containsNumber="1" containsInteger="1" minValue="11646" maxValue="1397715000"/>
    </cacheField>
    <cacheField name="Area" numFmtId="3">
      <sharedItems containsSemiMixedTypes="0" containsString="0" containsNumber="1" minValue="26" maxValue="17098240"/>
    </cacheField>
    <cacheField name="Population Density" numFmtId="0" formula="Population/Area"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rique Ruiz" refreshedDate="44152.371141203701" createdVersion="6" refreshedVersion="6" minRefreshableVersion="3" recordCount="149" xr:uid="{83BF80C3-325C-4021-A43C-DDDAC9E80F49}">
  <cacheSource type="worksheet">
    <worksheetSource ref="A2:F151" sheet="Taxi Collisions" r:id="rId2"/>
  </cacheSource>
  <cacheFields count="6">
    <cacheField name="Date" numFmtId="164">
      <sharedItems containsSemiMixedTypes="0" containsNonDate="0" containsDate="1" containsString="0" minDate="2020-01-01T00:00:00" maxDate="2020-07-12T00:00:00"/>
    </cacheField>
    <cacheField name="Time" numFmtId="168">
      <sharedItems containsSemiMixedTypes="0" containsNonDate="0" containsDate="1" containsString="0" minDate="1899-12-30T00:00:00" maxDate="1899-12-30T23:56:00"/>
    </cacheField>
    <cacheField name="District" numFmtId="0">
      <sharedItems/>
    </cacheField>
    <cacheField name="Collision Cause" numFmtId="0">
      <sharedItems count="18">
        <s v="Driver Inattention/Distraction"/>
        <s v="Traffic Control Disregarded"/>
        <s v="Passing Too Closely"/>
        <s v="Other Vehicular"/>
        <s v="Passing or Lane Usage Improper"/>
        <s v="Unsafe Lane Changing"/>
        <s v="Driver Inexperience"/>
        <s v="Unsafe Speed"/>
        <s v="Failure to Yield Right-of-Way"/>
        <s v="Turning Improperly"/>
        <s v="Pedestrian/Bicyclist/Other Pedestrian Error/Confusion"/>
        <s v="Following Too Closely"/>
        <s v="Passenger Distraction"/>
        <s v="Reaction to Uninvolved Vehicle"/>
        <s v="Outside Car Distraction"/>
        <s v="Backing Unsafely"/>
        <s v="Alcohol Involvement"/>
        <s v="View Obstructed/Limited"/>
      </sharedItems>
    </cacheField>
    <cacheField name="Vehicle" numFmtId="0">
      <sharedItems/>
    </cacheField>
    <cacheField name="# of Persons Injur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78.842114583334" createdVersion="8" refreshedVersion="8" minRefreshableVersion="3" recordCount="200" xr:uid="{91C24DA7-963A-4D49-BF29-06CDB96F1C0D}">
  <cacheSource type="worksheet">
    <worksheetSource name="Orders"/>
  </cacheSource>
  <cacheFields count="11">
    <cacheField name="Order #" numFmtId="0">
      <sharedItems containsSemiMixedTypes="0" containsString="0" containsNumber="1" containsInteger="1" minValue="540546" maxValue="581476"/>
    </cacheField>
    <cacheField name="Order Date" numFmtId="164">
      <sharedItems containsSemiMixedTypes="0" containsNonDate="0" containsDate="1" containsString="0" minDate="2019-01-09T00:00:00" maxDate="2019-12-10T00:00:00" count="132">
        <d v="2019-01-09T00:00:00"/>
        <d v="2019-01-13T00:00:00"/>
        <d v="2019-01-14T00:00:00"/>
        <d v="2019-01-17T00:00:00"/>
        <d v="2019-01-18T00:00:00"/>
        <d v="2019-01-20T00:00:00"/>
        <d v="2019-01-21T00:00:00"/>
        <d v="2019-01-25T00:00:00"/>
        <d v="2019-01-27T00:00:00"/>
        <d v="2019-01-28T00:00:00"/>
        <d v="2019-01-30T00:00:00"/>
        <d v="2019-01-31T00:00:00"/>
        <d v="2019-02-01T00:00:00"/>
        <d v="2019-02-11T00:00:00"/>
        <d v="2019-02-14T00:00:00"/>
        <d v="2019-02-18T00:00:00"/>
        <d v="2019-02-21T00:00:00"/>
        <d v="2019-02-22T00:00:00"/>
        <d v="2019-02-23T00:00:00"/>
        <d v="2019-03-04T00:00:00"/>
        <d v="2019-03-08T00:00:00"/>
        <d v="2019-03-17T00:00:00"/>
        <d v="2019-03-18T00:00:00"/>
        <d v="2019-03-21T00:00:00"/>
        <d v="2019-03-23T00:00:00"/>
        <d v="2019-03-24T00:00:00"/>
        <d v="2019-03-28T00:00:00"/>
        <d v="2019-04-03T00:00:00"/>
        <d v="2019-04-04T00:00:00"/>
        <d v="2019-04-14T00:00:00"/>
        <d v="2019-04-20T00:00:00"/>
        <d v="2019-04-21T00:00:00"/>
        <d v="2019-05-09T00:00:00"/>
        <d v="2019-05-12T00:00:00"/>
        <d v="2019-05-13T00:00:00"/>
        <d v="2019-05-16T00:00:00"/>
        <d v="2019-05-17T00:00:00"/>
        <d v="2019-05-19T00:00:00"/>
        <d v="2019-05-24T00:00:00"/>
        <d v="2019-05-31T00:00:00"/>
        <d v="2019-06-01T00:00:00"/>
        <d v="2019-06-02T00:00:00"/>
        <d v="2019-06-05T00:00:00"/>
        <d v="2019-06-06T00:00:00"/>
        <d v="2019-06-09T00:00:00"/>
        <d v="2019-06-16T00:00:00"/>
        <d v="2019-06-20T00:00:00"/>
        <d v="2019-06-21T00:00:00"/>
        <d v="2019-06-22T00:00:00"/>
        <d v="2019-06-23T00:00:00"/>
        <d v="2019-06-28T00:00:00"/>
        <d v="2019-06-30T00:00:00"/>
        <d v="2019-07-05T00:00:00"/>
        <d v="2019-07-08T00:00:00"/>
        <d v="2019-07-10T00:00:00"/>
        <d v="2019-07-11T00:00:00"/>
        <d v="2019-07-13T00:00:00"/>
        <d v="2019-07-15T00:00:00"/>
        <d v="2019-07-19T00:00:00"/>
        <d v="2019-07-20T00:00:00"/>
        <d v="2019-07-21T00:00:00"/>
        <d v="2019-07-24T00:00:00"/>
        <d v="2019-07-25T00:00:00"/>
        <d v="2019-07-31T00:00:00"/>
        <d v="2019-08-08T00:00:00"/>
        <d v="2019-08-09T00:00:00"/>
        <d v="2019-08-19T00:00:00"/>
        <d v="2019-08-22T00:00:00"/>
        <d v="2019-08-23T00:00:00"/>
        <d v="2019-08-24T00:00:00"/>
        <d v="2019-08-25T00:00:00"/>
        <d v="2019-08-28T00:00:00"/>
        <d v="2019-08-31T00:00:00"/>
        <d v="2019-09-02T00:00:00"/>
        <d v="2019-09-04T00:00:00"/>
        <d v="2019-09-05T00:00:00"/>
        <d v="2019-09-06T00:00:00"/>
        <d v="2019-09-07T00:00:00"/>
        <d v="2019-09-08T00:00:00"/>
        <d v="2019-09-09T00:00:00"/>
        <d v="2019-09-13T00:00:00"/>
        <d v="2019-09-14T00:00:00"/>
        <d v="2019-09-18T00:00:00"/>
        <d v="2019-09-19T00:00:00"/>
        <d v="2019-09-21T00:00:00"/>
        <d v="2019-09-22T00:00:00"/>
        <d v="2019-09-23T00:00:00"/>
        <d v="2019-09-25T00:00:00"/>
        <d v="2019-09-28T00:00:00"/>
        <d v="2019-09-29T00:00:00"/>
        <d v="2019-10-03T00:00:00"/>
        <d v="2019-10-04T00:00:00"/>
        <d v="2019-10-05T00:00:00"/>
        <d v="2019-10-06T00:00:00"/>
        <d v="2019-10-10T00:00:00"/>
        <d v="2019-10-11T00:00:00"/>
        <d v="2019-10-12T00:00:00"/>
        <d v="2019-10-13T00:00:00"/>
        <d v="2019-10-14T00:00:00"/>
        <d v="2019-10-16T00:00:00"/>
        <d v="2019-10-17T00:00:00"/>
        <d v="2019-10-18T00:00:00"/>
        <d v="2019-10-19T00:00:00"/>
        <d v="2019-10-20T00:00:00"/>
        <d v="2019-10-24T00:00:00"/>
        <d v="2019-10-26T00:00:00"/>
        <d v="2019-10-30T00:00:00"/>
        <d v="2019-10-31T00:00:00"/>
        <d v="2019-11-01T00:00:00"/>
        <d v="2019-11-03T00:00:00"/>
        <d v="2019-11-04T00:00:00"/>
        <d v="2019-11-06T00:00:00"/>
        <d v="2019-11-08T00:00:00"/>
        <d v="2019-11-09T00:00:00"/>
        <d v="2019-11-10T00:00:00"/>
        <d v="2019-11-11T00:00:00"/>
        <d v="2019-11-14T00:00:00"/>
        <d v="2019-11-16T00:00:00"/>
        <d v="2019-11-17T00:00:00"/>
        <d v="2019-11-18T00:00:00"/>
        <d v="2019-11-20T00:00:00"/>
        <d v="2019-11-22T00:00:00"/>
        <d v="2019-11-23T00:00:00"/>
        <d v="2019-11-25T00:00:00"/>
        <d v="2019-11-27T00:00:00"/>
        <d v="2019-11-28T00:00:00"/>
        <d v="2019-11-29T00:00:00"/>
        <d v="2019-11-30T00:00:00"/>
        <d v="2019-12-02T00:00:00"/>
        <d v="2019-12-06T00:00:00"/>
        <d v="2019-12-08T00:00:00"/>
        <d v="2019-12-09T00:00:00"/>
      </sharedItems>
      <fieldGroup par="10"/>
    </cacheField>
    <cacheField name="Country" numFmtId="0">
      <sharedItems count="14">
        <s v="Portugal"/>
        <s v="Italy"/>
        <s v="Germany"/>
        <s v="United Kingdom"/>
        <s v="France"/>
        <s v="Netherlands"/>
        <s v="Sweden"/>
        <s v="Austria"/>
        <s v="Belgium"/>
        <s v="Denmark"/>
        <s v="Switzerland"/>
        <s v="Spain"/>
        <s v="Finland"/>
        <s v="Norway"/>
      </sharedItems>
    </cacheField>
    <cacheField name="Client ID" numFmtId="0">
      <sharedItems containsSemiMixedTypes="0" containsString="0" containsNumber="1" containsInteger="1" minValue="12357" maxValue="18252"/>
    </cacheField>
    <cacheField name="Product ID" numFmtId="0">
      <sharedItems containsSemiMixedTypes="0" containsString="0" containsNumber="1" containsInteger="1" minValue="20713" maxValue="62018"/>
    </cacheField>
    <cacheField name="Product Name" numFmtId="0">
      <sharedItems/>
    </cacheField>
    <cacheField name="Quantity" numFmtId="0">
      <sharedItems containsSemiMixedTypes="0" containsString="0" containsNumber="1" containsInteger="1" minValue="1" maxValue="400"/>
    </cacheField>
    <cacheField name="Unit Price" numFmtId="165">
      <sharedItems containsSemiMixedTypes="0" containsString="0" containsNumber="1" minValue="0.72" maxValue="4.95"/>
    </cacheField>
    <cacheField name="Revenue" numFmtId="165">
      <sharedItems containsSemiMixedTypes="0" containsString="0" containsNumber="1" minValue="1.65" maxValue="500"/>
    </cacheField>
    <cacheField name="Days (Order Date)" numFmtId="0" databaseField="0">
      <fieldGroup base="1">
        <rangePr groupBy="days" startDate="2019-01-09T00:00:00" endDate="2019-12-10T00:00:00"/>
        <groupItems count="368">
          <s v="&lt;1/9/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0/2019"/>
        </groupItems>
      </fieldGroup>
    </cacheField>
    <cacheField name="Months (Order Date)" numFmtId="0" databaseField="0">
      <fieldGroup base="1">
        <rangePr groupBy="months" startDate="2019-01-09T00:00:00" endDate="2019-12-10T00:00:00"/>
        <groupItems count="14">
          <s v="&lt;1/9/2019"/>
          <s v="Jan"/>
          <s v="Feb"/>
          <s v="Mar"/>
          <s v="Apr"/>
          <s v="May"/>
          <s v="Jun"/>
          <s v="Jul"/>
          <s v="Aug"/>
          <s v="Sep"/>
          <s v="Oct"/>
          <s v="Nov"/>
          <s v="Dec"/>
          <s v="&gt;12/10/201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s v="Afghanistan"/>
    <x v="0"/>
    <n v="38041754"/>
    <n v="652230"/>
  </r>
  <r>
    <s v="Albania"/>
    <x v="1"/>
    <n v="2854191"/>
    <n v="28748"/>
  </r>
  <r>
    <s v="Algeria"/>
    <x v="2"/>
    <n v="43053054"/>
    <n v="2381741"/>
  </r>
  <r>
    <s v="Andorra"/>
    <x v="1"/>
    <n v="77142"/>
    <n v="468"/>
  </r>
  <r>
    <s v="Angola"/>
    <x v="3"/>
    <n v="31825295"/>
    <n v="1246700"/>
  </r>
  <r>
    <s v="Antigua and Barbuda"/>
    <x v="4"/>
    <n v="97118"/>
    <n v="442.6"/>
  </r>
  <r>
    <s v="Argentina"/>
    <x v="4"/>
    <n v="44938712"/>
    <n v="2780400"/>
  </r>
  <r>
    <s v="Armenia"/>
    <x v="1"/>
    <n v="2957731"/>
    <n v="29743"/>
  </r>
  <r>
    <s v="Australia"/>
    <x v="5"/>
    <n v="25364307"/>
    <n v="7741220"/>
  </r>
  <r>
    <s v="Austria"/>
    <x v="1"/>
    <n v="8877067"/>
    <n v="83871"/>
  </r>
  <r>
    <s v="Azerbaijan"/>
    <x v="1"/>
    <n v="10023318"/>
    <n v="86600"/>
  </r>
  <r>
    <s v="Bahrain"/>
    <x v="2"/>
    <n v="1641172"/>
    <n v="765.3"/>
  </r>
  <r>
    <s v="Bangladesh"/>
    <x v="0"/>
    <n v="163046161"/>
    <n v="148460"/>
  </r>
  <r>
    <s v="Belarus"/>
    <x v="1"/>
    <n v="9466856"/>
    <n v="207600"/>
  </r>
  <r>
    <s v="Belgium"/>
    <x v="1"/>
    <n v="11484055"/>
    <n v="30528"/>
  </r>
  <r>
    <s v="Belize"/>
    <x v="4"/>
    <n v="390353"/>
    <n v="22966"/>
  </r>
  <r>
    <s v="Benin"/>
    <x v="3"/>
    <n v="11801151"/>
    <n v="112622"/>
  </r>
  <r>
    <s v="Bhutan"/>
    <x v="0"/>
    <n v="763092"/>
    <n v="38394"/>
  </r>
  <r>
    <s v="Bolivia"/>
    <x v="4"/>
    <n v="11513100"/>
    <n v="1098581"/>
  </r>
  <r>
    <s v="Bosnia and Herzegovina"/>
    <x v="1"/>
    <n v="3301000"/>
    <n v="51197"/>
  </r>
  <r>
    <s v="Botswana"/>
    <x v="3"/>
    <n v="2303697"/>
    <n v="581730"/>
  </r>
  <r>
    <s v="Brazil"/>
    <x v="4"/>
    <n v="212559417"/>
    <n v="8515770"/>
  </r>
  <r>
    <s v="Brunei Darussalam"/>
    <x v="5"/>
    <n v="433285"/>
    <n v="5765"/>
  </r>
  <r>
    <s v="Bulgaria"/>
    <x v="1"/>
    <n v="6975761"/>
    <n v="110879"/>
  </r>
  <r>
    <s v="Burkina Faso"/>
    <x v="3"/>
    <n v="20321378"/>
    <n v="274200"/>
  </r>
  <r>
    <s v="Burundi"/>
    <x v="3"/>
    <n v="11530580"/>
    <n v="27830"/>
  </r>
  <r>
    <s v="Cabo Verde"/>
    <x v="3"/>
    <n v="549935"/>
    <n v="4033"/>
  </r>
  <r>
    <s v="Cambodia"/>
    <x v="5"/>
    <n v="16486542"/>
    <n v="181035"/>
  </r>
  <r>
    <s v="Cameroon"/>
    <x v="3"/>
    <n v="25876380"/>
    <n v="475440"/>
  </r>
  <r>
    <s v="Canada"/>
    <x v="6"/>
    <n v="37589262"/>
    <n v="9984670"/>
  </r>
  <r>
    <s v="Central African Republic"/>
    <x v="3"/>
    <n v="4745185"/>
    <n v="622984"/>
  </r>
  <r>
    <s v="Chad"/>
    <x v="3"/>
    <n v="15946876"/>
    <n v="1284000"/>
  </r>
  <r>
    <s v="Chile"/>
    <x v="4"/>
    <n v="18952038"/>
    <n v="756096.3"/>
  </r>
  <r>
    <s v="China"/>
    <x v="5"/>
    <n v="1397715000"/>
    <n v="9596960"/>
  </r>
  <r>
    <s v="Colombia"/>
    <x v="4"/>
    <n v="50339443"/>
    <n v="1138910"/>
  </r>
  <r>
    <s v="Comoros"/>
    <x v="3"/>
    <n v="850886"/>
    <n v="2235"/>
  </r>
  <r>
    <s v="Congo, Dem. Rep."/>
    <x v="3"/>
    <n v="86790567"/>
    <n v="2344858"/>
  </r>
  <r>
    <s v="Congo, Rep."/>
    <x v="3"/>
    <n v="5380508"/>
    <n v="342000"/>
  </r>
  <r>
    <s v="Costa Rica"/>
    <x v="4"/>
    <n v="5047561"/>
    <n v="51100"/>
  </r>
  <r>
    <s v="Cote d'Ivoire"/>
    <x v="3"/>
    <n v="25716544"/>
    <n v="322463"/>
  </r>
  <r>
    <s v="Croatia"/>
    <x v="1"/>
    <n v="4067500"/>
    <n v="56594"/>
  </r>
  <r>
    <s v="Cyprus"/>
    <x v="1"/>
    <n v="1198575"/>
    <n v="9251"/>
  </r>
  <r>
    <s v="Czech Republic"/>
    <x v="1"/>
    <n v="10669709"/>
    <n v="78867"/>
  </r>
  <r>
    <s v="Denmark"/>
    <x v="1"/>
    <n v="5818553"/>
    <n v="43094"/>
  </r>
  <r>
    <s v="Djibouti"/>
    <x v="2"/>
    <n v="973560"/>
    <n v="23200"/>
  </r>
  <r>
    <s v="Dominica"/>
    <x v="4"/>
    <n v="71808"/>
    <n v="751"/>
  </r>
  <r>
    <s v="Dominican Republic"/>
    <x v="4"/>
    <n v="10738958"/>
    <n v="48670"/>
  </r>
  <r>
    <s v="Ecuador"/>
    <x v="4"/>
    <n v="17373662"/>
    <n v="283561"/>
  </r>
  <r>
    <s v="Egypt, Arab Rep."/>
    <x v="2"/>
    <n v="100388073"/>
    <n v="1001450"/>
  </r>
  <r>
    <s v="El Salvador"/>
    <x v="4"/>
    <n v="6453553"/>
    <n v="21041"/>
  </r>
  <r>
    <s v="Equatorial Guinea"/>
    <x v="3"/>
    <n v="1355986"/>
    <n v="28051"/>
  </r>
  <r>
    <s v="Estonia"/>
    <x v="1"/>
    <n v="1326590"/>
    <n v="45228"/>
  </r>
  <r>
    <s v="Eswatini"/>
    <x v="3"/>
    <n v="1093238"/>
    <n v="17364"/>
  </r>
  <r>
    <s v="Ethiopia"/>
    <x v="3"/>
    <n v="112078730"/>
    <n v="1104300"/>
  </r>
  <r>
    <s v="Fiji"/>
    <x v="5"/>
    <n v="889953"/>
    <n v="18274"/>
  </r>
  <r>
    <s v="Finland"/>
    <x v="1"/>
    <n v="5520314"/>
    <n v="338145"/>
  </r>
  <r>
    <s v="France"/>
    <x v="1"/>
    <n v="67059887"/>
    <n v="643801"/>
  </r>
  <r>
    <s v="Gabon"/>
    <x v="3"/>
    <n v="2172579"/>
    <n v="267667"/>
  </r>
  <r>
    <s v="Gambia, The"/>
    <x v="3"/>
    <n v="2347706"/>
    <n v="11300"/>
  </r>
  <r>
    <s v="Georgia"/>
    <x v="1"/>
    <n v="3720382"/>
    <n v="69700"/>
  </r>
  <r>
    <s v="Germany"/>
    <x v="1"/>
    <n v="83132799"/>
    <n v="357022"/>
  </r>
  <r>
    <s v="Ghana"/>
    <x v="3"/>
    <n v="30417856"/>
    <n v="238533"/>
  </r>
  <r>
    <s v="Greece"/>
    <x v="1"/>
    <n v="10716322"/>
    <n v="131957"/>
  </r>
  <r>
    <s v="Grenada"/>
    <x v="4"/>
    <n v="112003"/>
    <n v="348.5"/>
  </r>
  <r>
    <s v="Guatemala"/>
    <x v="4"/>
    <n v="16604026"/>
    <n v="108889"/>
  </r>
  <r>
    <s v="Guinea"/>
    <x v="3"/>
    <n v="12771246"/>
    <n v="245857"/>
  </r>
  <r>
    <s v="Guinea-Bissau"/>
    <x v="3"/>
    <n v="1920922"/>
    <n v="36125"/>
  </r>
  <r>
    <s v="Guyana"/>
    <x v="4"/>
    <n v="782766"/>
    <n v="214969"/>
  </r>
  <r>
    <s v="Haiti"/>
    <x v="4"/>
    <n v="11263077"/>
    <n v="27750"/>
  </r>
  <r>
    <s v="Honduras"/>
    <x v="4"/>
    <n v="9746117"/>
    <n v="112090"/>
  </r>
  <r>
    <s v="Hong Kong SAR, China"/>
    <x v="5"/>
    <n v="7507400"/>
    <n v="1108"/>
  </r>
  <r>
    <s v="Hungary"/>
    <x v="1"/>
    <n v="9769949"/>
    <n v="93028"/>
  </r>
  <r>
    <s v="Iceland"/>
    <x v="1"/>
    <n v="361313"/>
    <n v="103000"/>
  </r>
  <r>
    <s v="India"/>
    <x v="0"/>
    <n v="1366417754"/>
    <n v="3287263"/>
  </r>
  <r>
    <s v="Indonesia"/>
    <x v="5"/>
    <n v="270625568"/>
    <n v="1904569"/>
  </r>
  <r>
    <s v="Iraq"/>
    <x v="2"/>
    <n v="39309783"/>
    <n v="438317"/>
  </r>
  <r>
    <s v="Ireland"/>
    <x v="1"/>
    <n v="4941444"/>
    <n v="70273"/>
  </r>
  <r>
    <s v="Israel"/>
    <x v="2"/>
    <n v="9053300"/>
    <n v="20770"/>
  </r>
  <r>
    <s v="Italy"/>
    <x v="1"/>
    <n v="60297396"/>
    <n v="301340"/>
  </r>
  <r>
    <s v="Jamaica"/>
    <x v="4"/>
    <n v="2948279"/>
    <n v="10991"/>
  </r>
  <r>
    <s v="Japan"/>
    <x v="5"/>
    <n v="126264931"/>
    <n v="377944"/>
  </r>
  <r>
    <s v="Jordan"/>
    <x v="2"/>
    <n v="10101694"/>
    <n v="89342"/>
  </r>
  <r>
    <s v="Kazakhstan"/>
    <x v="1"/>
    <n v="18513930"/>
    <n v="2724900"/>
  </r>
  <r>
    <s v="Kenya"/>
    <x v="3"/>
    <n v="52573973"/>
    <n v="580367"/>
  </r>
  <r>
    <s v="Kiribati"/>
    <x v="5"/>
    <n v="117606"/>
    <n v="811"/>
  </r>
  <r>
    <s v="Korea, Rep."/>
    <x v="5"/>
    <n v="51709098"/>
    <n v="99720"/>
  </r>
  <r>
    <s v="Kuwait"/>
    <x v="2"/>
    <n v="4207083"/>
    <n v="17818"/>
  </r>
  <r>
    <s v="Kyrgyz Republic"/>
    <x v="1"/>
    <n v="6456900"/>
    <n v="199951"/>
  </r>
  <r>
    <s v="Latvia"/>
    <x v="1"/>
    <n v="1912789"/>
    <n v="64589"/>
  </r>
  <r>
    <s v="Lebanon"/>
    <x v="2"/>
    <n v="6855713"/>
    <n v="10400"/>
  </r>
  <r>
    <s v="Lesotho"/>
    <x v="3"/>
    <n v="2125268"/>
    <n v="30355"/>
  </r>
  <r>
    <s v="Liberia"/>
    <x v="3"/>
    <n v="4937374"/>
    <n v="111369"/>
  </r>
  <r>
    <s v="Libya"/>
    <x v="2"/>
    <n v="6777452"/>
    <n v="1759540"/>
  </r>
  <r>
    <s v="Lithuania"/>
    <x v="1"/>
    <n v="2786844"/>
    <n v="65300"/>
  </r>
  <r>
    <s v="Luxembourg"/>
    <x v="1"/>
    <n v="619896"/>
    <n v="2586"/>
  </r>
  <r>
    <s v="Macao SAR, China"/>
    <x v="5"/>
    <n v="696100"/>
    <n v="28.2"/>
  </r>
  <r>
    <s v="Madagascar"/>
    <x v="3"/>
    <n v="26969307"/>
    <n v="587041"/>
  </r>
  <r>
    <s v="Malawi"/>
    <x v="3"/>
    <n v="18628747"/>
    <n v="118484"/>
  </r>
  <r>
    <s v="Malaysia"/>
    <x v="5"/>
    <n v="31949777"/>
    <n v="329847"/>
  </r>
  <r>
    <s v="Maldives"/>
    <x v="0"/>
    <n v="530953"/>
    <n v="298"/>
  </r>
  <r>
    <s v="Mali"/>
    <x v="3"/>
    <n v="19658031"/>
    <n v="1240192"/>
  </r>
  <r>
    <s v="Malta"/>
    <x v="2"/>
    <n v="502653"/>
    <n v="316"/>
  </r>
  <r>
    <s v="Marshall Islands"/>
    <x v="5"/>
    <n v="58791"/>
    <n v="181"/>
  </r>
  <r>
    <s v="Mauritania"/>
    <x v="3"/>
    <n v="4525696"/>
    <n v="1030700"/>
  </r>
  <r>
    <s v="Mauritius"/>
    <x v="3"/>
    <n v="1265711"/>
    <n v="2040"/>
  </r>
  <r>
    <s v="Mexico"/>
    <x v="4"/>
    <n v="127575529"/>
    <n v="1964375"/>
  </r>
  <r>
    <s v="Moldova"/>
    <x v="1"/>
    <n v="2657637"/>
    <n v="33851"/>
  </r>
  <r>
    <s v="Mongolia"/>
    <x v="5"/>
    <n v="3225167"/>
    <n v="1564116"/>
  </r>
  <r>
    <s v="Montenegro"/>
    <x v="1"/>
    <n v="622137"/>
    <n v="13812"/>
  </r>
  <r>
    <s v="Morocco"/>
    <x v="2"/>
    <n v="36471769"/>
    <n v="446550"/>
  </r>
  <r>
    <s v="Mozambique"/>
    <x v="3"/>
    <n v="30366036"/>
    <n v="799380"/>
  </r>
  <r>
    <s v="Myanmar"/>
    <x v="5"/>
    <n v="54045420"/>
    <n v="676578"/>
  </r>
  <r>
    <s v="Namibia"/>
    <x v="3"/>
    <n v="2494530"/>
    <n v="824292"/>
  </r>
  <r>
    <s v="Nepal"/>
    <x v="0"/>
    <n v="28608710"/>
    <n v="147181"/>
  </r>
  <r>
    <s v="Netherlands"/>
    <x v="1"/>
    <n v="17332850"/>
    <n v="41543"/>
  </r>
  <r>
    <s v="New Zealand"/>
    <x v="5"/>
    <n v="4699755"/>
    <n v="268838"/>
  </r>
  <r>
    <s v="Nicaragua"/>
    <x v="4"/>
    <n v="6545502"/>
    <n v="130370"/>
  </r>
  <r>
    <s v="Niger"/>
    <x v="3"/>
    <n v="23310715"/>
    <n v="1267000"/>
  </r>
  <r>
    <s v="Nigeria"/>
    <x v="3"/>
    <n v="200963599"/>
    <n v="923768"/>
  </r>
  <r>
    <s v="North Macedonia"/>
    <x v="1"/>
    <n v="2107158"/>
    <n v="25713"/>
  </r>
  <r>
    <s v="Norway"/>
    <x v="1"/>
    <n v="5347896"/>
    <n v="323802"/>
  </r>
  <r>
    <s v="Oman"/>
    <x v="2"/>
    <n v="4974986"/>
    <n v="309500"/>
  </r>
  <r>
    <s v="Pakistan"/>
    <x v="0"/>
    <n v="216565318"/>
    <n v="796095"/>
  </r>
  <r>
    <s v="Palau"/>
    <x v="5"/>
    <n v="18008"/>
    <n v="459"/>
  </r>
  <r>
    <s v="Panama"/>
    <x v="4"/>
    <n v="4246439"/>
    <n v="75420"/>
  </r>
  <r>
    <s v="Papua New Guinea"/>
    <x v="5"/>
    <n v="8776109"/>
    <n v="462840"/>
  </r>
  <r>
    <s v="Paraguay"/>
    <x v="4"/>
    <n v="7044636"/>
    <n v="406752"/>
  </r>
  <r>
    <s v="Peru"/>
    <x v="4"/>
    <n v="32510453"/>
    <n v="1285216"/>
  </r>
  <r>
    <s v="Philippines"/>
    <x v="5"/>
    <n v="108116615"/>
    <n v="300000"/>
  </r>
  <r>
    <s v="Poland"/>
    <x v="1"/>
    <n v="37970874"/>
    <n v="312685"/>
  </r>
  <r>
    <s v="Portugal"/>
    <x v="1"/>
    <n v="10269417"/>
    <n v="92212"/>
  </r>
  <r>
    <s v="Puerto Rico"/>
    <x v="4"/>
    <n v="3193694"/>
    <n v="13791"/>
  </r>
  <r>
    <s v="Qatar"/>
    <x v="2"/>
    <n v="2832067"/>
    <n v="11586"/>
  </r>
  <r>
    <s v="Romania"/>
    <x v="1"/>
    <n v="19356544"/>
    <n v="238391"/>
  </r>
  <r>
    <s v="Russian Federation"/>
    <x v="1"/>
    <n v="144373535"/>
    <n v="17098240"/>
  </r>
  <r>
    <s v="Rwanda"/>
    <x v="3"/>
    <n v="12626950"/>
    <n v="26338"/>
  </r>
  <r>
    <s v="Samoa"/>
    <x v="5"/>
    <n v="202506"/>
    <n v="2831"/>
  </r>
  <r>
    <s v="Sao Tome and Principe"/>
    <x v="3"/>
    <n v="215056"/>
    <n v="964"/>
  </r>
  <r>
    <s v="Saudi Arabia"/>
    <x v="2"/>
    <n v="34268528"/>
    <n v="2149690"/>
  </r>
  <r>
    <s v="Senegal"/>
    <x v="3"/>
    <n v="16296364"/>
    <n v="196722"/>
  </r>
  <r>
    <s v="Serbia"/>
    <x v="1"/>
    <n v="6944975"/>
    <n v="77474"/>
  </r>
  <r>
    <s v="Seychelles"/>
    <x v="3"/>
    <n v="97625"/>
    <n v="455"/>
  </r>
  <r>
    <s v="Sierra Leone"/>
    <x v="3"/>
    <n v="7813215"/>
    <n v="71740"/>
  </r>
  <r>
    <s v="Singapore"/>
    <x v="5"/>
    <n v="5703569"/>
    <n v="716.1"/>
  </r>
  <r>
    <s v="Slovak Republic"/>
    <x v="1"/>
    <n v="5454073"/>
    <n v="49035"/>
  </r>
  <r>
    <s v="Slovenia"/>
    <x v="1"/>
    <n v="2087946"/>
    <n v="20273"/>
  </r>
  <r>
    <s v="Solomon Islands"/>
    <x v="5"/>
    <n v="669823"/>
    <n v="28896"/>
  </r>
  <r>
    <s v="Somalia"/>
    <x v="3"/>
    <n v="15442905"/>
    <n v="637657"/>
  </r>
  <r>
    <s v="South Africa"/>
    <x v="3"/>
    <n v="58558270"/>
    <n v="1219090"/>
  </r>
  <r>
    <s v="Spain"/>
    <x v="1"/>
    <n v="47076781"/>
    <n v="505370"/>
  </r>
  <r>
    <s v="Sri Lanka"/>
    <x v="0"/>
    <n v="21803000"/>
    <n v="65610"/>
  </r>
  <r>
    <s v="St. Kitts and Nevis"/>
    <x v="4"/>
    <n v="52823"/>
    <n v="261"/>
  </r>
  <r>
    <s v="St. Lucia"/>
    <x v="4"/>
    <n v="182790"/>
    <n v="616"/>
  </r>
  <r>
    <s v="St. Vincent and the Grenadines"/>
    <x v="4"/>
    <n v="110589"/>
    <n v="389"/>
  </r>
  <r>
    <s v="Suriname"/>
    <x v="4"/>
    <n v="581372"/>
    <n v="163820"/>
  </r>
  <r>
    <s v="Sweden"/>
    <x v="1"/>
    <n v="10285453"/>
    <n v="450295"/>
  </r>
  <r>
    <s v="Switzerland"/>
    <x v="1"/>
    <n v="8574832"/>
    <n v="41277"/>
  </r>
  <r>
    <s v="Tajikistan"/>
    <x v="1"/>
    <n v="9321018"/>
    <n v="144100"/>
  </r>
  <r>
    <s v="Tanzania"/>
    <x v="3"/>
    <n v="58005463"/>
    <n v="947300"/>
  </r>
  <r>
    <s v="Thailand"/>
    <x v="5"/>
    <n v="69625582"/>
    <n v="513120"/>
  </r>
  <r>
    <s v="Timor-Leste"/>
    <x v="5"/>
    <n v="3500000"/>
    <n v="14874"/>
  </r>
  <r>
    <s v="Togo"/>
    <x v="3"/>
    <n v="8082366"/>
    <n v="56785"/>
  </r>
  <r>
    <s v="Tonga"/>
    <x v="5"/>
    <n v="104494"/>
    <n v="747"/>
  </r>
  <r>
    <s v="Trinidad and Tobago"/>
    <x v="4"/>
    <n v="1394973"/>
    <n v="5128"/>
  </r>
  <r>
    <s v="Tunisia"/>
    <x v="2"/>
    <n v="11694719"/>
    <n v="163610"/>
  </r>
  <r>
    <s v="Turkey"/>
    <x v="1"/>
    <n v="83429615"/>
    <n v="783562"/>
  </r>
  <r>
    <s v="Turkmenistan"/>
    <x v="1"/>
    <n v="5942089"/>
    <n v="488100"/>
  </r>
  <r>
    <s v="Turks and Caicos Islands"/>
    <x v="4"/>
    <n v="42953"/>
    <n v="948"/>
  </r>
  <r>
    <s v="Tuvalu"/>
    <x v="5"/>
    <n v="11646"/>
    <n v="26"/>
  </r>
  <r>
    <s v="Uganda"/>
    <x v="3"/>
    <n v="44269594"/>
    <n v="241038"/>
  </r>
  <r>
    <s v="Ukraine"/>
    <x v="1"/>
    <n v="44385155"/>
    <n v="603550"/>
  </r>
  <r>
    <s v="United Arab Emirates"/>
    <x v="2"/>
    <n v="9770529"/>
    <n v="83600"/>
  </r>
  <r>
    <s v="United Kingdom"/>
    <x v="1"/>
    <n v="66834405"/>
    <n v="243610"/>
  </r>
  <r>
    <s v="United States"/>
    <x v="6"/>
    <n v="328239523"/>
    <n v="9833517"/>
  </r>
  <r>
    <s v="Uruguay"/>
    <x v="4"/>
    <n v="3461734"/>
    <n v="176215"/>
  </r>
  <r>
    <s v="Uzbekistan"/>
    <x v="1"/>
    <n v="33580650"/>
    <n v="447400"/>
  </r>
  <r>
    <s v="Vanuatu"/>
    <x v="5"/>
    <n v="299882"/>
    <n v="12189"/>
  </r>
  <r>
    <s v="Vietnam"/>
    <x v="5"/>
    <n v="96462106"/>
    <n v="331210"/>
  </r>
  <r>
    <s v="Yemen, Rep."/>
    <x v="2"/>
    <n v="29161922"/>
    <n v="527968"/>
  </r>
  <r>
    <s v="Zambia"/>
    <x v="3"/>
    <n v="17861030"/>
    <n v="752618"/>
  </r>
  <r>
    <s v="Zimbabwe"/>
    <x v="3"/>
    <n v="14645468"/>
    <n v="39075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d v="2020-01-01T00:00:00"/>
    <d v="1899-12-30T02:24:00"/>
    <s v="Bronx"/>
    <x v="0"/>
    <s v="Taxi"/>
    <n v="3"/>
  </r>
  <r>
    <d v="2020-01-03T00:00:00"/>
    <d v="1899-12-30T05:20:00"/>
    <s v="Manhattan"/>
    <x v="0"/>
    <s v="Pick-up Truck"/>
    <n v="1"/>
  </r>
  <r>
    <d v="2020-01-04T00:00:00"/>
    <d v="1899-12-30T04:42:00"/>
    <s v="Manhattan"/>
    <x v="0"/>
    <s v="Sedan"/>
    <n v="0"/>
  </r>
  <r>
    <d v="2020-01-05T00:00:00"/>
    <d v="1899-12-30T06:48:00"/>
    <s v="Bronx"/>
    <x v="1"/>
    <s v="Sedan"/>
    <n v="2"/>
  </r>
  <r>
    <d v="2020-01-05T00:00:00"/>
    <d v="1899-12-30T08:00:00"/>
    <s v="Queens"/>
    <x v="2"/>
    <s v="Taxi"/>
    <n v="0"/>
  </r>
  <r>
    <d v="2020-01-05T00:00:00"/>
    <d v="1899-12-30T17:05:00"/>
    <s v="Manhattan"/>
    <x v="3"/>
    <s v="Sedan"/>
    <n v="0"/>
  </r>
  <r>
    <d v="2020-01-07T00:00:00"/>
    <d v="1899-12-30T21:00:00"/>
    <s v="Brooklyn"/>
    <x v="4"/>
    <s v="Sedan"/>
    <n v="0"/>
  </r>
  <r>
    <d v="2020-01-08T00:00:00"/>
    <d v="1899-12-30T18:00:00"/>
    <s v="Brooklyn"/>
    <x v="0"/>
    <s v="Sedan"/>
    <n v="0"/>
  </r>
  <r>
    <d v="2020-01-08T00:00:00"/>
    <d v="1899-12-30T22:39:00"/>
    <s v="Bronx"/>
    <x v="3"/>
    <s v="Sedan"/>
    <n v="0"/>
  </r>
  <r>
    <d v="2020-01-09T00:00:00"/>
    <d v="1899-12-30T00:02:00"/>
    <s v="Manhattan"/>
    <x v="1"/>
    <s v="Sedan"/>
    <n v="1"/>
  </r>
  <r>
    <d v="2020-01-09T00:00:00"/>
    <d v="1899-12-30T14:00:00"/>
    <s v="Manhattan"/>
    <x v="0"/>
    <s v="Bike"/>
    <n v="0"/>
  </r>
  <r>
    <d v="2020-01-10T00:00:00"/>
    <d v="1899-12-30T13:10:00"/>
    <s v="Manhattan"/>
    <x v="5"/>
    <s v="Van"/>
    <n v="0"/>
  </r>
  <r>
    <d v="2020-01-10T00:00:00"/>
    <d v="1899-12-30T20:25:00"/>
    <s v="Queens"/>
    <x v="0"/>
    <s v="Bike"/>
    <n v="1"/>
  </r>
  <r>
    <d v="2020-01-10T00:00:00"/>
    <d v="1899-12-30T20:31:00"/>
    <s v="Manhattan"/>
    <x v="0"/>
    <s v="Taxi"/>
    <n v="0"/>
  </r>
  <r>
    <d v="2020-01-10T00:00:00"/>
    <d v="1899-12-30T23:36:00"/>
    <s v="Brooklyn"/>
    <x v="0"/>
    <s v="Sedan"/>
    <n v="0"/>
  </r>
  <r>
    <d v="2020-01-11T00:00:00"/>
    <d v="1899-12-30T11:20:00"/>
    <s v="Queens"/>
    <x v="0"/>
    <s v="Taxi"/>
    <n v="1"/>
  </r>
  <r>
    <d v="2020-01-12T00:00:00"/>
    <d v="1899-12-30T17:05:00"/>
    <s v="Manhattan"/>
    <x v="0"/>
    <s v="Sedan"/>
    <n v="0"/>
  </r>
  <r>
    <d v="2020-01-12T00:00:00"/>
    <d v="1899-12-30T19:00:00"/>
    <s v="Queens"/>
    <x v="0"/>
    <s v="Sedan"/>
    <n v="0"/>
  </r>
  <r>
    <d v="2020-01-13T00:00:00"/>
    <d v="1899-12-30T01:40:00"/>
    <s v="Queens"/>
    <x v="6"/>
    <s v="Taxi"/>
    <n v="1"/>
  </r>
  <r>
    <d v="2020-01-14T00:00:00"/>
    <d v="1899-12-30T07:20:00"/>
    <s v="Bronx"/>
    <x v="3"/>
    <s v="Sedan"/>
    <n v="0"/>
  </r>
  <r>
    <d v="2020-01-14T00:00:00"/>
    <d v="1899-12-30T13:49:00"/>
    <s v="Queens"/>
    <x v="5"/>
    <s v="Sedan"/>
    <n v="0"/>
  </r>
  <r>
    <d v="2020-01-15T00:00:00"/>
    <d v="1899-12-30T19:32:00"/>
    <s v="Manhattan"/>
    <x v="5"/>
    <s v="E-Bike"/>
    <n v="1"/>
  </r>
  <r>
    <d v="2020-01-15T00:00:00"/>
    <d v="1899-12-30T19:45:00"/>
    <s v="Queens"/>
    <x v="0"/>
    <s v="Sedan"/>
    <n v="1"/>
  </r>
  <r>
    <d v="2020-01-16T00:00:00"/>
    <d v="1899-12-30T11:15:00"/>
    <s v="Queens"/>
    <x v="3"/>
    <s v="Sedan"/>
    <n v="0"/>
  </r>
  <r>
    <d v="2020-01-16T00:00:00"/>
    <d v="1899-12-30T12:35:00"/>
    <s v="Manhattan"/>
    <x v="0"/>
    <s v="Sedan"/>
    <n v="0"/>
  </r>
  <r>
    <d v="2020-01-16T00:00:00"/>
    <d v="1899-12-30T15:29:00"/>
    <s v="Bronx"/>
    <x v="7"/>
    <s v="Sedan"/>
    <n v="0"/>
  </r>
  <r>
    <d v="2020-01-19T00:00:00"/>
    <d v="1899-12-30T05:07:00"/>
    <s v="Bronx"/>
    <x v="3"/>
    <s v="Taxi"/>
    <n v="0"/>
  </r>
  <r>
    <d v="2020-01-19T00:00:00"/>
    <d v="1899-12-30T15:30:00"/>
    <s v="Manhattan"/>
    <x v="0"/>
    <s v="Sedan"/>
    <n v="0"/>
  </r>
  <r>
    <d v="2020-01-21T00:00:00"/>
    <d v="1899-12-30T11:30:00"/>
    <s v="Manhattan"/>
    <x v="0"/>
    <s v="Bike"/>
    <n v="0"/>
  </r>
  <r>
    <d v="2020-01-22T00:00:00"/>
    <d v="1899-12-30T04:30:00"/>
    <s v="Manhattan"/>
    <x v="3"/>
    <s v="Sedan"/>
    <n v="0"/>
  </r>
  <r>
    <d v="2020-01-22T00:00:00"/>
    <d v="1899-12-30T18:25:00"/>
    <s v="Manhattan"/>
    <x v="0"/>
    <s v="Taxi"/>
    <n v="0"/>
  </r>
  <r>
    <d v="2020-01-22T00:00:00"/>
    <d v="1899-12-30T19:42:00"/>
    <s v="Manhattan"/>
    <x v="0"/>
    <s v="Sedan"/>
    <n v="0"/>
  </r>
  <r>
    <d v="2020-01-23T00:00:00"/>
    <d v="1899-12-30T08:22:00"/>
    <s v="Manhattan"/>
    <x v="0"/>
    <s v="Sedan"/>
    <n v="0"/>
  </r>
  <r>
    <d v="2020-01-24T00:00:00"/>
    <d v="1899-12-30T22:10:00"/>
    <s v="Manhattan"/>
    <x v="0"/>
    <s v="Taxi"/>
    <n v="0"/>
  </r>
  <r>
    <d v="2020-01-24T00:00:00"/>
    <d v="1899-12-30T23:55:00"/>
    <s v="Manhattan"/>
    <x v="4"/>
    <s v="Sedan"/>
    <n v="0"/>
  </r>
  <r>
    <d v="2020-01-25T00:00:00"/>
    <d v="1899-12-30T16:39:00"/>
    <s v="Bronx"/>
    <x v="3"/>
    <s v="Taxi"/>
    <n v="0"/>
  </r>
  <r>
    <d v="2020-01-27T00:00:00"/>
    <d v="1899-12-30T15:50:00"/>
    <s v="Manhattan"/>
    <x v="0"/>
    <s v="Bike"/>
    <n v="1"/>
  </r>
  <r>
    <d v="2020-01-28T00:00:00"/>
    <d v="1899-12-30T08:10:00"/>
    <s v="Manhattan"/>
    <x v="8"/>
    <s v="Pick-up Truck"/>
    <n v="0"/>
  </r>
  <r>
    <d v="2020-01-28T00:00:00"/>
    <d v="1899-12-30T18:41:00"/>
    <s v="Manhattan"/>
    <x v="0"/>
    <s v="Taxi"/>
    <n v="0"/>
  </r>
  <r>
    <d v="2020-01-29T00:00:00"/>
    <d v="1899-12-30T19:35:00"/>
    <s v="Manhattan"/>
    <x v="0"/>
    <s v="Box Truck"/>
    <n v="0"/>
  </r>
  <r>
    <d v="2020-02-01T00:00:00"/>
    <d v="1899-12-30T00:24:00"/>
    <s v="Brooklyn"/>
    <x v="0"/>
    <s v="Taxi"/>
    <n v="1"/>
  </r>
  <r>
    <d v="2020-02-01T00:00:00"/>
    <d v="1899-12-30T09:55:00"/>
    <s v="Manhattan"/>
    <x v="0"/>
    <s v="Taxi"/>
    <n v="0"/>
  </r>
  <r>
    <d v="2020-02-02T00:00:00"/>
    <d v="1899-12-30T02:00:00"/>
    <s v="Manhattan"/>
    <x v="4"/>
    <s v="Taxi"/>
    <n v="0"/>
  </r>
  <r>
    <d v="2020-02-02T00:00:00"/>
    <d v="1899-12-30T14:30:00"/>
    <s v="Manhattan"/>
    <x v="8"/>
    <s v="Taxi"/>
    <n v="0"/>
  </r>
  <r>
    <d v="2020-02-02T00:00:00"/>
    <d v="1899-12-30T16:16:00"/>
    <s v="Manhattan"/>
    <x v="0"/>
    <s v="Sedan"/>
    <n v="0"/>
  </r>
  <r>
    <d v="2020-02-03T00:00:00"/>
    <d v="1899-12-30T23:33:00"/>
    <s v="Queens"/>
    <x v="0"/>
    <s v="Sedan"/>
    <n v="0"/>
  </r>
  <r>
    <d v="2020-02-04T00:00:00"/>
    <d v="1899-12-30T18:20:00"/>
    <s v="Manhattan"/>
    <x v="6"/>
    <s v="Bus"/>
    <n v="0"/>
  </r>
  <r>
    <d v="2020-02-05T00:00:00"/>
    <d v="1899-12-30T09:30:00"/>
    <s v="Bronx"/>
    <x v="9"/>
    <s v="Taxi"/>
    <n v="1"/>
  </r>
  <r>
    <d v="2020-02-06T00:00:00"/>
    <d v="1899-12-30T12:00:00"/>
    <s v="Manhattan"/>
    <x v="0"/>
    <s v="Sedan"/>
    <n v="0"/>
  </r>
  <r>
    <d v="2020-02-06T00:00:00"/>
    <d v="1899-12-30T18:06:00"/>
    <s v="Bronx"/>
    <x v="0"/>
    <s v="Taxi"/>
    <n v="0"/>
  </r>
  <r>
    <d v="2020-02-06T00:00:00"/>
    <d v="1899-12-30T20:55:00"/>
    <s v="Manhattan"/>
    <x v="0"/>
    <s v="Bike"/>
    <n v="1"/>
  </r>
  <r>
    <d v="2020-02-06T00:00:00"/>
    <d v="1899-12-30T23:30:00"/>
    <s v="Manhattan"/>
    <x v="5"/>
    <s v="Sedan"/>
    <n v="0"/>
  </r>
  <r>
    <d v="2020-02-07T00:00:00"/>
    <d v="1899-12-30T13:12:00"/>
    <s v="Manhattan"/>
    <x v="0"/>
    <s v="Sedan"/>
    <n v="0"/>
  </r>
  <r>
    <d v="2020-02-07T00:00:00"/>
    <d v="1899-12-30T19:45:00"/>
    <s v="Manhattan"/>
    <x v="3"/>
    <s v="Taxi"/>
    <n v="0"/>
  </r>
  <r>
    <d v="2020-02-08T00:00:00"/>
    <d v="1899-12-30T17:20:00"/>
    <s v="Bronx"/>
    <x v="10"/>
    <s v="Bike"/>
    <n v="1"/>
  </r>
  <r>
    <d v="2020-02-09T00:00:00"/>
    <d v="1899-12-30T01:15:00"/>
    <s v="Manhattan"/>
    <x v="5"/>
    <s v="Taxi"/>
    <n v="0"/>
  </r>
  <r>
    <d v="2020-02-09T00:00:00"/>
    <d v="1899-12-30T14:55:00"/>
    <s v="Brooklyn"/>
    <x v="0"/>
    <s v="Taxi"/>
    <n v="0"/>
  </r>
  <r>
    <d v="2020-02-10T00:00:00"/>
    <d v="1899-12-30T01:10:00"/>
    <s v="Manhattan"/>
    <x v="0"/>
    <s v="Taxi"/>
    <n v="0"/>
  </r>
  <r>
    <d v="2020-02-10T00:00:00"/>
    <d v="1899-12-30T09:00:00"/>
    <s v="Bronx"/>
    <x v="3"/>
    <s v="Taxi"/>
    <n v="0"/>
  </r>
  <r>
    <d v="2020-02-12T00:00:00"/>
    <d v="1899-12-30T10:47:00"/>
    <s v="Manhattan"/>
    <x v="0"/>
    <s v="Taxi"/>
    <n v="0"/>
  </r>
  <r>
    <d v="2020-02-12T00:00:00"/>
    <d v="1899-12-30T21:16:00"/>
    <s v="Manhattan"/>
    <x v="0"/>
    <s v="Pick-up Truck"/>
    <n v="0"/>
  </r>
  <r>
    <d v="2020-02-13T00:00:00"/>
    <d v="1899-12-30T15:10:00"/>
    <s v="Manhattan"/>
    <x v="4"/>
    <s v="Taxi"/>
    <n v="0"/>
  </r>
  <r>
    <d v="2020-02-13T00:00:00"/>
    <d v="1899-12-30T20:02:00"/>
    <s v="Manhattan"/>
    <x v="0"/>
    <s v="Sedan"/>
    <n v="2"/>
  </r>
  <r>
    <d v="2020-02-14T00:00:00"/>
    <d v="1899-12-30T11:53:00"/>
    <s v="Manhattan"/>
    <x v="11"/>
    <s v="Taxi"/>
    <n v="0"/>
  </r>
  <r>
    <d v="2020-02-14T00:00:00"/>
    <d v="1899-12-30T15:45:00"/>
    <s v="Queens"/>
    <x v="0"/>
    <s v="Sedan"/>
    <n v="0"/>
  </r>
  <r>
    <d v="2020-02-15T00:00:00"/>
    <d v="1899-12-30T00:47:00"/>
    <s v="Manhattan"/>
    <x v="4"/>
    <s v="Taxi"/>
    <n v="0"/>
  </r>
  <r>
    <d v="2020-02-15T00:00:00"/>
    <d v="1899-12-30T13:46:00"/>
    <s v="Brooklyn"/>
    <x v="5"/>
    <s v="Sedan"/>
    <n v="0"/>
  </r>
  <r>
    <d v="2020-02-19T00:00:00"/>
    <d v="1899-12-30T00:00:00"/>
    <s v="Manhattan"/>
    <x v="4"/>
    <s v="Bike"/>
    <n v="0"/>
  </r>
  <r>
    <d v="2020-02-19T00:00:00"/>
    <d v="1899-12-30T12:30:00"/>
    <s v="Brooklyn"/>
    <x v="3"/>
    <s v="Sedan"/>
    <n v="0"/>
  </r>
  <r>
    <d v="2020-02-19T00:00:00"/>
    <d v="1899-12-30T16:55:00"/>
    <s v="Queens"/>
    <x v="0"/>
    <s v="Sedan"/>
    <n v="0"/>
  </r>
  <r>
    <d v="2020-02-22T00:00:00"/>
    <d v="1899-12-30T21:29:00"/>
    <s v="Manhattan"/>
    <x v="3"/>
    <s v="Sedan"/>
    <n v="0"/>
  </r>
  <r>
    <d v="2020-02-24T00:00:00"/>
    <d v="1899-12-30T11:41:00"/>
    <s v="Manhattan"/>
    <x v="11"/>
    <s v="Sedan"/>
    <n v="0"/>
  </r>
  <r>
    <d v="2020-02-25T00:00:00"/>
    <d v="1899-12-30T11:39:00"/>
    <s v="Queens"/>
    <x v="0"/>
    <s v="Taxi"/>
    <n v="0"/>
  </r>
  <r>
    <d v="2020-02-26T00:00:00"/>
    <d v="1899-12-30T08:50:00"/>
    <s v="Manhattan"/>
    <x v="0"/>
    <s v="Sedan"/>
    <n v="0"/>
  </r>
  <r>
    <d v="2020-02-26T00:00:00"/>
    <d v="1899-12-30T10:30:00"/>
    <s v="Manhattan"/>
    <x v="5"/>
    <s v="Pick-up Truck"/>
    <n v="0"/>
  </r>
  <r>
    <d v="2020-02-27T00:00:00"/>
    <d v="1899-12-30T10:15:00"/>
    <s v="Manhattan"/>
    <x v="0"/>
    <s v="Sedan"/>
    <n v="0"/>
  </r>
  <r>
    <d v="2020-02-27T00:00:00"/>
    <d v="1899-12-30T21:30:00"/>
    <s v="Manhattan"/>
    <x v="3"/>
    <s v="Taxi"/>
    <n v="0"/>
  </r>
  <r>
    <d v="2020-02-28T00:00:00"/>
    <d v="1899-12-30T12:41:00"/>
    <s v="Bronx"/>
    <x v="0"/>
    <s v="Sedan"/>
    <n v="0"/>
  </r>
  <r>
    <d v="2020-02-28T00:00:00"/>
    <d v="1899-12-30T17:30:00"/>
    <s v="Manhattan"/>
    <x v="3"/>
    <s v="Taxi"/>
    <n v="0"/>
  </r>
  <r>
    <d v="2020-02-28T00:00:00"/>
    <d v="1899-12-30T20:00:00"/>
    <s v="Queens"/>
    <x v="0"/>
    <s v="Sedan"/>
    <n v="0"/>
  </r>
  <r>
    <d v="2020-02-29T00:00:00"/>
    <d v="1899-12-30T02:10:00"/>
    <s v="Brooklyn"/>
    <x v="0"/>
    <s v="Sedan"/>
    <n v="0"/>
  </r>
  <r>
    <d v="2020-02-29T00:00:00"/>
    <d v="1899-12-30T15:53:00"/>
    <s v="Manhattan"/>
    <x v="0"/>
    <s v="Bike"/>
    <n v="0"/>
  </r>
  <r>
    <d v="2020-02-29T00:00:00"/>
    <d v="1899-12-30T23:10:00"/>
    <s v="Manhattan"/>
    <x v="0"/>
    <s v="Taxi"/>
    <n v="0"/>
  </r>
  <r>
    <d v="2020-03-01T00:00:00"/>
    <d v="1899-12-30T01:54:00"/>
    <s v="Manhattan"/>
    <x v="0"/>
    <s v="Sedan"/>
    <n v="0"/>
  </r>
  <r>
    <d v="2020-03-01T00:00:00"/>
    <d v="1899-12-30T19:18:00"/>
    <s v="Bronx"/>
    <x v="5"/>
    <s v="Pick-up Truck"/>
    <n v="0"/>
  </r>
  <r>
    <d v="2020-03-01T00:00:00"/>
    <d v="1899-12-30T20:10:00"/>
    <s v="Queens"/>
    <x v="4"/>
    <s v="Sedan"/>
    <n v="0"/>
  </r>
  <r>
    <d v="2020-03-01T00:00:00"/>
    <d v="1899-12-30T22:00:00"/>
    <s v="Manhattan"/>
    <x v="0"/>
    <s v="Taxi"/>
    <n v="0"/>
  </r>
  <r>
    <d v="2020-03-02T00:00:00"/>
    <d v="1899-12-30T11:31:00"/>
    <s v="Manhattan"/>
    <x v="0"/>
    <s v="Sedan"/>
    <n v="0"/>
  </r>
  <r>
    <d v="2020-03-02T00:00:00"/>
    <d v="1899-12-30T12:00:00"/>
    <s v="Manhattan"/>
    <x v="12"/>
    <s v="Van"/>
    <n v="0"/>
  </r>
  <r>
    <d v="2020-03-02T00:00:00"/>
    <d v="1899-12-30T14:50:00"/>
    <s v="Manhattan"/>
    <x v="3"/>
    <s v="Taxi"/>
    <n v="0"/>
  </r>
  <r>
    <d v="2020-03-03T00:00:00"/>
    <d v="1899-12-30T08:40:00"/>
    <s v="Brooklyn"/>
    <x v="13"/>
    <s v="Sedan"/>
    <n v="0"/>
  </r>
  <r>
    <d v="2020-03-03T00:00:00"/>
    <d v="1899-12-30T20:25:00"/>
    <s v="Manhattan"/>
    <x v="0"/>
    <s v="Taxi"/>
    <n v="0"/>
  </r>
  <r>
    <d v="2020-03-04T00:00:00"/>
    <d v="1899-12-30T00:05:00"/>
    <s v="Queens"/>
    <x v="2"/>
    <s v="Bus"/>
    <n v="0"/>
  </r>
  <r>
    <d v="2020-03-05T00:00:00"/>
    <d v="1899-12-30T11:30:00"/>
    <s v="Manhattan"/>
    <x v="4"/>
    <s v="Bus"/>
    <n v="0"/>
  </r>
  <r>
    <d v="2020-03-06T00:00:00"/>
    <d v="1899-12-30T00:32:00"/>
    <s v="Manhattan"/>
    <x v="10"/>
    <s v="Taxi"/>
    <n v="0"/>
  </r>
  <r>
    <d v="2020-03-06T00:00:00"/>
    <d v="1899-12-30T02:21:00"/>
    <s v="Manhattan"/>
    <x v="14"/>
    <s v="Box Truck"/>
    <n v="0"/>
  </r>
  <r>
    <d v="2020-03-06T00:00:00"/>
    <d v="1899-12-30T21:10:00"/>
    <s v="Queens"/>
    <x v="0"/>
    <s v="Sedan"/>
    <n v="1"/>
  </r>
  <r>
    <d v="2020-03-06T00:00:00"/>
    <d v="1899-12-30T21:35:00"/>
    <s v="Manhattan"/>
    <x v="15"/>
    <s v="Sedan"/>
    <n v="0"/>
  </r>
  <r>
    <d v="2020-03-07T00:00:00"/>
    <d v="1899-12-30T13:51:00"/>
    <s v="Manhattan"/>
    <x v="2"/>
    <s v="Sedan"/>
    <n v="0"/>
  </r>
  <r>
    <d v="2020-03-08T00:00:00"/>
    <d v="1899-12-30T03:34:00"/>
    <s v="Manhattan"/>
    <x v="3"/>
    <s v="Taxi"/>
    <n v="0"/>
  </r>
  <r>
    <d v="2020-03-08T00:00:00"/>
    <d v="1899-12-30T05:22:00"/>
    <s v="Queens"/>
    <x v="4"/>
    <s v="Sedan"/>
    <n v="0"/>
  </r>
  <r>
    <d v="2020-03-08T00:00:00"/>
    <d v="1899-12-30T20:00:00"/>
    <s v="Manhattan"/>
    <x v="13"/>
    <s v="Taxi"/>
    <n v="0"/>
  </r>
  <r>
    <d v="2020-03-08T00:00:00"/>
    <d v="1899-12-30T21:50:00"/>
    <s v="Manhattan"/>
    <x v="0"/>
    <s v="Sedan"/>
    <n v="0"/>
  </r>
  <r>
    <d v="2020-03-09T00:00:00"/>
    <d v="1899-12-30T00:29:00"/>
    <s v="Manhattan"/>
    <x v="0"/>
    <s v="Sedan"/>
    <n v="1"/>
  </r>
  <r>
    <d v="2020-03-09T00:00:00"/>
    <d v="1899-12-30T17:48:00"/>
    <s v="Bronx"/>
    <x v="5"/>
    <s v="Sedan"/>
    <n v="0"/>
  </r>
  <r>
    <d v="2020-03-10T00:00:00"/>
    <d v="1899-12-30T18:46:00"/>
    <s v="Manhattan"/>
    <x v="4"/>
    <s v="Sedan"/>
    <n v="0"/>
  </r>
  <r>
    <d v="2020-03-11T00:00:00"/>
    <d v="1899-12-30T12:44:00"/>
    <s v="Manhattan"/>
    <x v="7"/>
    <s v="Sedan"/>
    <n v="0"/>
  </r>
  <r>
    <d v="2020-03-11T00:00:00"/>
    <d v="1899-12-30T16:25:00"/>
    <s v="Manhattan"/>
    <x v="0"/>
    <s v="Sedan"/>
    <n v="0"/>
  </r>
  <r>
    <d v="2020-03-11T00:00:00"/>
    <d v="1899-12-30T17:00:00"/>
    <s v="Manhattan"/>
    <x v="3"/>
    <s v="Sedan"/>
    <n v="2"/>
  </r>
  <r>
    <d v="2020-03-11T00:00:00"/>
    <d v="1899-12-30T22:20:00"/>
    <s v="Manhattan"/>
    <x v="0"/>
    <s v="Bike"/>
    <n v="1"/>
  </r>
  <r>
    <d v="2020-03-12T00:00:00"/>
    <d v="1899-12-30T13:40:00"/>
    <s v="Bronx"/>
    <x v="0"/>
    <s v="Sedan"/>
    <n v="0"/>
  </r>
  <r>
    <d v="2020-03-12T00:00:00"/>
    <d v="1899-12-30T23:56:00"/>
    <s v="Manhattan"/>
    <x v="0"/>
    <s v="Taxi"/>
    <n v="0"/>
  </r>
  <r>
    <d v="2020-03-13T00:00:00"/>
    <d v="1899-12-30T17:18:00"/>
    <s v="Manhattan"/>
    <x v="0"/>
    <s v="Taxi"/>
    <n v="0"/>
  </r>
  <r>
    <d v="2020-03-13T00:00:00"/>
    <d v="1899-12-30T18:35:00"/>
    <s v="Manhattan"/>
    <x v="6"/>
    <s v="Bike"/>
    <n v="1"/>
  </r>
  <r>
    <d v="2020-03-14T00:00:00"/>
    <d v="1899-12-30T10:40:00"/>
    <s v="Brooklyn"/>
    <x v="16"/>
    <s v="Pick-up Truck"/>
    <n v="0"/>
  </r>
  <r>
    <d v="2020-03-14T00:00:00"/>
    <d v="1899-12-30T22:17:00"/>
    <s v="Bronx"/>
    <x v="0"/>
    <s v="E-Bike"/>
    <n v="2"/>
  </r>
  <r>
    <d v="2020-03-15T00:00:00"/>
    <d v="1899-12-30T16:40:00"/>
    <s v="Queens"/>
    <x v="0"/>
    <s v="Sedan"/>
    <n v="0"/>
  </r>
  <r>
    <d v="2020-03-16T00:00:00"/>
    <d v="1899-12-30T00:44:00"/>
    <s v="Manhattan"/>
    <x v="0"/>
    <s v="Box Truck"/>
    <n v="0"/>
  </r>
  <r>
    <d v="2020-03-20T00:00:00"/>
    <d v="1899-12-30T00:00:00"/>
    <s v="Manhattan"/>
    <x v="8"/>
    <s v="Bike"/>
    <n v="1"/>
  </r>
  <r>
    <d v="2020-03-20T00:00:00"/>
    <d v="1899-12-30T08:50:00"/>
    <s v="Manhattan"/>
    <x v="0"/>
    <s v="Sedan"/>
    <n v="1"/>
  </r>
  <r>
    <d v="2020-03-21T00:00:00"/>
    <d v="1899-12-30T15:40:00"/>
    <s v="Manhattan"/>
    <x v="11"/>
    <s v="Bus"/>
    <n v="0"/>
  </r>
  <r>
    <d v="2020-03-21T00:00:00"/>
    <d v="1899-12-30T21:00:00"/>
    <s v="Bronx"/>
    <x v="0"/>
    <s v="Sedan"/>
    <n v="0"/>
  </r>
  <r>
    <d v="2020-03-22T00:00:00"/>
    <d v="1899-12-30T09:20:00"/>
    <s v="Bronx"/>
    <x v="3"/>
    <s v="Sedan"/>
    <n v="1"/>
  </r>
  <r>
    <d v="2020-03-27T00:00:00"/>
    <d v="1899-12-30T17:37:00"/>
    <s v="Manhattan"/>
    <x v="0"/>
    <s v="E-Bike"/>
    <n v="0"/>
  </r>
  <r>
    <d v="2020-03-28T00:00:00"/>
    <d v="1899-12-30T15:00:00"/>
    <s v="Brooklyn"/>
    <x v="0"/>
    <s v="Sedan"/>
    <n v="0"/>
  </r>
  <r>
    <d v="2020-03-28T00:00:00"/>
    <d v="1899-12-30T22:20:00"/>
    <s v="Manhattan"/>
    <x v="9"/>
    <s v="Taxi"/>
    <n v="0"/>
  </r>
  <r>
    <d v="2020-04-14T00:00:00"/>
    <d v="1899-12-30T20:30:00"/>
    <s v="Brooklyn"/>
    <x v="0"/>
    <s v="Bike"/>
    <n v="1"/>
  </r>
  <r>
    <d v="2020-04-16T00:00:00"/>
    <d v="1899-12-30T12:25:00"/>
    <s v="Bronx"/>
    <x v="17"/>
    <s v="E-Scooter"/>
    <n v="1"/>
  </r>
  <r>
    <d v="2020-04-30T00:00:00"/>
    <d v="1899-12-30T06:29:00"/>
    <s v="Manhattan"/>
    <x v="0"/>
    <s v="Taxi"/>
    <n v="0"/>
  </r>
  <r>
    <d v="2020-05-02T00:00:00"/>
    <d v="1899-12-30T14:47:00"/>
    <s v="Manhattan"/>
    <x v="0"/>
    <s v="Bike"/>
    <n v="1"/>
  </r>
  <r>
    <d v="2020-05-13T00:00:00"/>
    <d v="1899-12-30T21:30:00"/>
    <s v="Bronx"/>
    <x v="3"/>
    <s v="Sedan"/>
    <n v="3"/>
  </r>
  <r>
    <d v="2020-05-13T00:00:00"/>
    <d v="1899-12-30T22:38:00"/>
    <s v="Brooklyn"/>
    <x v="5"/>
    <s v="Sedan"/>
    <n v="0"/>
  </r>
  <r>
    <d v="2020-05-16T00:00:00"/>
    <d v="1899-12-30T17:00:00"/>
    <s v="Bronx"/>
    <x v="10"/>
    <s v="Bike"/>
    <n v="1"/>
  </r>
  <r>
    <d v="2020-05-18T00:00:00"/>
    <d v="1899-12-30T15:41:00"/>
    <s v="Bronx"/>
    <x v="15"/>
    <s v="Sedan"/>
    <n v="0"/>
  </r>
  <r>
    <d v="2020-05-20T00:00:00"/>
    <d v="1899-12-30T03:43:00"/>
    <s v="Brooklyn"/>
    <x v="2"/>
    <s v="Dump"/>
    <n v="0"/>
  </r>
  <r>
    <d v="2020-05-22T00:00:00"/>
    <d v="1899-12-30T23:56:00"/>
    <s v="Brooklyn"/>
    <x v="0"/>
    <s v="Sedan"/>
    <n v="1"/>
  </r>
  <r>
    <d v="2020-05-23T00:00:00"/>
    <d v="1899-12-30T17:30:00"/>
    <s v="Queens"/>
    <x v="13"/>
    <s v="Sedan"/>
    <n v="0"/>
  </r>
  <r>
    <d v="2020-05-25T00:00:00"/>
    <d v="1899-12-30T18:55:00"/>
    <s v="Bronx"/>
    <x v="3"/>
    <s v="Sedan"/>
    <n v="0"/>
  </r>
  <r>
    <d v="2020-05-31T00:00:00"/>
    <d v="1899-12-30T00:45:00"/>
    <s v="Queens"/>
    <x v="3"/>
    <s v="Sedan"/>
    <n v="0"/>
  </r>
  <r>
    <d v="2020-05-31T00:00:00"/>
    <d v="1899-12-30T02:19:00"/>
    <s v="Brooklyn"/>
    <x v="3"/>
    <s v="Sedan"/>
    <n v="2"/>
  </r>
  <r>
    <d v="2020-06-13T00:00:00"/>
    <d v="1899-12-30T21:05:00"/>
    <s v="Manhattan"/>
    <x v="10"/>
    <s v="Bike"/>
    <n v="1"/>
  </r>
  <r>
    <d v="2020-06-16T00:00:00"/>
    <d v="1899-12-30T22:15:00"/>
    <s v="Manhattan"/>
    <x v="5"/>
    <s v="Sedan"/>
    <n v="2"/>
  </r>
  <r>
    <d v="2020-06-25T00:00:00"/>
    <d v="1899-12-30T03:37:00"/>
    <s v="Manhattan"/>
    <x v="0"/>
    <s v="Bike"/>
    <n v="1"/>
  </r>
  <r>
    <d v="2020-06-25T00:00:00"/>
    <d v="1899-12-30T21:47:00"/>
    <s v="Manhattan"/>
    <x v="0"/>
    <s v="Sedan"/>
    <n v="1"/>
  </r>
  <r>
    <d v="2020-07-01T00:00:00"/>
    <d v="1899-12-30T01:35:00"/>
    <s v="Manhattan"/>
    <x v="1"/>
    <s v="Sedan"/>
    <n v="2"/>
  </r>
  <r>
    <d v="2020-07-04T00:00:00"/>
    <d v="1899-12-30T17:08:00"/>
    <s v="Bronx"/>
    <x v="0"/>
    <s v="E-Bike"/>
    <n v="1"/>
  </r>
  <r>
    <d v="2020-07-09T00:00:00"/>
    <d v="1899-12-30T13:20:00"/>
    <s v="Brooklyn"/>
    <x v="11"/>
    <s v="Sedan"/>
    <n v="2"/>
  </r>
  <r>
    <d v="2020-07-09T00:00:00"/>
    <d v="1899-12-30T22:08:00"/>
    <s v="Manhattan"/>
    <x v="0"/>
    <s v="Sedan"/>
    <n v="5"/>
  </r>
  <r>
    <d v="2020-07-11T00:00:00"/>
    <d v="1899-12-30T22:19:00"/>
    <s v="Manhattan"/>
    <x v="10"/>
    <s v="Bike"/>
    <n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40546"/>
    <x v="0"/>
    <x v="0"/>
    <n v="12766"/>
    <n v="22740"/>
    <s v="Polkadot Pen"/>
    <n v="48"/>
    <n v="0.85"/>
    <n v="40.799999999999997"/>
  </r>
  <r>
    <n v="541115"/>
    <x v="1"/>
    <x v="1"/>
    <n v="12578"/>
    <n v="21260"/>
    <s v="First Aid Tin"/>
    <n v="6"/>
    <n v="3.25"/>
    <n v="19.5"/>
  </r>
  <r>
    <n v="541115"/>
    <x v="1"/>
    <x v="1"/>
    <n v="12578"/>
    <n v="22190"/>
    <s v="Local Cafe Mug"/>
    <n v="12"/>
    <n v="2.1"/>
    <n v="25.200000000000003"/>
  </r>
  <r>
    <n v="541224"/>
    <x v="2"/>
    <x v="2"/>
    <n v="12474"/>
    <n v="21025"/>
    <s v="Space Frog"/>
    <n v="10"/>
    <n v="1.25"/>
    <n v="12.5"/>
  </r>
  <r>
    <n v="541269"/>
    <x v="3"/>
    <x v="2"/>
    <n v="12626"/>
    <n v="22174"/>
    <s v="Photo Cube"/>
    <n v="12"/>
    <n v="1.65"/>
    <n v="19.799999999999997"/>
  </r>
  <r>
    <n v="541509"/>
    <x v="4"/>
    <x v="3"/>
    <n v="13263"/>
    <n v="22694"/>
    <s v="Wicker Star "/>
    <n v="1"/>
    <n v="2.1"/>
    <n v="2.1"/>
  </r>
  <r>
    <n v="541631"/>
    <x v="5"/>
    <x v="4"/>
    <n v="12637"/>
    <n v="22174"/>
    <s v="Photo Cube"/>
    <n v="12"/>
    <n v="1.65"/>
    <n v="19.799999999999997"/>
  </r>
  <r>
    <n v="541711"/>
    <x v="6"/>
    <x v="5"/>
    <n v="14646"/>
    <n v="22653"/>
    <s v="Button Box "/>
    <n v="10"/>
    <n v="1.95"/>
    <n v="19.5"/>
  </r>
  <r>
    <n v="542080"/>
    <x v="7"/>
    <x v="2"/>
    <n v="13815"/>
    <n v="20713"/>
    <s v="Jumbo Bag Owls"/>
    <n v="10"/>
    <n v="1.95"/>
    <n v="19.5"/>
  </r>
  <r>
    <n v="542080"/>
    <x v="7"/>
    <x v="2"/>
    <n v="13815"/>
    <n v="22740"/>
    <s v="Polkadot Pen"/>
    <n v="48"/>
    <n v="0.85"/>
    <n v="40.799999999999997"/>
  </r>
  <r>
    <n v="542080"/>
    <x v="7"/>
    <x v="2"/>
    <n v="13815"/>
    <n v="22741"/>
    <s v="Funky Diva Pen"/>
    <n v="48"/>
    <n v="0.85"/>
    <n v="40.799999999999997"/>
  </r>
  <r>
    <n v="542371"/>
    <x v="8"/>
    <x v="2"/>
    <n v="12468"/>
    <n v="62018"/>
    <s v="Sombrero "/>
    <n v="6"/>
    <n v="1.95"/>
    <n v="11.7"/>
  </r>
  <r>
    <n v="542428"/>
    <x v="9"/>
    <x v="6"/>
    <n v="17404"/>
    <n v="21260"/>
    <s v="First Aid Tin"/>
    <n v="48"/>
    <n v="3.25"/>
    <n v="156"/>
  </r>
  <r>
    <n v="542535"/>
    <x v="9"/>
    <x v="4"/>
    <n v="12735"/>
    <n v="21888"/>
    <s v="Bingo Set"/>
    <n v="4"/>
    <n v="3.75"/>
    <n v="15"/>
  </r>
  <r>
    <n v="542612"/>
    <x v="10"/>
    <x v="3"/>
    <n v="17841"/>
    <n v="20713"/>
    <s v="Jumbo Bag Owls"/>
    <n v="1"/>
    <n v="1.95"/>
    <n v="1.95"/>
  </r>
  <r>
    <n v="542648"/>
    <x v="11"/>
    <x v="2"/>
    <n v="12476"/>
    <n v="21116"/>
    <s v="Owl Doorstop"/>
    <n v="3"/>
    <n v="4.95"/>
    <n v="14.850000000000001"/>
  </r>
  <r>
    <n v="542887"/>
    <x v="12"/>
    <x v="7"/>
    <n v="12373"/>
    <n v="20713"/>
    <s v="Jumbo Bag Owls"/>
    <n v="10"/>
    <n v="1.95"/>
    <n v="19.5"/>
  </r>
  <r>
    <n v="543731"/>
    <x v="13"/>
    <x v="3"/>
    <n v="17677"/>
    <n v="20713"/>
    <s v="Jumbo Bag Owls"/>
    <n v="100"/>
    <n v="1.65"/>
    <n v="165"/>
  </r>
  <r>
    <n v="543733"/>
    <x v="13"/>
    <x v="8"/>
    <n v="12395"/>
    <n v="22740"/>
    <s v="Polkadot Pen"/>
    <n v="48"/>
    <n v="0.85"/>
    <n v="40.799999999999997"/>
  </r>
  <r>
    <n v="543737"/>
    <x v="13"/>
    <x v="2"/>
    <n v="12477"/>
    <n v="21116"/>
    <s v="Owl Doorstop"/>
    <n v="3"/>
    <n v="4.95"/>
    <n v="14.850000000000001"/>
  </r>
  <r>
    <n v="543831"/>
    <x v="14"/>
    <x v="3"/>
    <n v="15769"/>
    <n v="20713"/>
    <s v="Jumbo Bag Owls"/>
    <n v="100"/>
    <n v="1.65"/>
    <n v="165"/>
  </r>
  <r>
    <n v="544355"/>
    <x v="15"/>
    <x v="4"/>
    <n v="12714"/>
    <n v="22741"/>
    <s v="Funky Diva Pen"/>
    <n v="48"/>
    <n v="0.85"/>
    <n v="40.799999999999997"/>
  </r>
  <r>
    <n v="544355"/>
    <x v="15"/>
    <x v="4"/>
    <n v="12714"/>
    <n v="22740"/>
    <s v="Polkadot Pen"/>
    <n v="96"/>
    <n v="0.85"/>
    <n v="81.599999999999994"/>
  </r>
  <r>
    <n v="544399"/>
    <x v="15"/>
    <x v="1"/>
    <n v="12594"/>
    <n v="20713"/>
    <s v="Jumbo Bag Owls"/>
    <n v="10"/>
    <n v="1.95"/>
    <n v="19.5"/>
  </r>
  <r>
    <n v="544480"/>
    <x v="16"/>
    <x v="5"/>
    <n v="14646"/>
    <n v="20713"/>
    <s v="Jumbo Bag Owls"/>
    <n v="100"/>
    <n v="1.65"/>
    <n v="165"/>
  </r>
  <r>
    <n v="544480"/>
    <x v="16"/>
    <x v="5"/>
    <n v="14646"/>
    <n v="22653"/>
    <s v="Button Box "/>
    <n v="200"/>
    <n v="1.65"/>
    <n v="330"/>
  </r>
  <r>
    <n v="544657"/>
    <x v="17"/>
    <x v="3"/>
    <n v="14895"/>
    <n v="22174"/>
    <s v="Photo Cube"/>
    <n v="12"/>
    <n v="1.65"/>
    <n v="19.799999999999997"/>
  </r>
  <r>
    <n v="544672"/>
    <x v="17"/>
    <x v="5"/>
    <n v="14646"/>
    <n v="22653"/>
    <s v="Button Box "/>
    <n v="20"/>
    <n v="1.95"/>
    <n v="39"/>
  </r>
  <r>
    <n v="544672"/>
    <x v="17"/>
    <x v="5"/>
    <n v="14646"/>
    <n v="20713"/>
    <s v="Jumbo Bag Owls"/>
    <n v="100"/>
    <n v="1.65"/>
    <n v="165"/>
  </r>
  <r>
    <n v="544811"/>
    <x v="18"/>
    <x v="2"/>
    <n v="12471"/>
    <n v="22741"/>
    <s v="Funky Diva Pen"/>
    <n v="48"/>
    <n v="0.85"/>
    <n v="40.799999999999997"/>
  </r>
  <r>
    <n v="545664"/>
    <x v="19"/>
    <x v="1"/>
    <n v="12584"/>
    <n v="21260"/>
    <s v="First Aid Tin"/>
    <n v="6"/>
    <n v="3.25"/>
    <n v="19.5"/>
  </r>
  <r>
    <n v="545937"/>
    <x v="20"/>
    <x v="0"/>
    <n v="12758"/>
    <n v="22740"/>
    <s v="Polkadot Pen"/>
    <n v="48"/>
    <n v="0.85"/>
    <n v="40.799999999999997"/>
  </r>
  <r>
    <n v="545988"/>
    <x v="20"/>
    <x v="2"/>
    <n v="12662"/>
    <n v="20713"/>
    <s v="Jumbo Bag Owls"/>
    <n v="10"/>
    <n v="1.95"/>
    <n v="19.5"/>
  </r>
  <r>
    <n v="546780"/>
    <x v="21"/>
    <x v="9"/>
    <n v="12435"/>
    <n v="20713"/>
    <s v="Jumbo Bag Owls"/>
    <n v="20"/>
    <n v="1.95"/>
    <n v="39"/>
  </r>
  <r>
    <n v="546843"/>
    <x v="21"/>
    <x v="2"/>
    <n v="12472"/>
    <n v="20713"/>
    <s v="Jumbo Bag Owls"/>
    <n v="10"/>
    <n v="1.95"/>
    <n v="19.5"/>
  </r>
  <r>
    <n v="546843"/>
    <x v="21"/>
    <x v="2"/>
    <n v="12472"/>
    <n v="22740"/>
    <s v="Polkadot Pen"/>
    <n v="48"/>
    <n v="0.85"/>
    <n v="40.799999999999997"/>
  </r>
  <r>
    <n v="546920"/>
    <x v="22"/>
    <x v="2"/>
    <n v="12471"/>
    <n v="22741"/>
    <s v="Funky Diva Pen"/>
    <n v="48"/>
    <n v="0.85"/>
    <n v="40.799999999999997"/>
  </r>
  <r>
    <n v="547194"/>
    <x v="23"/>
    <x v="4"/>
    <n v="12637"/>
    <n v="20713"/>
    <s v="Jumbo Bag Owls"/>
    <n v="2"/>
    <n v="1.95"/>
    <n v="3.9"/>
  </r>
  <r>
    <n v="547517"/>
    <x v="24"/>
    <x v="8"/>
    <n v="12395"/>
    <n v="22740"/>
    <s v="Polkadot Pen"/>
    <n v="48"/>
    <n v="0.85"/>
    <n v="40.799999999999997"/>
  </r>
  <r>
    <n v="547685"/>
    <x v="25"/>
    <x v="8"/>
    <n v="12408"/>
    <n v="20713"/>
    <s v="Jumbo Bag Owls"/>
    <n v="10"/>
    <n v="1.95"/>
    <n v="19.5"/>
  </r>
  <r>
    <n v="547897"/>
    <x v="26"/>
    <x v="0"/>
    <n v="12792"/>
    <n v="21888"/>
    <s v="Bingo Set"/>
    <n v="4"/>
    <n v="3.75"/>
    <n v="15"/>
  </r>
  <r>
    <n v="548711"/>
    <x v="27"/>
    <x v="3"/>
    <n v="18116"/>
    <n v="22694"/>
    <s v="Wicker Star "/>
    <n v="1"/>
    <n v="2.1"/>
    <n v="2.1"/>
  </r>
  <r>
    <n v="548745"/>
    <x v="28"/>
    <x v="2"/>
    <n v="12471"/>
    <n v="22741"/>
    <s v="Funky Diva Pen"/>
    <n v="48"/>
    <n v="0.85"/>
    <n v="40.799999999999997"/>
  </r>
  <r>
    <n v="550188"/>
    <x v="29"/>
    <x v="10"/>
    <n v="12457"/>
    <n v="21888"/>
    <s v="Bingo Set"/>
    <n v="4"/>
    <n v="3.75"/>
    <n v="15"/>
  </r>
  <r>
    <n v="550665"/>
    <x v="30"/>
    <x v="2"/>
    <n v="12530"/>
    <n v="22740"/>
    <s v="Polkadot Pen"/>
    <n v="48"/>
    <n v="0.85"/>
    <n v="40.799999999999997"/>
  </r>
  <r>
    <n v="550827"/>
    <x v="31"/>
    <x v="4"/>
    <n v="12670"/>
    <n v="22740"/>
    <s v="Polkadot Pen"/>
    <n v="48"/>
    <n v="0.85"/>
    <n v="40.799999999999997"/>
  </r>
  <r>
    <n v="552337"/>
    <x v="32"/>
    <x v="2"/>
    <n v="12621"/>
    <n v="21116"/>
    <s v="Owl Doorstop"/>
    <n v="3"/>
    <n v="4.95"/>
    <n v="14.850000000000001"/>
  </r>
  <r>
    <n v="552978"/>
    <x v="33"/>
    <x v="2"/>
    <n v="12590"/>
    <n v="22740"/>
    <s v="Polkadot Pen"/>
    <n v="48"/>
    <n v="0.85"/>
    <n v="40.799999999999997"/>
  </r>
  <r>
    <n v="553037"/>
    <x v="34"/>
    <x v="2"/>
    <n v="12471"/>
    <n v="22741"/>
    <s v="Funky Diva Pen"/>
    <n v="48"/>
    <n v="0.85"/>
    <n v="40.799999999999997"/>
  </r>
  <r>
    <n v="553377"/>
    <x v="35"/>
    <x v="3"/>
    <n v="14888"/>
    <n v="21888"/>
    <s v="Bingo Set"/>
    <n v="6"/>
    <n v="3.75"/>
    <n v="22.5"/>
  </r>
  <r>
    <n v="553540"/>
    <x v="36"/>
    <x v="3"/>
    <n v="17511"/>
    <n v="21888"/>
    <s v="Bingo Set"/>
    <n v="4"/>
    <n v="3.75"/>
    <n v="15"/>
  </r>
  <r>
    <n v="553832"/>
    <x v="37"/>
    <x v="3"/>
    <n v="12957"/>
    <n v="21025"/>
    <s v="Space Frog"/>
    <n v="10"/>
    <n v="1.25"/>
    <n v="12.5"/>
  </r>
  <r>
    <n v="554356"/>
    <x v="38"/>
    <x v="4"/>
    <n v="12670"/>
    <n v="22740"/>
    <s v="Polkadot Pen"/>
    <n v="48"/>
    <n v="0.85"/>
    <n v="40.799999999999997"/>
  </r>
  <r>
    <n v="555095"/>
    <x v="39"/>
    <x v="11"/>
    <n v="12540"/>
    <n v="21116"/>
    <s v="Owl Doorstop"/>
    <n v="3"/>
    <n v="4.95"/>
    <n v="14.850000000000001"/>
  </r>
  <r>
    <n v="555162"/>
    <x v="40"/>
    <x v="2"/>
    <n v="12473"/>
    <n v="22740"/>
    <s v="Polkadot Pen"/>
    <n v="48"/>
    <n v="0.85"/>
    <n v="40.799999999999997"/>
  </r>
  <r>
    <n v="555162"/>
    <x v="40"/>
    <x v="2"/>
    <n v="12473"/>
    <n v="22741"/>
    <s v="Funky Diva Pen"/>
    <n v="48"/>
    <n v="0.85"/>
    <n v="40.799999999999997"/>
  </r>
  <r>
    <n v="555284"/>
    <x v="41"/>
    <x v="3"/>
    <n v="14298"/>
    <n v="62018"/>
    <s v="Sombrero "/>
    <n v="48"/>
    <n v="1.25"/>
    <n v="60"/>
  </r>
  <r>
    <n v="555572"/>
    <x v="42"/>
    <x v="8"/>
    <n v="12449"/>
    <n v="21888"/>
    <s v="Bingo Set"/>
    <n v="4"/>
    <n v="3.75"/>
    <n v="15"/>
  </r>
  <r>
    <n v="555637"/>
    <x v="43"/>
    <x v="4"/>
    <n v="12535"/>
    <n v="21116"/>
    <s v="Owl Doorstop"/>
    <n v="3"/>
    <n v="4.95"/>
    <n v="14.850000000000001"/>
  </r>
  <r>
    <n v="556258"/>
    <x v="44"/>
    <x v="4"/>
    <n v="12694"/>
    <n v="21888"/>
    <s v="Bingo Set"/>
    <n v="4"/>
    <n v="3.75"/>
    <n v="15"/>
  </r>
  <r>
    <n v="557007"/>
    <x v="45"/>
    <x v="11"/>
    <n v="12484"/>
    <n v="22197"/>
    <s v="Popcorn Holder"/>
    <n v="5"/>
    <n v="0.85"/>
    <n v="4.25"/>
  </r>
  <r>
    <n v="557466"/>
    <x v="46"/>
    <x v="2"/>
    <n v="13815"/>
    <n v="22740"/>
    <s v="Polkadot Pen"/>
    <n v="48"/>
    <n v="0.85"/>
    <n v="40.799999999999997"/>
  </r>
  <r>
    <n v="557509"/>
    <x v="46"/>
    <x v="3"/>
    <n v="15389"/>
    <n v="62018"/>
    <s v="Sombrero "/>
    <n v="400"/>
    <n v="1.25"/>
    <n v="500"/>
  </r>
  <r>
    <n v="557525"/>
    <x v="47"/>
    <x v="5"/>
    <n v="12759"/>
    <n v="21260"/>
    <s v="First Aid Tin"/>
    <n v="6"/>
    <n v="3.25"/>
    <n v="19.5"/>
  </r>
  <r>
    <n v="557789"/>
    <x v="48"/>
    <x v="8"/>
    <n v="12379"/>
    <n v="22740"/>
    <s v="Polkadot Pen"/>
    <n v="48"/>
    <n v="0.85"/>
    <n v="40.799999999999997"/>
  </r>
  <r>
    <n v="557885"/>
    <x v="49"/>
    <x v="8"/>
    <n v="12465"/>
    <n v="22740"/>
    <s v="Polkadot Pen"/>
    <n v="48"/>
    <n v="0.85"/>
    <n v="40.799999999999997"/>
  </r>
  <r>
    <n v="558262"/>
    <x v="50"/>
    <x v="5"/>
    <n v="14646"/>
    <n v="20713"/>
    <s v="Jumbo Bag Owls"/>
    <n v="200"/>
    <n v="1.79"/>
    <n v="358"/>
  </r>
  <r>
    <n v="558628"/>
    <x v="51"/>
    <x v="2"/>
    <n v="12626"/>
    <n v="20713"/>
    <s v="Jumbo Bag Owls"/>
    <n v="10"/>
    <n v="2.08"/>
    <n v="20.8"/>
  </r>
  <r>
    <n v="559036"/>
    <x v="52"/>
    <x v="4"/>
    <n v="12637"/>
    <n v="22174"/>
    <s v="Photo Cube"/>
    <n v="12"/>
    <n v="1.65"/>
    <n v="19.799999999999997"/>
  </r>
  <r>
    <n v="559366"/>
    <x v="53"/>
    <x v="3"/>
    <n v="13102"/>
    <n v="22197"/>
    <s v="Popcorn Holder"/>
    <n v="24"/>
    <n v="0.85"/>
    <n v="20.399999999999999"/>
  </r>
  <r>
    <n v="559418"/>
    <x v="53"/>
    <x v="4"/>
    <n v="12681"/>
    <n v="22197"/>
    <s v="Popcorn Holder"/>
    <n v="12"/>
    <n v="0.85"/>
    <n v="10.199999999999999"/>
  </r>
  <r>
    <n v="559550"/>
    <x v="54"/>
    <x v="3"/>
    <n v="17757"/>
    <n v="22197"/>
    <s v="Popcorn Holder"/>
    <n v="10"/>
    <n v="0.85"/>
    <n v="8.5"/>
  </r>
  <r>
    <n v="559665"/>
    <x v="55"/>
    <x v="11"/>
    <n v="12556"/>
    <n v="22197"/>
    <s v="Popcorn Holder"/>
    <n v="4"/>
    <n v="0.85"/>
    <n v="3.4"/>
  </r>
  <r>
    <n v="559862"/>
    <x v="56"/>
    <x v="0"/>
    <n v="12782"/>
    <n v="22740"/>
    <s v="Polkadot Pen"/>
    <n v="48"/>
    <n v="0.85"/>
    <n v="40.799999999999997"/>
  </r>
  <r>
    <n v="559907"/>
    <x v="56"/>
    <x v="0"/>
    <n v="12766"/>
    <n v="22740"/>
    <s v="Polkadot Pen"/>
    <n v="96"/>
    <n v="0.85"/>
    <n v="81.599999999999994"/>
  </r>
  <r>
    <n v="560211"/>
    <x v="57"/>
    <x v="2"/>
    <n v="12621"/>
    <n v="20713"/>
    <s v="Jumbo Bag Owls"/>
    <n v="10"/>
    <n v="2.08"/>
    <n v="20.8"/>
  </r>
  <r>
    <n v="560590"/>
    <x v="58"/>
    <x v="2"/>
    <n v="12560"/>
    <n v="22740"/>
    <s v="Polkadot Pen"/>
    <n v="48"/>
    <n v="0.85"/>
    <n v="40.799999999999997"/>
  </r>
  <r>
    <n v="560694"/>
    <x v="59"/>
    <x v="0"/>
    <n v="12757"/>
    <n v="20713"/>
    <s v="Jumbo Bag Owls"/>
    <n v="10"/>
    <n v="2.08"/>
    <n v="20.8"/>
  </r>
  <r>
    <n v="560901"/>
    <x v="60"/>
    <x v="2"/>
    <n v="12476"/>
    <n v="21116"/>
    <s v="Owl Doorstop"/>
    <n v="3"/>
    <n v="4.95"/>
    <n v="14.850000000000001"/>
  </r>
  <r>
    <n v="561066"/>
    <x v="61"/>
    <x v="3"/>
    <n v="16710"/>
    <n v="22197"/>
    <s v="Popcorn Holder"/>
    <n v="12"/>
    <n v="0.85"/>
    <n v="10.199999999999999"/>
  </r>
  <r>
    <n v="561093"/>
    <x v="62"/>
    <x v="11"/>
    <n v="12540"/>
    <n v="21116"/>
    <s v="Owl Doorstop"/>
    <n v="6"/>
    <n v="4.95"/>
    <n v="29.700000000000003"/>
  </r>
  <r>
    <n v="561093"/>
    <x v="62"/>
    <x v="11"/>
    <n v="12540"/>
    <n v="22740"/>
    <s v="Polkadot Pen"/>
    <n v="48"/>
    <n v="0.85"/>
    <n v="40.799999999999997"/>
  </r>
  <r>
    <n v="561902"/>
    <x v="63"/>
    <x v="6"/>
    <n v="17404"/>
    <n v="21260"/>
    <s v="First Aid Tin"/>
    <n v="48"/>
    <n v="3.25"/>
    <n v="156"/>
  </r>
  <r>
    <n v="562605"/>
    <x v="64"/>
    <x v="2"/>
    <n v="12530"/>
    <n v="20713"/>
    <s v="Jumbo Bag Owls"/>
    <n v="10"/>
    <n v="2.08"/>
    <n v="20.8"/>
  </r>
  <r>
    <n v="562789"/>
    <x v="65"/>
    <x v="5"/>
    <n v="14646"/>
    <n v="20713"/>
    <s v="Jumbo Bag Owls"/>
    <n v="100"/>
    <n v="1.79"/>
    <n v="179"/>
  </r>
  <r>
    <n v="563749"/>
    <x v="66"/>
    <x v="7"/>
    <n v="12360"/>
    <n v="20713"/>
    <s v="Jumbo Bag Owls"/>
    <n v="10"/>
    <n v="2.08"/>
    <n v="20.8"/>
  </r>
  <r>
    <n v="563756"/>
    <x v="66"/>
    <x v="10"/>
    <n v="12418"/>
    <n v="21888"/>
    <s v="Bingo Set"/>
    <n v="4"/>
    <n v="3.75"/>
    <n v="15"/>
  </r>
  <r>
    <n v="563808"/>
    <x v="66"/>
    <x v="2"/>
    <n v="12626"/>
    <n v="20713"/>
    <s v="Jumbo Bag Owls"/>
    <n v="20"/>
    <n v="2.08"/>
    <n v="41.6"/>
  </r>
  <r>
    <n v="563950"/>
    <x v="67"/>
    <x v="2"/>
    <n v="12471"/>
    <n v="22741"/>
    <s v="Funky Diva Pen"/>
    <n v="96"/>
    <n v="0.85"/>
    <n v="81.599999999999994"/>
  </r>
  <r>
    <n v="564140"/>
    <x v="68"/>
    <x v="2"/>
    <n v="12621"/>
    <n v="21116"/>
    <s v="Owl Doorstop"/>
    <n v="3"/>
    <n v="4.95"/>
    <n v="14.850000000000001"/>
  </r>
  <r>
    <n v="564328"/>
    <x v="69"/>
    <x v="2"/>
    <n v="12662"/>
    <n v="20713"/>
    <s v="Jumbo Bag Owls"/>
    <n v="10"/>
    <n v="2.08"/>
    <n v="20.8"/>
  </r>
  <r>
    <n v="564360"/>
    <x v="69"/>
    <x v="2"/>
    <n v="12471"/>
    <n v="22741"/>
    <s v="Funky Diva Pen"/>
    <n v="96"/>
    <n v="0.85"/>
    <n v="81.599999999999994"/>
  </r>
  <r>
    <n v="564438"/>
    <x v="70"/>
    <x v="3"/>
    <n v="16628"/>
    <n v="20713"/>
    <s v="Jumbo Bag Owls"/>
    <n v="20"/>
    <n v="2.08"/>
    <n v="41.6"/>
  </r>
  <r>
    <n v="564479"/>
    <x v="70"/>
    <x v="4"/>
    <n v="12682"/>
    <n v="22197"/>
    <s v="Popcorn Holder"/>
    <n v="12"/>
    <n v="0.85"/>
    <n v="10.199999999999999"/>
  </r>
  <r>
    <n v="564539"/>
    <x v="70"/>
    <x v="6"/>
    <n v="12715"/>
    <n v="20713"/>
    <s v="Jumbo Bag Owls"/>
    <n v="10"/>
    <n v="2.08"/>
    <n v="20.8"/>
  </r>
  <r>
    <n v="564734"/>
    <x v="71"/>
    <x v="11"/>
    <n v="12484"/>
    <n v="22197"/>
    <s v="Popcorn Holder"/>
    <n v="18"/>
    <n v="0.85"/>
    <n v="15.299999999999999"/>
  </r>
  <r>
    <n v="564965"/>
    <x v="72"/>
    <x v="3"/>
    <n v="17677"/>
    <n v="22197"/>
    <s v="Popcorn Holder"/>
    <n v="12"/>
    <n v="0.85"/>
    <n v="10.199999999999999"/>
  </r>
  <r>
    <n v="565333"/>
    <x v="73"/>
    <x v="12"/>
    <n v="12375"/>
    <n v="20713"/>
    <s v="Jumbo Bag Owls"/>
    <n v="10"/>
    <n v="2.08"/>
    <n v="20.8"/>
  </r>
  <r>
    <n v="565386"/>
    <x v="73"/>
    <x v="3"/>
    <n v="17997"/>
    <n v="22174"/>
    <s v="Photo Cube"/>
    <n v="6"/>
    <n v="1.65"/>
    <n v="9.8999999999999986"/>
  </r>
  <r>
    <n v="565416"/>
    <x v="74"/>
    <x v="2"/>
    <n v="12710"/>
    <n v="22197"/>
    <s v="Popcorn Holder"/>
    <n v="12"/>
    <n v="0.85"/>
    <n v="10.199999999999999"/>
  </r>
  <r>
    <n v="565430"/>
    <x v="74"/>
    <x v="2"/>
    <n v="14335"/>
    <n v="22174"/>
    <s v="Photo Cube"/>
    <n v="12"/>
    <n v="1.65"/>
    <n v="19.799999999999997"/>
  </r>
  <r>
    <n v="565519"/>
    <x v="75"/>
    <x v="11"/>
    <n v="12502"/>
    <n v="22741"/>
    <s v="Funky Diva Pen"/>
    <n v="48"/>
    <n v="0.85"/>
    <n v="40.799999999999997"/>
  </r>
  <r>
    <n v="565765"/>
    <x v="76"/>
    <x v="2"/>
    <n v="12526"/>
    <n v="20713"/>
    <s v="Jumbo Bag Owls"/>
    <n v="10"/>
    <n v="2.08"/>
    <n v="20.8"/>
  </r>
  <r>
    <n v="565854"/>
    <x v="77"/>
    <x v="4"/>
    <n v="12490"/>
    <n v="22197"/>
    <s v="Popcorn Holder"/>
    <n v="36"/>
    <n v="0.85"/>
    <n v="30.599999999999998"/>
  </r>
  <r>
    <n v="565865"/>
    <x v="77"/>
    <x v="4"/>
    <n v="12637"/>
    <n v="22174"/>
    <s v="Photo Cube"/>
    <n v="12"/>
    <n v="1.65"/>
    <n v="19.799999999999997"/>
  </r>
  <r>
    <n v="565930"/>
    <x v="78"/>
    <x v="4"/>
    <n v="12685"/>
    <n v="22174"/>
    <s v="Photo Cube"/>
    <n v="12"/>
    <n v="1.65"/>
    <n v="19.799999999999997"/>
  </r>
  <r>
    <n v="565967"/>
    <x v="78"/>
    <x v="5"/>
    <n v="14646"/>
    <n v="20713"/>
    <s v="Jumbo Bag Owls"/>
    <n v="10"/>
    <n v="2.08"/>
    <n v="20.8"/>
  </r>
  <r>
    <n v="565967"/>
    <x v="78"/>
    <x v="5"/>
    <n v="14646"/>
    <n v="22653"/>
    <s v="Button Box "/>
    <n v="20"/>
    <n v="1.95"/>
    <n v="39"/>
  </r>
  <r>
    <n v="566076"/>
    <x v="79"/>
    <x v="8"/>
    <n v="12449"/>
    <n v="21888"/>
    <s v="Bingo Set"/>
    <n v="4"/>
    <n v="3.75"/>
    <n v="15"/>
  </r>
  <r>
    <n v="566163"/>
    <x v="79"/>
    <x v="4"/>
    <n v="12637"/>
    <n v="22174"/>
    <s v="Photo Cube"/>
    <n v="12"/>
    <n v="1.65"/>
    <n v="19.799999999999997"/>
  </r>
  <r>
    <n v="566195"/>
    <x v="79"/>
    <x v="13"/>
    <n v="12433"/>
    <n v="22197"/>
    <s v="Popcorn Holder"/>
    <n v="100"/>
    <n v="0.72"/>
    <n v="72"/>
  </r>
  <r>
    <n v="566567"/>
    <x v="80"/>
    <x v="3"/>
    <n v="16161"/>
    <n v="20713"/>
    <s v="Jumbo Bag Owls"/>
    <n v="10"/>
    <n v="2.08"/>
    <n v="20.8"/>
  </r>
  <r>
    <n v="566721"/>
    <x v="81"/>
    <x v="3"/>
    <n v="12921"/>
    <n v="22653"/>
    <s v="Button Box "/>
    <n v="10"/>
    <n v="1.95"/>
    <n v="19.5"/>
  </r>
  <r>
    <n v="567185"/>
    <x v="82"/>
    <x v="3"/>
    <n v="16370"/>
    <n v="20713"/>
    <s v="Jumbo Bag Owls"/>
    <n v="4"/>
    <n v="2.08"/>
    <n v="8.32"/>
  </r>
  <r>
    <n v="567280"/>
    <x v="83"/>
    <x v="5"/>
    <n v="14646"/>
    <n v="20713"/>
    <s v="Jumbo Bag Owls"/>
    <n v="100"/>
    <n v="1.79"/>
    <n v="179"/>
  </r>
  <r>
    <n v="567526"/>
    <x v="84"/>
    <x v="9"/>
    <n v="12435"/>
    <n v="20713"/>
    <s v="Jumbo Bag Owls"/>
    <n v="100"/>
    <n v="1.79"/>
    <n v="179"/>
  </r>
  <r>
    <n v="567552"/>
    <x v="84"/>
    <x v="4"/>
    <n v="12583"/>
    <n v="22197"/>
    <s v="Popcorn Holder"/>
    <n v="24"/>
    <n v="0.85"/>
    <n v="20.399999999999999"/>
  </r>
  <r>
    <n v="567795"/>
    <x v="85"/>
    <x v="5"/>
    <n v="14646"/>
    <n v="20713"/>
    <s v="Jumbo Bag Owls"/>
    <n v="100"/>
    <n v="1.79"/>
    <n v="179"/>
  </r>
  <r>
    <n v="567915"/>
    <x v="85"/>
    <x v="4"/>
    <n v="12579"/>
    <n v="62018"/>
    <s v="Sombrero "/>
    <n v="6"/>
    <n v="1.95"/>
    <n v="11.7"/>
  </r>
  <r>
    <n v="567924"/>
    <x v="85"/>
    <x v="2"/>
    <n v="12471"/>
    <n v="22741"/>
    <s v="Funky Diva Pen"/>
    <n v="48"/>
    <n v="0.85"/>
    <n v="40.799999999999997"/>
  </r>
  <r>
    <n v="567928"/>
    <x v="85"/>
    <x v="8"/>
    <n v="12380"/>
    <n v="20713"/>
    <s v="Jumbo Bag Owls"/>
    <n v="10"/>
    <n v="2.08"/>
    <n v="20.8"/>
  </r>
  <r>
    <n v="567938"/>
    <x v="85"/>
    <x v="12"/>
    <n v="12704"/>
    <n v="22694"/>
    <s v="Wicker Star "/>
    <n v="6"/>
    <n v="2.1"/>
    <n v="12.600000000000001"/>
  </r>
  <r>
    <n v="568040"/>
    <x v="86"/>
    <x v="4"/>
    <n v="12681"/>
    <n v="22197"/>
    <s v="Popcorn Holder"/>
    <n v="12"/>
    <n v="0.85"/>
    <n v="10.199999999999999"/>
  </r>
  <r>
    <n v="568179"/>
    <x v="87"/>
    <x v="11"/>
    <n v="12545"/>
    <n v="22197"/>
    <s v="Popcorn Holder"/>
    <n v="12"/>
    <n v="0.85"/>
    <n v="10.199999999999999"/>
  </r>
  <r>
    <n v="568650"/>
    <x v="88"/>
    <x v="10"/>
    <n v="13505"/>
    <n v="22653"/>
    <s v="Button Box "/>
    <n v="10"/>
    <n v="1.95"/>
    <n v="19.5"/>
  </r>
  <r>
    <n v="568650"/>
    <x v="88"/>
    <x v="10"/>
    <n v="13505"/>
    <n v="22174"/>
    <s v="Photo Cube"/>
    <n v="12"/>
    <n v="1.65"/>
    <n v="19.799999999999997"/>
  </r>
  <r>
    <n v="568953"/>
    <x v="89"/>
    <x v="4"/>
    <n v="12728"/>
    <n v="22197"/>
    <s v="Popcorn Holder"/>
    <n v="12"/>
    <n v="0.85"/>
    <n v="10.199999999999999"/>
  </r>
  <r>
    <n v="568953"/>
    <x v="89"/>
    <x v="4"/>
    <n v="12728"/>
    <n v="22741"/>
    <s v="Funky Diva Pen"/>
    <n v="48"/>
    <n v="0.85"/>
    <n v="40.799999999999997"/>
  </r>
  <r>
    <n v="569332"/>
    <x v="90"/>
    <x v="4"/>
    <n v="12637"/>
    <n v="20713"/>
    <s v="Jumbo Bag Owls"/>
    <n v="3"/>
    <n v="2.08"/>
    <n v="6.24"/>
  </r>
  <r>
    <n v="569486"/>
    <x v="91"/>
    <x v="3"/>
    <n v="15339"/>
    <n v="22694"/>
    <s v="Wicker Star "/>
    <n v="2"/>
    <n v="2.1"/>
    <n v="4.2"/>
  </r>
  <r>
    <n v="569562"/>
    <x v="92"/>
    <x v="2"/>
    <n v="12720"/>
    <n v="22197"/>
    <s v="Popcorn Holder"/>
    <n v="12"/>
    <n v="0.85"/>
    <n v="10.199999999999999"/>
  </r>
  <r>
    <n v="569640"/>
    <x v="92"/>
    <x v="2"/>
    <n v="12471"/>
    <n v="22741"/>
    <s v="Funky Diva Pen"/>
    <n v="96"/>
    <n v="0.85"/>
    <n v="81.599999999999994"/>
  </r>
  <r>
    <n v="569653"/>
    <x v="92"/>
    <x v="10"/>
    <n v="12451"/>
    <n v="20713"/>
    <s v="Jumbo Bag Owls"/>
    <n v="10"/>
    <n v="2.08"/>
    <n v="20.8"/>
  </r>
  <r>
    <n v="569844"/>
    <x v="93"/>
    <x v="2"/>
    <n v="12626"/>
    <n v="20713"/>
    <s v="Jumbo Bag Owls"/>
    <n v="10"/>
    <n v="2.08"/>
    <n v="20.8"/>
  </r>
  <r>
    <n v="569848"/>
    <x v="93"/>
    <x v="3"/>
    <n v="16316"/>
    <n v="22197"/>
    <s v="Popcorn Holder"/>
    <n v="24"/>
    <n v="0.85"/>
    <n v="20.399999999999999"/>
  </r>
  <r>
    <n v="569860"/>
    <x v="93"/>
    <x v="2"/>
    <n v="13812"/>
    <n v="22197"/>
    <s v="Popcorn Holder"/>
    <n v="12"/>
    <n v="0.85"/>
    <n v="10.199999999999999"/>
  </r>
  <r>
    <n v="569866"/>
    <x v="93"/>
    <x v="0"/>
    <n v="12757"/>
    <n v="20713"/>
    <s v="Jumbo Bag Owls"/>
    <n v="10"/>
    <n v="2.08"/>
    <n v="20.8"/>
  </r>
  <r>
    <n v="569866"/>
    <x v="93"/>
    <x v="0"/>
    <n v="12757"/>
    <n v="22741"/>
    <s v="Funky Diva Pen"/>
    <n v="12"/>
    <n v="0.85"/>
    <n v="10.199999999999999"/>
  </r>
  <r>
    <n v="570249"/>
    <x v="94"/>
    <x v="3"/>
    <n v="17509"/>
    <n v="21888"/>
    <s v="Bingo Set"/>
    <n v="4"/>
    <n v="3.75"/>
    <n v="15"/>
  </r>
  <r>
    <n v="570653"/>
    <x v="95"/>
    <x v="3"/>
    <n v="14710"/>
    <n v="22197"/>
    <s v="Popcorn Holder"/>
    <n v="6"/>
    <n v="0.85"/>
    <n v="5.0999999999999996"/>
  </r>
  <r>
    <n v="570672"/>
    <x v="95"/>
    <x v="4"/>
    <n v="12536"/>
    <n v="21888"/>
    <s v="Bingo Set"/>
    <n v="4"/>
    <n v="3.75"/>
    <n v="15"/>
  </r>
  <r>
    <n v="570833"/>
    <x v="96"/>
    <x v="3"/>
    <n v="14834"/>
    <n v="22197"/>
    <s v="Popcorn Holder"/>
    <n v="24"/>
    <n v="0.85"/>
    <n v="20.399999999999999"/>
  </r>
  <r>
    <n v="570851"/>
    <x v="96"/>
    <x v="4"/>
    <n v="12583"/>
    <n v="22197"/>
    <s v="Popcorn Holder"/>
    <n v="12"/>
    <n v="0.85"/>
    <n v="10.199999999999999"/>
  </r>
  <r>
    <n v="570964"/>
    <x v="97"/>
    <x v="0"/>
    <n v="12766"/>
    <n v="21888"/>
    <s v="Bingo Set"/>
    <n v="4"/>
    <n v="3.75"/>
    <n v="15"/>
  </r>
  <r>
    <n v="571227"/>
    <x v="98"/>
    <x v="2"/>
    <n v="12477"/>
    <n v="21116"/>
    <s v="Owl Doorstop"/>
    <n v="6"/>
    <n v="4.95"/>
    <n v="29.700000000000003"/>
  </r>
  <r>
    <n v="571280"/>
    <x v="99"/>
    <x v="3"/>
    <n v="18122"/>
    <n v="22197"/>
    <s v="Popcorn Holder"/>
    <n v="6"/>
    <n v="0.85"/>
    <n v="5.0999999999999996"/>
  </r>
  <r>
    <n v="571328"/>
    <x v="100"/>
    <x v="2"/>
    <n v="12473"/>
    <n v="22741"/>
    <s v="Funky Diva Pen"/>
    <n v="48"/>
    <n v="0.85"/>
    <n v="40.799999999999997"/>
  </r>
  <r>
    <n v="571670"/>
    <x v="101"/>
    <x v="1"/>
    <n v="12611"/>
    <n v="22197"/>
    <s v="Popcorn Holder"/>
    <n v="12"/>
    <n v="0.85"/>
    <n v="10.199999999999999"/>
  </r>
  <r>
    <n v="571904"/>
    <x v="102"/>
    <x v="2"/>
    <n v="12522"/>
    <n v="21116"/>
    <s v="Owl Doorstop"/>
    <n v="3"/>
    <n v="4.95"/>
    <n v="14.850000000000001"/>
  </r>
  <r>
    <n v="572058"/>
    <x v="103"/>
    <x v="3"/>
    <n v="18252"/>
    <n v="23417"/>
    <s v="Bathroom Hook"/>
    <n v="1"/>
    <n v="1.65"/>
    <n v="1.65"/>
  </r>
  <r>
    <n v="572065"/>
    <x v="103"/>
    <x v="11"/>
    <n v="12556"/>
    <n v="22197"/>
    <s v="Popcorn Holder"/>
    <n v="3"/>
    <n v="0.85"/>
    <n v="2.5499999999999998"/>
  </r>
  <r>
    <n v="572327"/>
    <x v="104"/>
    <x v="3"/>
    <n v="15277"/>
    <n v="21888"/>
    <s v="Bingo Set"/>
    <n v="8"/>
    <n v="3.75"/>
    <n v="30"/>
  </r>
  <r>
    <n v="572887"/>
    <x v="105"/>
    <x v="8"/>
    <n v="12362"/>
    <n v="22174"/>
    <s v="Photo Cube"/>
    <n v="12"/>
    <n v="1.65"/>
    <n v="19.799999999999997"/>
  </r>
  <r>
    <n v="573333"/>
    <x v="106"/>
    <x v="6"/>
    <n v="12483"/>
    <n v="21888"/>
    <s v="Bingo Set"/>
    <n v="4"/>
    <n v="3.75"/>
    <n v="15"/>
  </r>
  <r>
    <n v="573343"/>
    <x v="106"/>
    <x v="3"/>
    <n v="13566"/>
    <n v="21888"/>
    <s v="Bingo Set"/>
    <n v="2"/>
    <n v="3.75"/>
    <n v="7.5"/>
  </r>
  <r>
    <n v="573656"/>
    <x v="107"/>
    <x v="8"/>
    <n v="12417"/>
    <n v="22741"/>
    <s v="Funky Diva Pen"/>
    <n v="48"/>
    <n v="0.85"/>
    <n v="40.799999999999997"/>
  </r>
  <r>
    <n v="573814"/>
    <x v="108"/>
    <x v="3"/>
    <n v="13268"/>
    <n v="23417"/>
    <s v="Bathroom Hook"/>
    <n v="4"/>
    <n v="1.65"/>
    <n v="6.6"/>
  </r>
  <r>
    <n v="573889"/>
    <x v="108"/>
    <x v="3"/>
    <n v="13571"/>
    <n v="22197"/>
    <s v="Popcorn Holder"/>
    <n v="15"/>
    <n v="0.85"/>
    <n v="12.75"/>
  </r>
  <r>
    <n v="574093"/>
    <x v="109"/>
    <x v="4"/>
    <n v="12437"/>
    <n v="22197"/>
    <s v="Popcorn Holder"/>
    <n v="12"/>
    <n v="0.85"/>
    <n v="10.199999999999999"/>
  </r>
  <r>
    <n v="574329"/>
    <x v="110"/>
    <x v="8"/>
    <n v="12362"/>
    <n v="22197"/>
    <s v="Popcorn Holder"/>
    <n v="36"/>
    <n v="0.85"/>
    <n v="30.599999999999998"/>
  </r>
  <r>
    <n v="574501"/>
    <x v="110"/>
    <x v="4"/>
    <n v="12577"/>
    <n v="22174"/>
    <s v="Photo Cube"/>
    <n v="3"/>
    <n v="1.65"/>
    <n v="4.9499999999999993"/>
  </r>
  <r>
    <n v="574506"/>
    <x v="110"/>
    <x v="4"/>
    <n v="12577"/>
    <n v="22197"/>
    <s v="Popcorn Holder"/>
    <n v="2"/>
    <n v="0.85"/>
    <n v="1.7"/>
  </r>
  <r>
    <n v="574506"/>
    <x v="110"/>
    <x v="4"/>
    <n v="12577"/>
    <n v="22197"/>
    <s v="Popcorn Holder"/>
    <n v="4"/>
    <n v="0.85"/>
    <n v="3.4"/>
  </r>
  <r>
    <n v="574550"/>
    <x v="110"/>
    <x v="11"/>
    <n v="12484"/>
    <n v="22197"/>
    <s v="Popcorn Holder"/>
    <n v="12"/>
    <n v="0.85"/>
    <n v="10.199999999999999"/>
  </r>
  <r>
    <n v="574575"/>
    <x v="110"/>
    <x v="3"/>
    <n v="14971"/>
    <n v="22694"/>
    <s v="Wicker Star "/>
    <n v="2"/>
    <n v="2.1"/>
    <n v="4.2"/>
  </r>
  <r>
    <n v="574709"/>
    <x v="111"/>
    <x v="3"/>
    <n v="17768"/>
    <n v="22197"/>
    <s v="Popcorn Holder"/>
    <n v="22"/>
    <n v="0.85"/>
    <n v="18.7"/>
  </r>
  <r>
    <n v="574714"/>
    <x v="111"/>
    <x v="3"/>
    <n v="15427"/>
    <n v="22197"/>
    <s v="Popcorn Holder"/>
    <n v="4"/>
    <n v="0.85"/>
    <n v="3.4"/>
  </r>
  <r>
    <n v="574740"/>
    <x v="111"/>
    <x v="10"/>
    <n v="12357"/>
    <n v="22190"/>
    <s v="Local Cafe Mug"/>
    <n v="12"/>
    <n v="2.1"/>
    <n v="25.200000000000003"/>
  </r>
  <r>
    <n v="574740"/>
    <x v="111"/>
    <x v="10"/>
    <n v="12357"/>
    <n v="21116"/>
    <s v="Owl Doorstop"/>
    <n v="16"/>
    <n v="4.25"/>
    <n v="68"/>
  </r>
  <r>
    <n v="575067"/>
    <x v="112"/>
    <x v="4"/>
    <n v="12583"/>
    <n v="22197"/>
    <s v="Popcorn Holder"/>
    <n v="24"/>
    <n v="0.85"/>
    <n v="20.399999999999999"/>
  </r>
  <r>
    <n v="575331"/>
    <x v="113"/>
    <x v="3"/>
    <n v="13209"/>
    <n v="22197"/>
    <s v="Popcorn Holder"/>
    <n v="12"/>
    <n v="0.85"/>
    <n v="10.199999999999999"/>
  </r>
  <r>
    <n v="575507"/>
    <x v="114"/>
    <x v="3"/>
    <n v="17197"/>
    <n v="21888"/>
    <s v="Bingo Set"/>
    <n v="4"/>
    <n v="3.75"/>
    <n v="15"/>
  </r>
  <r>
    <n v="575514"/>
    <x v="114"/>
    <x v="11"/>
    <n v="12541"/>
    <n v="22197"/>
    <s v="Popcorn Holder"/>
    <n v="24"/>
    <n v="0.85"/>
    <n v="20.399999999999999"/>
  </r>
  <r>
    <n v="575880"/>
    <x v="115"/>
    <x v="4"/>
    <n v="12726"/>
    <n v="21888"/>
    <s v="Bingo Set"/>
    <n v="4"/>
    <n v="3.75"/>
    <n v="15"/>
  </r>
  <r>
    <n v="575886"/>
    <x v="115"/>
    <x v="2"/>
    <n v="12517"/>
    <n v="20713"/>
    <s v="Jumbo Bag Owls"/>
    <n v="3"/>
    <n v="2.08"/>
    <n v="6.24"/>
  </r>
  <r>
    <n v="576215"/>
    <x v="116"/>
    <x v="3"/>
    <n v="17652"/>
    <n v="22197"/>
    <s v="Popcorn Holder"/>
    <n v="24"/>
    <n v="0.85"/>
    <n v="20.399999999999999"/>
  </r>
  <r>
    <n v="576255"/>
    <x v="116"/>
    <x v="3"/>
    <n v="15993"/>
    <n v="22197"/>
    <s v="Popcorn Holder"/>
    <n v="10"/>
    <n v="0.85"/>
    <n v="8.5"/>
  </r>
  <r>
    <n v="576629"/>
    <x v="117"/>
    <x v="2"/>
    <n v="12621"/>
    <n v="62018"/>
    <s v="Sombrero "/>
    <n v="6"/>
    <n v="1.95"/>
    <n v="11.7"/>
  </r>
  <r>
    <n v="577033"/>
    <x v="118"/>
    <x v="3"/>
    <n v="17797"/>
    <n v="22694"/>
    <s v="Wicker Star "/>
    <n v="4"/>
    <n v="2.1"/>
    <n v="8.4"/>
  </r>
  <r>
    <n v="577046"/>
    <x v="118"/>
    <x v="8"/>
    <n v="12449"/>
    <n v="22174"/>
    <s v="Photo Cube"/>
    <n v="12"/>
    <n v="1.65"/>
    <n v="19.799999999999997"/>
  </r>
  <r>
    <n v="577121"/>
    <x v="118"/>
    <x v="4"/>
    <n v="12681"/>
    <n v="22197"/>
    <s v="Popcorn Holder"/>
    <n v="12"/>
    <n v="0.85"/>
    <n v="10.199999999999999"/>
  </r>
  <r>
    <n v="577152"/>
    <x v="119"/>
    <x v="4"/>
    <n v="14277"/>
    <n v="22741"/>
    <s v="Funky Diva Pen"/>
    <n v="48"/>
    <n v="0.85"/>
    <n v="40.799999999999997"/>
  </r>
  <r>
    <n v="577314"/>
    <x v="119"/>
    <x v="13"/>
    <n v="12444"/>
    <n v="22694"/>
    <s v="Wicker Star "/>
    <n v="6"/>
    <n v="2.1"/>
    <n v="12.600000000000001"/>
  </r>
  <r>
    <n v="577316"/>
    <x v="119"/>
    <x v="1"/>
    <n v="12578"/>
    <n v="21888"/>
    <s v="Bingo Set"/>
    <n v="4"/>
    <n v="3.75"/>
    <n v="15"/>
  </r>
  <r>
    <n v="577476"/>
    <x v="120"/>
    <x v="11"/>
    <n v="12540"/>
    <n v="21116"/>
    <s v="Owl Doorstop"/>
    <n v="6"/>
    <n v="4.95"/>
    <n v="29.700000000000003"/>
  </r>
  <r>
    <n v="577476"/>
    <x v="120"/>
    <x v="11"/>
    <n v="12540"/>
    <n v="22741"/>
    <s v="Funky Diva Pen"/>
    <n v="48"/>
    <n v="0.85"/>
    <n v="40.799999999999997"/>
  </r>
  <r>
    <n v="577938"/>
    <x v="121"/>
    <x v="3"/>
    <n v="15525"/>
    <n v="22197"/>
    <s v="Popcorn Holder"/>
    <n v="2"/>
    <n v="0.85"/>
    <n v="1.7"/>
  </r>
  <r>
    <n v="578108"/>
    <x v="122"/>
    <x v="1"/>
    <n v="14912"/>
    <n v="22197"/>
    <s v="Popcorn Holder"/>
    <n v="100"/>
    <n v="0.72"/>
    <n v="72"/>
  </r>
  <r>
    <n v="578147"/>
    <x v="122"/>
    <x v="3"/>
    <n v="12748"/>
    <n v="22197"/>
    <s v="Popcorn Holder"/>
    <n v="4"/>
    <n v="0.85"/>
    <n v="3.4"/>
  </r>
  <r>
    <n v="578781"/>
    <x v="123"/>
    <x v="3"/>
    <n v="15872"/>
    <n v="62018"/>
    <s v="Sombrero "/>
    <n v="1"/>
    <n v="1.95"/>
    <n v="1.95"/>
  </r>
  <r>
    <n v="578949"/>
    <x v="124"/>
    <x v="3"/>
    <n v="14954"/>
    <n v="21260"/>
    <s v="First Aid Tin"/>
    <n v="1"/>
    <n v="3.25"/>
    <n v="3.25"/>
  </r>
  <r>
    <n v="579135"/>
    <x v="125"/>
    <x v="3"/>
    <n v="18096"/>
    <n v="22197"/>
    <s v="Popcorn Holder"/>
    <n v="20"/>
    <n v="0.85"/>
    <n v="17"/>
  </r>
  <r>
    <n v="579503"/>
    <x v="126"/>
    <x v="11"/>
    <n v="17097"/>
    <n v="20713"/>
    <s v="Jumbo Bag Owls"/>
    <n v="1"/>
    <n v="2.08"/>
    <n v="2.08"/>
  </r>
  <r>
    <n v="579692"/>
    <x v="127"/>
    <x v="13"/>
    <n v="12433"/>
    <n v="22197"/>
    <s v="Popcorn Holder"/>
    <n v="100"/>
    <n v="0.72"/>
    <n v="72"/>
  </r>
  <r>
    <n v="580265"/>
    <x v="128"/>
    <x v="12"/>
    <n v="12587"/>
    <n v="20713"/>
    <s v="Jumbo Bag Owls"/>
    <n v="10"/>
    <n v="2.08"/>
    <n v="20.8"/>
  </r>
  <r>
    <n v="580998"/>
    <x v="129"/>
    <x v="3"/>
    <n v="16987"/>
    <n v="22694"/>
    <s v="Wicker Star "/>
    <n v="2"/>
    <n v="2.1"/>
    <n v="4.2"/>
  </r>
  <r>
    <n v="581246"/>
    <x v="130"/>
    <x v="3"/>
    <n v="15453"/>
    <n v="22694"/>
    <s v="Wicker Star "/>
    <n v="1"/>
    <n v="2.1"/>
    <n v="2.1"/>
  </r>
  <r>
    <n v="581253"/>
    <x v="130"/>
    <x v="3"/>
    <n v="16891"/>
    <n v="22694"/>
    <s v="Wicker Star "/>
    <n v="4"/>
    <n v="2.1"/>
    <n v="8.4"/>
  </r>
  <r>
    <n v="581412"/>
    <x v="130"/>
    <x v="3"/>
    <n v="14415"/>
    <n v="20713"/>
    <s v="Jumbo Bag Owls"/>
    <n v="5"/>
    <n v="2.08"/>
    <n v="10.4"/>
  </r>
  <r>
    <n v="581476"/>
    <x v="131"/>
    <x v="13"/>
    <n v="12433"/>
    <n v="22197"/>
    <s v="Popcorn Holder"/>
    <n v="100"/>
    <n v="0.72"/>
    <n v="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20E15D-631D-43FC-A9E9-F3ED85E8F322}" name="PivotTable1" cacheId="2"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1:B14" firstHeaderRow="1" firstDataRow="1" firstDataCol="1"/>
  <pivotFields count="11">
    <pivotField showAll="0"/>
    <pivotField axis="axisRow" numFmtId="164" showAll="0">
      <items count="1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t="default"/>
      </items>
    </pivotField>
    <pivotField showAll="0">
      <items count="15">
        <item x="7"/>
        <item x="8"/>
        <item x="9"/>
        <item x="12"/>
        <item x="4"/>
        <item x="2"/>
        <item x="1"/>
        <item x="5"/>
        <item x="13"/>
        <item x="0"/>
        <item x="11"/>
        <item x="6"/>
        <item x="10"/>
        <item x="3"/>
        <item t="default"/>
      </items>
    </pivotField>
    <pivotField showAll="0"/>
    <pivotField showAll="0"/>
    <pivotField showAll="0"/>
    <pivotField showAll="0"/>
    <pivotField numFmtId="165" showAll="0"/>
    <pivotField dataField="1" numFmtId="165"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0"/>
    <field x="9"/>
    <field x="1"/>
  </rowFields>
  <rowItems count="13">
    <i>
      <x v="1"/>
    </i>
    <i>
      <x v="2"/>
    </i>
    <i>
      <x v="3"/>
    </i>
    <i>
      <x v="4"/>
    </i>
    <i>
      <x v="5"/>
    </i>
    <i>
      <x v="6"/>
    </i>
    <i>
      <x v="7"/>
    </i>
    <i>
      <x v="8"/>
    </i>
    <i>
      <x v="9"/>
    </i>
    <i>
      <x v="10"/>
    </i>
    <i>
      <x v="11"/>
    </i>
    <i>
      <x v="12"/>
    </i>
    <i t="grand">
      <x/>
    </i>
  </rowItems>
  <colItems count="1">
    <i/>
  </colItems>
  <dataFields count="1">
    <dataField name="Sum of Revenue" fld="8"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68319-9CCF-427F-9241-7208F63F3690}" name="PivotTable2" cacheId="0" applyNumberFormats="0" applyBorderFormats="0" applyFontFormats="0" applyPatternFormats="0" applyAlignmentFormats="0" applyWidthHeightFormats="1" dataCaption="Values" updatedVersion="8" minRefreshableVersion="3" useAutoFormatting="1" itemPrintTitles="1" createdVersion="6" indent="0" compact="0" outline="1" outlineData="1" compactData="0" multipleFieldFilters="0">
  <location ref="A3:D11" firstHeaderRow="0" firstDataRow="1" firstDataCol="1"/>
  <pivotFields count="5">
    <pivotField compact="0" showAll="0"/>
    <pivotField axis="axisRow" compact="0" showAll="0" sortType="descending">
      <items count="8">
        <item x="5"/>
        <item x="1"/>
        <item x="4"/>
        <item x="2"/>
        <item x="6"/>
        <item x="0"/>
        <item x="3"/>
        <item t="default"/>
      </items>
      <autoSortScope>
        <pivotArea dataOnly="0" outline="0" fieldPosition="0">
          <references count="1">
            <reference field="4294967294" count="1" selected="0">
              <x v="0"/>
            </reference>
          </references>
        </pivotArea>
      </autoSortScope>
    </pivotField>
    <pivotField dataField="1" compact="0" numFmtId="3" showAll="0"/>
    <pivotField dataField="1" compact="0" numFmtId="3" showAll="0"/>
    <pivotField dataField="1" compact="0" dragToRow="0" dragToCol="0" dragToPage="0" showAll="0" defaultSubtotal="0"/>
  </pivotFields>
  <rowFields count="1">
    <field x="1"/>
  </rowFields>
  <rowItems count="8">
    <i>
      <x/>
    </i>
    <i>
      <x v="5"/>
    </i>
    <i>
      <x v="6"/>
    </i>
    <i>
      <x v="1"/>
    </i>
    <i>
      <x v="2"/>
    </i>
    <i>
      <x v="4"/>
    </i>
    <i>
      <x v="3"/>
    </i>
    <i t="grand">
      <x/>
    </i>
  </rowItems>
  <colFields count="1">
    <field x="-2"/>
  </colFields>
  <colItems count="3">
    <i>
      <x/>
    </i>
    <i i="1">
      <x v="1"/>
    </i>
    <i i="2">
      <x v="2"/>
    </i>
  </colItems>
  <dataFields count="3">
    <dataField name="Sum of Population" fld="2" baseField="0" baseItem="0" numFmtId="3"/>
    <dataField name="Sum of Area" fld="3" baseField="0" baseItem="0" numFmtId="3"/>
    <dataField name="Sum of Population Density" fld="4"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560AC7-C100-45DE-B936-375296B5EDC8}" name="PivotTable11" cacheId="1" applyNumberFormats="0" applyBorderFormats="0" applyFontFormats="0" applyPatternFormats="0" applyAlignmentFormats="0" applyWidthHeightFormats="1" dataCaption="Values" updatedVersion="8" minRefreshableVersion="3" useAutoFormatting="1" itemPrintTitles="1" createdVersion="6" indent="0" compact="0" outline="1" outlineData="1" compactData="0" multipleFieldFilters="0">
  <location ref="A3:B22" firstHeaderRow="1" firstDataRow="1" firstDataCol="1"/>
  <pivotFields count="6">
    <pivotField compact="0" numFmtId="164" showAll="0"/>
    <pivotField compact="0" numFmtId="168" showAll="0"/>
    <pivotField compact="0" showAll="0"/>
    <pivotField axis="axisRow" compact="0" showAll="0" sortType="descending">
      <items count="19">
        <item x="16"/>
        <item x="15"/>
        <item x="0"/>
        <item x="6"/>
        <item x="8"/>
        <item x="11"/>
        <item x="3"/>
        <item x="14"/>
        <item x="12"/>
        <item x="4"/>
        <item x="2"/>
        <item x="10"/>
        <item x="13"/>
        <item x="1"/>
        <item x="9"/>
        <item x="5"/>
        <item x="7"/>
        <item x="17"/>
        <item t="default"/>
      </items>
      <autoSortScope>
        <pivotArea dataOnly="0" outline="0" fieldPosition="0">
          <references count="1">
            <reference field="4294967294" count="1" selected="0">
              <x v="0"/>
            </reference>
          </references>
        </pivotArea>
      </autoSortScope>
    </pivotField>
    <pivotField compact="0" showAll="0"/>
    <pivotField dataField="1" compact="0" showAll="0"/>
  </pivotFields>
  <rowFields count="1">
    <field x="3"/>
  </rowFields>
  <rowItems count="19">
    <i>
      <x v="2"/>
    </i>
    <i>
      <x v="6"/>
    </i>
    <i>
      <x v="13"/>
    </i>
    <i>
      <x v="11"/>
    </i>
    <i>
      <x v="15"/>
    </i>
    <i>
      <x v="5"/>
    </i>
    <i>
      <x v="3"/>
    </i>
    <i>
      <x v="4"/>
    </i>
    <i>
      <x v="14"/>
    </i>
    <i>
      <x v="17"/>
    </i>
    <i>
      <x v="10"/>
    </i>
    <i>
      <x v="12"/>
    </i>
    <i>
      <x v="1"/>
    </i>
    <i>
      <x v="9"/>
    </i>
    <i>
      <x v="16"/>
    </i>
    <i>
      <x v="7"/>
    </i>
    <i>
      <x/>
    </i>
    <i>
      <x v="8"/>
    </i>
    <i t="grand">
      <x/>
    </i>
  </rowItems>
  <colItems count="1">
    <i/>
  </colItems>
  <dataFields count="1">
    <dataField name="Sum of # of Persons Injured" fld="5" showDataAs="percentOfCol" baseField="3"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8BBE5F-ECE8-4F34-99F9-EB46F8EDEF64}" name="Orders" displayName="Orders" ref="A1:I201" totalsRowShown="0" headerRowDxfId="28" headerRowBorderDxfId="27" tableBorderDxfId="26" totalsRowBorderDxfId="25">
  <tableColumns count="9">
    <tableColumn id="1" xr3:uid="{253DEC1F-2114-42D1-9400-718FDA8B2D69}" name="Order #" dataDxfId="24"/>
    <tableColumn id="2" xr3:uid="{3249B105-5C02-4571-B3DB-EDA39EFB7002}" name="Order Date" dataDxfId="23"/>
    <tableColumn id="3" xr3:uid="{2F3D3C83-F599-4AD6-BAF9-20FA1181D535}" name="Country" dataDxfId="22"/>
    <tableColumn id="4" xr3:uid="{F029C4F8-1E85-4C9C-A395-EC8D88AAB8D6}" name="Client ID" dataDxfId="21"/>
    <tableColumn id="5" xr3:uid="{8819422A-EA97-44E3-BDAD-5AE2CA8C94FF}" name="Product ID" dataDxfId="20"/>
    <tableColumn id="6" xr3:uid="{A4197599-9FAC-4CDD-84C4-74EF858EAC34}" name="Product Name" dataDxfId="19">
      <calculatedColumnFormula>VLOOKUP(Orders[[#This Row],[Product ID]],Products[#All],2,FALSE)</calculatedColumnFormula>
    </tableColumn>
    <tableColumn id="7" xr3:uid="{BD7625F2-896F-4E9E-92FC-C15CA1876863}" name="Quantity" dataDxfId="18"/>
    <tableColumn id="8" xr3:uid="{39FB4A89-48B9-4C24-8193-1D3CBAF8ECE3}" name="Unit Price" dataDxfId="17"/>
    <tableColumn id="9" xr3:uid="{12D49EA0-508E-4705-9567-F9C502883F9D}" name="Revenue" dataDxfId="1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E78817-E124-49CC-865D-D934A495D559}" name="Products" displayName="Products" ref="A1:B15" totalsRowShown="0" headerRowDxfId="15">
  <tableColumns count="2">
    <tableColumn id="1" xr3:uid="{D260BA60-E8BB-4E03-9021-52882E7E0ACF}" name="Product ID" dataDxfId="14"/>
    <tableColumn id="2" xr3:uid="{94342CBE-74BD-4D98-90C3-E539182DB178}" name="Product Nam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D0BCEE-F80C-435E-A69E-E8DE8A2B674E}" name="PricePerOunce" displayName="PricePerOunce" ref="A1:G31" totalsRowShown="0" headerRowDxfId="13" dataDxfId="12">
  <tableColumns count="7">
    <tableColumn id="1" xr3:uid="{A50765CB-4ADE-47EA-9B41-3AB0CE03EE36}" name="Team"/>
    <tableColumn id="2" xr3:uid="{605A529E-D2D6-44D5-952D-31D80EE07787}" name="2013" dataDxfId="11"/>
    <tableColumn id="3" xr3:uid="{D945C463-881D-4D9D-A50C-1332A0DC19FB}" name="2014" dataDxfId="10"/>
    <tableColumn id="4" xr3:uid="{5287B504-A4A2-449E-BAD7-5BCA5B083144}" name="2015" dataDxfId="9"/>
    <tableColumn id="5" xr3:uid="{86ABDA58-F5E8-45F0-8180-C077928E64ED}" name="2016" dataDxfId="8"/>
    <tableColumn id="6" xr3:uid="{C88D98A8-92B3-4559-8DF2-721CAEBEE9B1}" name="2018" dataDxfId="7"/>
    <tableColumn id="7" xr3:uid="{3907464E-1A64-4A26-A125-2DF2EE790C90}" name="Change" dataDxfId="6">
      <calculatedColumnFormula array="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55AE1B-8B90-484B-B3B2-E098B0A0400A}" name="Indicators" displayName="Indicators" ref="A1:D182" totalsRowShown="0" headerRowDxfId="5">
  <tableColumns count="4">
    <tableColumn id="1" xr3:uid="{F0E34CBA-BB15-4CCE-90F3-F4802FDF3939}" name="Country" dataDxfId="4"/>
    <tableColumn id="2" xr3:uid="{5D17D228-9A18-4BBF-9C16-B497D7A6553F}" name="Region"/>
    <tableColumn id="5" xr3:uid="{30CFD427-ECCC-45D7-AE78-484F4B8FEFC9}" name="Population" dataDxfId="3"/>
    <tableColumn id="6" xr3:uid="{5506DAA7-FE51-40FB-98E3-449FB3B50206}" name="Area" dataDxfId="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EAD8F1-2D05-4C1E-9E8C-F05C4FB42603}" name="Table4" displayName="Table4" ref="A3:D21" totalsRowShown="0">
  <autoFilter ref="A3:D21" xr:uid="{0DEAD8F1-2D05-4C1E-9E8C-F05C4FB42603}"/>
  <sortState xmlns:xlrd2="http://schemas.microsoft.com/office/spreadsheetml/2017/richdata2" ref="A4:D21">
    <sortCondition ref="C3:C21"/>
  </sortState>
  <tableColumns count="4">
    <tableColumn id="1" xr3:uid="{E69FDE0F-5CA0-480E-A46F-A26C9B105F6F}" name="Country"/>
    <tableColumn id="2" xr3:uid="{A9E83BE7-D4E9-4484-AF7A-0F63D4CD9794}" name="Region"/>
    <tableColumn id="3" xr3:uid="{025CAF58-4467-45F5-96D9-5B4E4C7FBB30}" name="Population"/>
    <tableColumn id="4" xr3:uid="{51F709CE-38F9-4A7D-A74A-E9FF091471E1}" name="Area"/>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lfattahsamin@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7044-085B-4813-8CAE-AB7090ED93F5}">
  <sheetPr>
    <tabColor theme="6" tint="0.59999389629810485"/>
  </sheetPr>
  <dimension ref="C12:Q25"/>
  <sheetViews>
    <sheetView showGridLines="0" tabSelected="1" topLeftCell="A4" workbookViewId="0">
      <selection activeCell="D17" sqref="D17:H17"/>
    </sheetView>
  </sheetViews>
  <sheetFormatPr defaultRowHeight="14.4" x14ac:dyDescent="0.3"/>
  <cols>
    <col min="4" max="4" width="15" customWidth="1"/>
    <col min="9" max="9" width="9.109375" customWidth="1"/>
    <col min="10" max="10" width="14.6640625" customWidth="1"/>
  </cols>
  <sheetData>
    <row r="12" spans="3:17" ht="15" thickBot="1" x14ac:dyDescent="0.35"/>
    <row r="13" spans="3:17" ht="15" thickBot="1" x14ac:dyDescent="0.35">
      <c r="C13" s="81"/>
      <c r="D13" s="68"/>
      <c r="E13" s="68"/>
      <c r="F13" s="68"/>
      <c r="G13" s="68"/>
      <c r="H13" s="68"/>
      <c r="I13" s="68"/>
      <c r="J13" s="68"/>
      <c r="K13" s="68"/>
      <c r="L13" s="68"/>
      <c r="M13" s="68"/>
      <c r="N13" s="68"/>
      <c r="O13" s="68"/>
      <c r="P13" s="68"/>
      <c r="Q13" s="82"/>
    </row>
    <row r="14" spans="3:17" ht="15" thickBot="1" x14ac:dyDescent="0.35">
      <c r="C14" s="76"/>
      <c r="D14" s="88" t="s">
        <v>620</v>
      </c>
      <c r="E14" s="89" t="s">
        <v>619</v>
      </c>
      <c r="F14" s="90">
        <v>60</v>
      </c>
      <c r="J14" s="88" t="s">
        <v>624</v>
      </c>
      <c r="K14" s="89" t="s">
        <v>619</v>
      </c>
      <c r="L14" s="90">
        <v>6</v>
      </c>
      <c r="O14" s="83" t="s">
        <v>617</v>
      </c>
      <c r="P14" s="84" t="s">
        <v>618</v>
      </c>
      <c r="Q14" s="77"/>
    </row>
    <row r="15" spans="3:17" ht="15" thickBot="1" x14ac:dyDescent="0.35">
      <c r="C15" s="79"/>
      <c r="D15" s="91" t="s">
        <v>621</v>
      </c>
      <c r="E15" s="92" t="s">
        <v>619</v>
      </c>
      <c r="F15" s="93"/>
      <c r="G15" s="67"/>
      <c r="H15" s="67"/>
      <c r="I15" s="67"/>
      <c r="J15" s="91" t="s">
        <v>622</v>
      </c>
      <c r="K15" s="92" t="s">
        <v>619</v>
      </c>
      <c r="L15" s="93">
        <v>20</v>
      </c>
      <c r="M15" s="67"/>
      <c r="N15" s="67"/>
      <c r="O15" s="67"/>
      <c r="P15" s="67"/>
      <c r="Q15" s="80"/>
    </row>
    <row r="16" spans="3:17" ht="15" thickBot="1" x14ac:dyDescent="0.35">
      <c r="C16" s="79"/>
      <c r="D16" s="85"/>
      <c r="E16" s="86"/>
      <c r="F16" s="87"/>
      <c r="G16" s="67"/>
      <c r="H16" s="67"/>
      <c r="I16" s="67"/>
      <c r="J16" s="67"/>
      <c r="K16" s="67"/>
      <c r="L16" s="67"/>
      <c r="M16" s="67"/>
      <c r="N16" s="67"/>
      <c r="O16" s="67"/>
      <c r="P16" s="67"/>
      <c r="Q16" s="80"/>
    </row>
    <row r="17" spans="3:17" ht="16.2" thickBot="1" x14ac:dyDescent="0.35">
      <c r="C17" s="72"/>
      <c r="D17" s="103" t="s">
        <v>613</v>
      </c>
      <c r="E17" s="104"/>
      <c r="F17" s="104"/>
      <c r="G17" s="104"/>
      <c r="H17" s="105"/>
      <c r="I17" s="69"/>
      <c r="J17" s="106" t="s">
        <v>625</v>
      </c>
      <c r="K17" s="107"/>
      <c r="L17" s="107"/>
      <c r="M17" s="107"/>
      <c r="N17" s="107"/>
      <c r="O17" s="107"/>
      <c r="P17" s="108"/>
      <c r="Q17" s="73"/>
    </row>
    <row r="18" spans="3:17" ht="16.2" thickBot="1" x14ac:dyDescent="0.35">
      <c r="C18" s="72"/>
      <c r="D18" s="78"/>
      <c r="E18" s="78"/>
      <c r="F18" s="78"/>
      <c r="G18" s="78"/>
      <c r="H18" s="78"/>
      <c r="I18" s="70"/>
      <c r="J18" s="94"/>
      <c r="K18" s="94"/>
      <c r="L18" s="94"/>
      <c r="M18" s="94"/>
      <c r="N18" s="94"/>
      <c r="O18" s="94"/>
      <c r="P18" s="94"/>
      <c r="Q18" s="73"/>
    </row>
    <row r="19" spans="3:17" ht="16.2" thickBot="1" x14ac:dyDescent="0.35">
      <c r="C19" s="72"/>
      <c r="D19" s="103" t="s">
        <v>615</v>
      </c>
      <c r="E19" s="104"/>
      <c r="F19" s="104"/>
      <c r="G19" s="104"/>
      <c r="H19" s="105"/>
      <c r="I19" s="70"/>
      <c r="J19" s="106" t="s">
        <v>626</v>
      </c>
      <c r="K19" s="107"/>
      <c r="L19" s="107"/>
      <c r="M19" s="107"/>
      <c r="N19" s="107"/>
      <c r="O19" s="107"/>
      <c r="P19" s="108"/>
      <c r="Q19" s="73"/>
    </row>
    <row r="20" spans="3:17" ht="16.2" thickBot="1" x14ac:dyDescent="0.35">
      <c r="C20" s="72"/>
      <c r="D20" s="78"/>
      <c r="E20" s="78"/>
      <c r="F20" s="78"/>
      <c r="G20" s="78"/>
      <c r="H20" s="78"/>
      <c r="I20" s="70"/>
      <c r="J20" s="94"/>
      <c r="K20" s="94"/>
      <c r="L20" s="94"/>
      <c r="M20" s="94"/>
      <c r="N20" s="94"/>
      <c r="O20" s="94"/>
      <c r="P20" s="94"/>
      <c r="Q20" s="73"/>
    </row>
    <row r="21" spans="3:17" ht="16.2" thickBot="1" x14ac:dyDescent="0.35">
      <c r="C21" s="72"/>
      <c r="D21" s="103" t="s">
        <v>614</v>
      </c>
      <c r="E21" s="104"/>
      <c r="F21" s="104"/>
      <c r="G21" s="104"/>
      <c r="H21" s="105"/>
      <c r="I21" s="70"/>
      <c r="J21" s="106" t="s">
        <v>627</v>
      </c>
      <c r="K21" s="107"/>
      <c r="L21" s="107"/>
      <c r="M21" s="107"/>
      <c r="N21" s="107"/>
      <c r="O21" s="107"/>
      <c r="P21" s="108"/>
      <c r="Q21" s="73"/>
    </row>
    <row r="22" spans="3:17" ht="16.2" thickBot="1" x14ac:dyDescent="0.35">
      <c r="C22" s="72"/>
      <c r="D22" s="78"/>
      <c r="E22" s="78"/>
      <c r="F22" s="78"/>
      <c r="G22" s="78"/>
      <c r="H22" s="78"/>
      <c r="I22" s="70"/>
      <c r="J22" s="94"/>
      <c r="K22" s="94"/>
      <c r="L22" s="94"/>
      <c r="M22" s="94"/>
      <c r="N22" s="94"/>
      <c r="O22" s="94"/>
      <c r="P22" s="94"/>
      <c r="Q22" s="73"/>
    </row>
    <row r="23" spans="3:17" ht="16.2" thickBot="1" x14ac:dyDescent="0.35">
      <c r="C23" s="74"/>
      <c r="D23" s="112" t="s">
        <v>616</v>
      </c>
      <c r="E23" s="113"/>
      <c r="F23" s="113"/>
      <c r="G23" s="113"/>
      <c r="H23" s="114"/>
      <c r="I23" s="71"/>
      <c r="J23" s="97" t="s">
        <v>628</v>
      </c>
      <c r="K23" s="95"/>
      <c r="L23" s="95"/>
      <c r="M23" s="95"/>
      <c r="N23" s="95"/>
      <c r="O23" s="95"/>
      <c r="P23" s="96"/>
      <c r="Q23" s="75"/>
    </row>
    <row r="24" spans="3:17" x14ac:dyDescent="0.3">
      <c r="C24" s="76"/>
      <c r="Q24" s="77"/>
    </row>
    <row r="25" spans="3:17" ht="15.6" thickBot="1" x14ac:dyDescent="0.35">
      <c r="C25" s="109" t="s">
        <v>623</v>
      </c>
      <c r="D25" s="110"/>
      <c r="E25" s="110"/>
      <c r="F25" s="110"/>
      <c r="G25" s="110"/>
      <c r="H25" s="110"/>
      <c r="I25" s="110"/>
      <c r="J25" s="110"/>
      <c r="K25" s="110"/>
      <c r="L25" s="110"/>
      <c r="M25" s="110"/>
      <c r="N25" s="110"/>
      <c r="O25" s="110"/>
      <c r="P25" s="110"/>
      <c r="Q25" s="111"/>
    </row>
  </sheetData>
  <mergeCells count="8">
    <mergeCell ref="D17:H17"/>
    <mergeCell ref="J17:P17"/>
    <mergeCell ref="C25:Q25"/>
    <mergeCell ref="J21:P21"/>
    <mergeCell ref="D21:H21"/>
    <mergeCell ref="J19:P19"/>
    <mergeCell ref="D19:H19"/>
    <mergeCell ref="D23:H23"/>
  </mergeCells>
  <hyperlinks>
    <hyperlink ref="J23" r:id="rId1" xr:uid="{FBD8C835-249C-4550-A03A-55995118AF6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3BED2-E873-4914-9525-5880DC245935}">
  <sheetPr codeName="Sheet1">
    <tabColor theme="3"/>
    <pageSetUpPr fitToPage="1"/>
  </sheetPr>
  <dimension ref="A1"/>
  <sheetViews>
    <sheetView showGridLines="0" zoomScale="82" zoomScaleNormal="82" workbookViewId="0">
      <selection activeCell="F29" sqref="F29"/>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3" tint="0.59999389629810485"/>
  </sheetPr>
  <dimension ref="A1:L201"/>
  <sheetViews>
    <sheetView showGridLines="0" zoomScale="70" zoomScaleNormal="70" workbookViewId="0"/>
  </sheetViews>
  <sheetFormatPr defaultRowHeight="14.4" x14ac:dyDescent="0.3"/>
  <cols>
    <col min="1" max="1" width="9.44140625" customWidth="1"/>
    <col min="2" max="2" width="14.33203125" customWidth="1"/>
    <col min="3" max="3" width="17.109375" customWidth="1"/>
    <col min="4" max="4" width="11.44140625" bestFit="1" customWidth="1"/>
    <col min="5" max="5" width="12.33203125" customWidth="1"/>
    <col min="6" max="6" width="18.5546875" customWidth="1"/>
    <col min="7" max="9" width="11.44140625" customWidth="1"/>
    <col min="11" max="11" width="17.109375" customWidth="1"/>
    <col min="12" max="12" width="11.44140625" customWidth="1"/>
  </cols>
  <sheetData>
    <row r="1" spans="1:12" x14ac:dyDescent="0.3">
      <c r="A1" s="40" t="s">
        <v>37</v>
      </c>
      <c r="B1" s="41" t="s">
        <v>16</v>
      </c>
      <c r="C1" s="41" t="s">
        <v>0</v>
      </c>
      <c r="D1" s="41" t="s">
        <v>21</v>
      </c>
      <c r="E1" s="42" t="s">
        <v>17</v>
      </c>
      <c r="F1" s="57" t="s">
        <v>18</v>
      </c>
      <c r="G1" s="40" t="s">
        <v>1</v>
      </c>
      <c r="H1" s="41" t="s">
        <v>19</v>
      </c>
      <c r="I1" s="42" t="s">
        <v>20</v>
      </c>
      <c r="K1" s="9" t="s">
        <v>0</v>
      </c>
      <c r="L1" s="10" t="s">
        <v>22</v>
      </c>
    </row>
    <row r="2" spans="1:12" x14ac:dyDescent="0.3">
      <c r="A2" s="43">
        <v>540546</v>
      </c>
      <c r="B2" s="44">
        <v>43474</v>
      </c>
      <c r="C2" s="45" t="s">
        <v>9</v>
      </c>
      <c r="D2" s="46">
        <v>12766</v>
      </c>
      <c r="E2" s="55">
        <v>22740</v>
      </c>
      <c r="F2" s="58" t="str">
        <f>VLOOKUP(Orders[[#This Row],[Product ID]],Products[#All],2,FALSE)</f>
        <v>Polkadot Pen</v>
      </c>
      <c r="G2" s="43">
        <v>48</v>
      </c>
      <c r="H2" s="47">
        <v>0.85</v>
      </c>
      <c r="I2" s="48">
        <v>40.799999999999997</v>
      </c>
      <c r="K2" s="34" t="s">
        <v>2</v>
      </c>
      <c r="L2" s="35">
        <f>COUNTIFS(Orders[Country],K2,Orders[Revenue],"&gt;=100")</f>
        <v>3</v>
      </c>
    </row>
    <row r="3" spans="1:12" x14ac:dyDescent="0.3">
      <c r="A3" s="43">
        <v>541115</v>
      </c>
      <c r="B3" s="44">
        <v>43478</v>
      </c>
      <c r="C3" s="45" t="s">
        <v>10</v>
      </c>
      <c r="D3" s="46">
        <v>12578</v>
      </c>
      <c r="E3" s="55">
        <v>21260</v>
      </c>
      <c r="F3" s="58" t="str">
        <f>VLOOKUP(Orders[[#This Row],[Product ID]],Products[#All],2,FALSE)</f>
        <v>First Aid Tin</v>
      </c>
      <c r="G3" s="43">
        <v>6</v>
      </c>
      <c r="H3" s="47">
        <v>3.25</v>
      </c>
      <c r="I3" s="48">
        <v>19.5</v>
      </c>
    </row>
    <row r="4" spans="1:12" x14ac:dyDescent="0.3">
      <c r="A4" s="43">
        <v>541115</v>
      </c>
      <c r="B4" s="44">
        <v>43478</v>
      </c>
      <c r="C4" s="45" t="s">
        <v>10</v>
      </c>
      <c r="D4" s="46">
        <v>12578</v>
      </c>
      <c r="E4" s="55">
        <v>22190</v>
      </c>
      <c r="F4" s="58" t="str">
        <f>VLOOKUP(Orders[[#This Row],[Product ID]],Products[#All],2,FALSE)</f>
        <v>Local Cafe Mug</v>
      </c>
      <c r="G4" s="43">
        <v>12</v>
      </c>
      <c r="H4" s="47">
        <v>2.1</v>
      </c>
      <c r="I4" s="48">
        <v>25.200000000000003</v>
      </c>
    </row>
    <row r="5" spans="1:12" x14ac:dyDescent="0.3">
      <c r="A5" s="43">
        <v>541224</v>
      </c>
      <c r="B5" s="44">
        <v>43479</v>
      </c>
      <c r="C5" s="45" t="s">
        <v>5</v>
      </c>
      <c r="D5" s="46">
        <v>12474</v>
      </c>
      <c r="E5" s="55">
        <v>21025</v>
      </c>
      <c r="F5" s="58" t="str">
        <f>VLOOKUP(Orders[[#This Row],[Product ID]],Products[#All],2,FALSE)</f>
        <v>Space Frog</v>
      </c>
      <c r="G5" s="43">
        <v>10</v>
      </c>
      <c r="H5" s="47">
        <v>1.25</v>
      </c>
      <c r="I5" s="48">
        <v>12.5</v>
      </c>
      <c r="K5" s="32"/>
    </row>
    <row r="6" spans="1:12" x14ac:dyDescent="0.3">
      <c r="A6" s="43">
        <v>541269</v>
      </c>
      <c r="B6" s="44">
        <v>43482</v>
      </c>
      <c r="C6" s="45" t="s">
        <v>5</v>
      </c>
      <c r="D6" s="46">
        <v>12626</v>
      </c>
      <c r="E6" s="55">
        <v>22174</v>
      </c>
      <c r="F6" s="58" t="str">
        <f>VLOOKUP(Orders[[#This Row],[Product ID]],Products[#All],2,FALSE)</f>
        <v>Photo Cube</v>
      </c>
      <c r="G6" s="43">
        <v>12</v>
      </c>
      <c r="H6" s="47">
        <v>1.65</v>
      </c>
      <c r="I6" s="48">
        <v>19.799999999999997</v>
      </c>
    </row>
    <row r="7" spans="1:12" x14ac:dyDescent="0.3">
      <c r="A7" s="43">
        <v>541509</v>
      </c>
      <c r="B7" s="44">
        <v>43483</v>
      </c>
      <c r="C7" s="45" t="s">
        <v>2</v>
      </c>
      <c r="D7" s="46">
        <v>13263</v>
      </c>
      <c r="E7" s="55">
        <v>22694</v>
      </c>
      <c r="F7" s="58" t="str">
        <f>VLOOKUP(Orders[[#This Row],[Product ID]],Products[#All],2,FALSE)</f>
        <v xml:space="preserve">Wicker Star </v>
      </c>
      <c r="G7" s="43">
        <v>1</v>
      </c>
      <c r="H7" s="47">
        <v>2.1</v>
      </c>
      <c r="I7" s="48">
        <v>2.1</v>
      </c>
    </row>
    <row r="8" spans="1:12" x14ac:dyDescent="0.3">
      <c r="A8" s="43">
        <v>541631</v>
      </c>
      <c r="B8" s="44">
        <v>43485</v>
      </c>
      <c r="C8" s="45" t="s">
        <v>3</v>
      </c>
      <c r="D8" s="46">
        <v>12637</v>
      </c>
      <c r="E8" s="55">
        <v>22174</v>
      </c>
      <c r="F8" s="58" t="str">
        <f>VLOOKUP(Orders[[#This Row],[Product ID]],Products[#All],2,FALSE)</f>
        <v>Photo Cube</v>
      </c>
      <c r="G8" s="43">
        <v>12</v>
      </c>
      <c r="H8" s="47">
        <v>1.65</v>
      </c>
      <c r="I8" s="48">
        <v>19.799999999999997</v>
      </c>
    </row>
    <row r="9" spans="1:12" x14ac:dyDescent="0.3">
      <c r="A9" s="43">
        <v>541711</v>
      </c>
      <c r="B9" s="44">
        <v>43486</v>
      </c>
      <c r="C9" s="45" t="s">
        <v>4</v>
      </c>
      <c r="D9" s="46">
        <v>14646</v>
      </c>
      <c r="E9" s="55">
        <v>22653</v>
      </c>
      <c r="F9" s="58" t="str">
        <f>VLOOKUP(Orders[[#This Row],[Product ID]],Products[#All],2,FALSE)</f>
        <v xml:space="preserve">Button Box </v>
      </c>
      <c r="G9" s="43">
        <v>10</v>
      </c>
      <c r="H9" s="47">
        <v>1.95</v>
      </c>
      <c r="I9" s="48">
        <v>19.5</v>
      </c>
    </row>
    <row r="10" spans="1:12" x14ac:dyDescent="0.3">
      <c r="A10" s="43">
        <v>542080</v>
      </c>
      <c r="B10" s="44">
        <v>43490</v>
      </c>
      <c r="C10" s="45" t="s">
        <v>5</v>
      </c>
      <c r="D10" s="46">
        <v>13815</v>
      </c>
      <c r="E10" s="55">
        <v>20713</v>
      </c>
      <c r="F10" s="58" t="str">
        <f>VLOOKUP(Orders[[#This Row],[Product ID]],Products[#All],2,FALSE)</f>
        <v>Jumbo Bag Owls</v>
      </c>
      <c r="G10" s="43">
        <v>10</v>
      </c>
      <c r="H10" s="47">
        <v>1.95</v>
      </c>
      <c r="I10" s="48">
        <v>19.5</v>
      </c>
    </row>
    <row r="11" spans="1:12" x14ac:dyDescent="0.3">
      <c r="A11" s="43">
        <v>542080</v>
      </c>
      <c r="B11" s="44">
        <v>43490</v>
      </c>
      <c r="C11" s="45" t="s">
        <v>5</v>
      </c>
      <c r="D11" s="46">
        <v>13815</v>
      </c>
      <c r="E11" s="55">
        <v>22740</v>
      </c>
      <c r="F11" s="58" t="str">
        <f>VLOOKUP(Orders[[#This Row],[Product ID]],Products[#All],2,FALSE)</f>
        <v>Polkadot Pen</v>
      </c>
      <c r="G11" s="43">
        <v>48</v>
      </c>
      <c r="H11" s="47">
        <v>0.85</v>
      </c>
      <c r="I11" s="48">
        <v>40.799999999999997</v>
      </c>
    </row>
    <row r="12" spans="1:12" x14ac:dyDescent="0.3">
      <c r="A12" s="43">
        <v>542080</v>
      </c>
      <c r="B12" s="44">
        <v>43490</v>
      </c>
      <c r="C12" s="45" t="s">
        <v>5</v>
      </c>
      <c r="D12" s="46">
        <v>13815</v>
      </c>
      <c r="E12" s="55">
        <v>22741</v>
      </c>
      <c r="F12" s="58" t="str">
        <f>VLOOKUP(Orders[[#This Row],[Product ID]],Products[#All],2,FALSE)</f>
        <v>Funky Diva Pen</v>
      </c>
      <c r="G12" s="43">
        <v>48</v>
      </c>
      <c r="H12" s="47">
        <v>0.85</v>
      </c>
      <c r="I12" s="48">
        <v>40.799999999999997</v>
      </c>
    </row>
    <row r="13" spans="1:12" x14ac:dyDescent="0.3">
      <c r="A13" s="43">
        <v>542371</v>
      </c>
      <c r="B13" s="44">
        <v>43492</v>
      </c>
      <c r="C13" s="45" t="s">
        <v>5</v>
      </c>
      <c r="D13" s="46">
        <v>12468</v>
      </c>
      <c r="E13" s="55">
        <v>62018</v>
      </c>
      <c r="F13" s="58" t="str">
        <f>VLOOKUP(Orders[[#This Row],[Product ID]],Products[#All],2,FALSE)</f>
        <v xml:space="preserve">Sombrero </v>
      </c>
      <c r="G13" s="43">
        <v>6</v>
      </c>
      <c r="H13" s="47">
        <v>1.95</v>
      </c>
      <c r="I13" s="48">
        <v>11.7</v>
      </c>
    </row>
    <row r="14" spans="1:12" x14ac:dyDescent="0.3">
      <c r="A14" s="43">
        <v>542428</v>
      </c>
      <c r="B14" s="44">
        <v>43493</v>
      </c>
      <c r="C14" s="45" t="s">
        <v>13</v>
      </c>
      <c r="D14" s="46">
        <v>17404</v>
      </c>
      <c r="E14" s="55">
        <v>21260</v>
      </c>
      <c r="F14" s="58" t="str">
        <f>VLOOKUP(Orders[[#This Row],[Product ID]],Products[#All],2,FALSE)</f>
        <v>First Aid Tin</v>
      </c>
      <c r="G14" s="43">
        <v>48</v>
      </c>
      <c r="H14" s="47">
        <v>3.25</v>
      </c>
      <c r="I14" s="48">
        <v>156</v>
      </c>
    </row>
    <row r="15" spans="1:12" x14ac:dyDescent="0.3">
      <c r="A15" s="43">
        <v>542535</v>
      </c>
      <c r="B15" s="44">
        <v>43493</v>
      </c>
      <c r="C15" s="45" t="s">
        <v>3</v>
      </c>
      <c r="D15" s="46">
        <v>12735</v>
      </c>
      <c r="E15" s="55">
        <v>21888</v>
      </c>
      <c r="F15" s="58" t="str">
        <f>VLOOKUP(Orders[[#This Row],[Product ID]],Products[#All],2,FALSE)</f>
        <v>Bingo Set</v>
      </c>
      <c r="G15" s="43">
        <v>4</v>
      </c>
      <c r="H15" s="47">
        <v>3.75</v>
      </c>
      <c r="I15" s="48">
        <v>15</v>
      </c>
    </row>
    <row r="16" spans="1:12" x14ac:dyDescent="0.3">
      <c r="A16" s="43">
        <v>542612</v>
      </c>
      <c r="B16" s="44">
        <v>43495</v>
      </c>
      <c r="C16" s="45" t="s">
        <v>2</v>
      </c>
      <c r="D16" s="46">
        <v>17841</v>
      </c>
      <c r="E16" s="55">
        <v>20713</v>
      </c>
      <c r="F16" s="58" t="str">
        <f>VLOOKUP(Orders[[#This Row],[Product ID]],Products[#All],2,FALSE)</f>
        <v>Jumbo Bag Owls</v>
      </c>
      <c r="G16" s="43">
        <v>1</v>
      </c>
      <c r="H16" s="47">
        <v>1.95</v>
      </c>
      <c r="I16" s="48">
        <v>1.95</v>
      </c>
    </row>
    <row r="17" spans="1:9" x14ac:dyDescent="0.3">
      <c r="A17" s="43">
        <v>542648</v>
      </c>
      <c r="B17" s="44">
        <v>43496</v>
      </c>
      <c r="C17" s="45" t="s">
        <v>5</v>
      </c>
      <c r="D17" s="46">
        <v>12476</v>
      </c>
      <c r="E17" s="55">
        <v>21116</v>
      </c>
      <c r="F17" s="58" t="str">
        <f>VLOOKUP(Orders[[#This Row],[Product ID]],Products[#All],2,FALSE)</f>
        <v>Owl Doorstop</v>
      </c>
      <c r="G17" s="43">
        <v>3</v>
      </c>
      <c r="H17" s="47">
        <v>4.95</v>
      </c>
      <c r="I17" s="48">
        <v>14.850000000000001</v>
      </c>
    </row>
    <row r="18" spans="1:9" x14ac:dyDescent="0.3">
      <c r="A18" s="43">
        <v>542887</v>
      </c>
      <c r="B18" s="44">
        <v>43497</v>
      </c>
      <c r="C18" s="45" t="s">
        <v>15</v>
      </c>
      <c r="D18" s="46">
        <v>12373</v>
      </c>
      <c r="E18" s="55">
        <v>20713</v>
      </c>
      <c r="F18" s="58" t="str">
        <f>VLOOKUP(Orders[[#This Row],[Product ID]],Products[#All],2,FALSE)</f>
        <v>Jumbo Bag Owls</v>
      </c>
      <c r="G18" s="43">
        <v>10</v>
      </c>
      <c r="H18" s="47">
        <v>1.95</v>
      </c>
      <c r="I18" s="48">
        <v>19.5</v>
      </c>
    </row>
    <row r="19" spans="1:9" x14ac:dyDescent="0.3">
      <c r="A19" s="43">
        <v>543731</v>
      </c>
      <c r="B19" s="44">
        <v>43507</v>
      </c>
      <c r="C19" s="45" t="s">
        <v>2</v>
      </c>
      <c r="D19" s="46">
        <v>17677</v>
      </c>
      <c r="E19" s="55">
        <v>20713</v>
      </c>
      <c r="F19" s="58" t="str">
        <f>VLOOKUP(Orders[[#This Row],[Product ID]],Products[#All],2,FALSE)</f>
        <v>Jumbo Bag Owls</v>
      </c>
      <c r="G19" s="43">
        <v>100</v>
      </c>
      <c r="H19" s="47">
        <v>1.65</v>
      </c>
      <c r="I19" s="48">
        <v>165</v>
      </c>
    </row>
    <row r="20" spans="1:9" x14ac:dyDescent="0.3">
      <c r="A20" s="43">
        <v>543733</v>
      </c>
      <c r="B20" s="44">
        <v>43507</v>
      </c>
      <c r="C20" s="45" t="s">
        <v>11</v>
      </c>
      <c r="D20" s="46">
        <v>12395</v>
      </c>
      <c r="E20" s="55">
        <v>22740</v>
      </c>
      <c r="F20" s="58" t="str">
        <f>VLOOKUP(Orders[[#This Row],[Product ID]],Products[#All],2,FALSE)</f>
        <v>Polkadot Pen</v>
      </c>
      <c r="G20" s="43">
        <v>48</v>
      </c>
      <c r="H20" s="47">
        <v>0.85</v>
      </c>
      <c r="I20" s="48">
        <v>40.799999999999997</v>
      </c>
    </row>
    <row r="21" spans="1:9" x14ac:dyDescent="0.3">
      <c r="A21" s="43">
        <v>543737</v>
      </c>
      <c r="B21" s="44">
        <v>43507</v>
      </c>
      <c r="C21" s="45" t="s">
        <v>5</v>
      </c>
      <c r="D21" s="46">
        <v>12477</v>
      </c>
      <c r="E21" s="55">
        <v>21116</v>
      </c>
      <c r="F21" s="58" t="str">
        <f>VLOOKUP(Orders[[#This Row],[Product ID]],Products[#All],2,FALSE)</f>
        <v>Owl Doorstop</v>
      </c>
      <c r="G21" s="43">
        <v>3</v>
      </c>
      <c r="H21" s="47">
        <v>4.95</v>
      </c>
      <c r="I21" s="48">
        <v>14.850000000000001</v>
      </c>
    </row>
    <row r="22" spans="1:9" x14ac:dyDescent="0.3">
      <c r="A22" s="43">
        <v>543831</v>
      </c>
      <c r="B22" s="44">
        <v>43510</v>
      </c>
      <c r="C22" s="45" t="s">
        <v>2</v>
      </c>
      <c r="D22" s="46">
        <v>15769</v>
      </c>
      <c r="E22" s="55">
        <v>20713</v>
      </c>
      <c r="F22" s="58" t="str">
        <f>VLOOKUP(Orders[[#This Row],[Product ID]],Products[#All],2,FALSE)</f>
        <v>Jumbo Bag Owls</v>
      </c>
      <c r="G22" s="43">
        <v>100</v>
      </c>
      <c r="H22" s="47">
        <v>1.65</v>
      </c>
      <c r="I22" s="48">
        <v>165</v>
      </c>
    </row>
    <row r="23" spans="1:9" x14ac:dyDescent="0.3">
      <c r="A23" s="43">
        <v>544355</v>
      </c>
      <c r="B23" s="44">
        <v>43514</v>
      </c>
      <c r="C23" s="45" t="s">
        <v>3</v>
      </c>
      <c r="D23" s="46">
        <v>12714</v>
      </c>
      <c r="E23" s="55">
        <v>22741</v>
      </c>
      <c r="F23" s="58" t="str">
        <f>VLOOKUP(Orders[[#This Row],[Product ID]],Products[#All],2,FALSE)</f>
        <v>Funky Diva Pen</v>
      </c>
      <c r="G23" s="43">
        <v>48</v>
      </c>
      <c r="H23" s="47">
        <v>0.85</v>
      </c>
      <c r="I23" s="48">
        <v>40.799999999999997</v>
      </c>
    </row>
    <row r="24" spans="1:9" x14ac:dyDescent="0.3">
      <c r="A24" s="43">
        <v>544355</v>
      </c>
      <c r="B24" s="44">
        <v>43514</v>
      </c>
      <c r="C24" s="45" t="s">
        <v>3</v>
      </c>
      <c r="D24" s="46">
        <v>12714</v>
      </c>
      <c r="E24" s="55">
        <v>22740</v>
      </c>
      <c r="F24" s="58" t="str">
        <f>VLOOKUP(Orders[[#This Row],[Product ID]],Products[#All],2,FALSE)</f>
        <v>Polkadot Pen</v>
      </c>
      <c r="G24" s="43">
        <v>96</v>
      </c>
      <c r="H24" s="47">
        <v>0.85</v>
      </c>
      <c r="I24" s="48">
        <v>81.599999999999994</v>
      </c>
    </row>
    <row r="25" spans="1:9" x14ac:dyDescent="0.3">
      <c r="A25" s="43">
        <v>544399</v>
      </c>
      <c r="B25" s="44">
        <v>43514</v>
      </c>
      <c r="C25" s="45" t="s">
        <v>10</v>
      </c>
      <c r="D25" s="46">
        <v>12594</v>
      </c>
      <c r="E25" s="55">
        <v>20713</v>
      </c>
      <c r="F25" s="58" t="str">
        <f>VLOOKUP(Orders[[#This Row],[Product ID]],Products[#All],2,FALSE)</f>
        <v>Jumbo Bag Owls</v>
      </c>
      <c r="G25" s="43">
        <v>10</v>
      </c>
      <c r="H25" s="47">
        <v>1.95</v>
      </c>
      <c r="I25" s="48">
        <v>19.5</v>
      </c>
    </row>
    <row r="26" spans="1:9" x14ac:dyDescent="0.3">
      <c r="A26" s="43">
        <v>544480</v>
      </c>
      <c r="B26" s="44">
        <v>43517</v>
      </c>
      <c r="C26" s="45" t="s">
        <v>4</v>
      </c>
      <c r="D26" s="46">
        <v>14646</v>
      </c>
      <c r="E26" s="55">
        <v>20713</v>
      </c>
      <c r="F26" s="58" t="str">
        <f>VLOOKUP(Orders[[#This Row],[Product ID]],Products[#All],2,FALSE)</f>
        <v>Jumbo Bag Owls</v>
      </c>
      <c r="G26" s="43">
        <v>100</v>
      </c>
      <c r="H26" s="47">
        <v>1.65</v>
      </c>
      <c r="I26" s="48">
        <v>165</v>
      </c>
    </row>
    <row r="27" spans="1:9" x14ac:dyDescent="0.3">
      <c r="A27" s="43">
        <v>544480</v>
      </c>
      <c r="B27" s="44">
        <v>43517</v>
      </c>
      <c r="C27" s="45" t="s">
        <v>4</v>
      </c>
      <c r="D27" s="46">
        <v>14646</v>
      </c>
      <c r="E27" s="55">
        <v>22653</v>
      </c>
      <c r="F27" s="58" t="str">
        <f>VLOOKUP(Orders[[#This Row],[Product ID]],Products[#All],2,FALSE)</f>
        <v xml:space="preserve">Button Box </v>
      </c>
      <c r="G27" s="43">
        <v>200</v>
      </c>
      <c r="H27" s="47">
        <v>1.65</v>
      </c>
      <c r="I27" s="48">
        <v>330</v>
      </c>
    </row>
    <row r="28" spans="1:9" x14ac:dyDescent="0.3">
      <c r="A28" s="43">
        <v>544657</v>
      </c>
      <c r="B28" s="44">
        <v>43518</v>
      </c>
      <c r="C28" s="45" t="s">
        <v>2</v>
      </c>
      <c r="D28" s="46">
        <v>14895</v>
      </c>
      <c r="E28" s="55">
        <v>22174</v>
      </c>
      <c r="F28" s="58" t="str">
        <f>VLOOKUP(Orders[[#This Row],[Product ID]],Products[#All],2,FALSE)</f>
        <v>Photo Cube</v>
      </c>
      <c r="G28" s="43">
        <v>12</v>
      </c>
      <c r="H28" s="47">
        <v>1.65</v>
      </c>
      <c r="I28" s="48">
        <v>19.799999999999997</v>
      </c>
    </row>
    <row r="29" spans="1:9" x14ac:dyDescent="0.3">
      <c r="A29" s="43">
        <v>544672</v>
      </c>
      <c r="B29" s="44">
        <v>43518</v>
      </c>
      <c r="C29" s="45" t="s">
        <v>4</v>
      </c>
      <c r="D29" s="46">
        <v>14646</v>
      </c>
      <c r="E29" s="55">
        <v>22653</v>
      </c>
      <c r="F29" s="58" t="str">
        <f>VLOOKUP(Orders[[#This Row],[Product ID]],Products[#All],2,FALSE)</f>
        <v xml:space="preserve">Button Box </v>
      </c>
      <c r="G29" s="43">
        <v>20</v>
      </c>
      <c r="H29" s="47">
        <v>1.95</v>
      </c>
      <c r="I29" s="48">
        <v>39</v>
      </c>
    </row>
    <row r="30" spans="1:9" x14ac:dyDescent="0.3">
      <c r="A30" s="43">
        <v>544672</v>
      </c>
      <c r="B30" s="44">
        <v>43518</v>
      </c>
      <c r="C30" s="45" t="s">
        <v>4</v>
      </c>
      <c r="D30" s="46">
        <v>14646</v>
      </c>
      <c r="E30" s="55">
        <v>20713</v>
      </c>
      <c r="F30" s="58" t="str">
        <f>VLOOKUP(Orders[[#This Row],[Product ID]],Products[#All],2,FALSE)</f>
        <v>Jumbo Bag Owls</v>
      </c>
      <c r="G30" s="43">
        <v>100</v>
      </c>
      <c r="H30" s="47">
        <v>1.65</v>
      </c>
      <c r="I30" s="48">
        <v>165</v>
      </c>
    </row>
    <row r="31" spans="1:9" x14ac:dyDescent="0.3">
      <c r="A31" s="43">
        <v>544811</v>
      </c>
      <c r="B31" s="44">
        <v>43519</v>
      </c>
      <c r="C31" s="45" t="s">
        <v>5</v>
      </c>
      <c r="D31" s="46">
        <v>12471</v>
      </c>
      <c r="E31" s="55">
        <v>22741</v>
      </c>
      <c r="F31" s="58" t="str">
        <f>VLOOKUP(Orders[[#This Row],[Product ID]],Products[#All],2,FALSE)</f>
        <v>Funky Diva Pen</v>
      </c>
      <c r="G31" s="43">
        <v>48</v>
      </c>
      <c r="H31" s="47">
        <v>0.85</v>
      </c>
      <c r="I31" s="48">
        <v>40.799999999999997</v>
      </c>
    </row>
    <row r="32" spans="1:9" x14ac:dyDescent="0.3">
      <c r="A32" s="43">
        <v>545664</v>
      </c>
      <c r="B32" s="44">
        <v>43528</v>
      </c>
      <c r="C32" s="45" t="s">
        <v>10</v>
      </c>
      <c r="D32" s="46">
        <v>12584</v>
      </c>
      <c r="E32" s="55">
        <v>21260</v>
      </c>
      <c r="F32" s="58" t="str">
        <f>VLOOKUP(Orders[[#This Row],[Product ID]],Products[#All],2,FALSE)</f>
        <v>First Aid Tin</v>
      </c>
      <c r="G32" s="43">
        <v>6</v>
      </c>
      <c r="H32" s="47">
        <v>3.25</v>
      </c>
      <c r="I32" s="48">
        <v>19.5</v>
      </c>
    </row>
    <row r="33" spans="1:9" x14ac:dyDescent="0.3">
      <c r="A33" s="43">
        <v>545937</v>
      </c>
      <c r="B33" s="44">
        <v>43532</v>
      </c>
      <c r="C33" s="45" t="s">
        <v>9</v>
      </c>
      <c r="D33" s="46">
        <v>12758</v>
      </c>
      <c r="E33" s="55">
        <v>22740</v>
      </c>
      <c r="F33" s="58" t="str">
        <f>VLOOKUP(Orders[[#This Row],[Product ID]],Products[#All],2,FALSE)</f>
        <v>Polkadot Pen</v>
      </c>
      <c r="G33" s="43">
        <v>48</v>
      </c>
      <c r="H33" s="47">
        <v>0.85</v>
      </c>
      <c r="I33" s="48">
        <v>40.799999999999997</v>
      </c>
    </row>
    <row r="34" spans="1:9" x14ac:dyDescent="0.3">
      <c r="A34" s="43">
        <v>545988</v>
      </c>
      <c r="B34" s="44">
        <v>43532</v>
      </c>
      <c r="C34" s="45" t="s">
        <v>5</v>
      </c>
      <c r="D34" s="46">
        <v>12662</v>
      </c>
      <c r="E34" s="55">
        <v>20713</v>
      </c>
      <c r="F34" s="58" t="str">
        <f>VLOOKUP(Orders[[#This Row],[Product ID]],Products[#All],2,FALSE)</f>
        <v>Jumbo Bag Owls</v>
      </c>
      <c r="G34" s="43">
        <v>10</v>
      </c>
      <c r="H34" s="47">
        <v>1.95</v>
      </c>
      <c r="I34" s="48">
        <v>19.5</v>
      </c>
    </row>
    <row r="35" spans="1:9" x14ac:dyDescent="0.3">
      <c r="A35" s="43">
        <v>546780</v>
      </c>
      <c r="B35" s="44">
        <v>43541</v>
      </c>
      <c r="C35" s="45" t="s">
        <v>12</v>
      </c>
      <c r="D35" s="46">
        <v>12435</v>
      </c>
      <c r="E35" s="55">
        <v>20713</v>
      </c>
      <c r="F35" s="58" t="str">
        <f>VLOOKUP(Orders[[#This Row],[Product ID]],Products[#All],2,FALSE)</f>
        <v>Jumbo Bag Owls</v>
      </c>
      <c r="G35" s="43">
        <v>20</v>
      </c>
      <c r="H35" s="47">
        <v>1.95</v>
      </c>
      <c r="I35" s="48">
        <v>39</v>
      </c>
    </row>
    <row r="36" spans="1:9" x14ac:dyDescent="0.3">
      <c r="A36" s="43">
        <v>546843</v>
      </c>
      <c r="B36" s="44">
        <v>43541</v>
      </c>
      <c r="C36" s="45" t="s">
        <v>5</v>
      </c>
      <c r="D36" s="46">
        <v>12472</v>
      </c>
      <c r="E36" s="55">
        <v>20713</v>
      </c>
      <c r="F36" s="58" t="str">
        <f>VLOOKUP(Orders[[#This Row],[Product ID]],Products[#All],2,FALSE)</f>
        <v>Jumbo Bag Owls</v>
      </c>
      <c r="G36" s="43">
        <v>10</v>
      </c>
      <c r="H36" s="47">
        <v>1.95</v>
      </c>
      <c r="I36" s="48">
        <v>19.5</v>
      </c>
    </row>
    <row r="37" spans="1:9" x14ac:dyDescent="0.3">
      <c r="A37" s="43">
        <v>546843</v>
      </c>
      <c r="B37" s="44">
        <v>43541</v>
      </c>
      <c r="C37" s="45" t="s">
        <v>5</v>
      </c>
      <c r="D37" s="46">
        <v>12472</v>
      </c>
      <c r="E37" s="55">
        <v>22740</v>
      </c>
      <c r="F37" s="58" t="str">
        <f>VLOOKUP(Orders[[#This Row],[Product ID]],Products[#All],2,FALSE)</f>
        <v>Polkadot Pen</v>
      </c>
      <c r="G37" s="43">
        <v>48</v>
      </c>
      <c r="H37" s="47">
        <v>0.85</v>
      </c>
      <c r="I37" s="48">
        <v>40.799999999999997</v>
      </c>
    </row>
    <row r="38" spans="1:9" x14ac:dyDescent="0.3">
      <c r="A38" s="43">
        <v>546920</v>
      </c>
      <c r="B38" s="44">
        <v>43542</v>
      </c>
      <c r="C38" s="45" t="s">
        <v>5</v>
      </c>
      <c r="D38" s="46">
        <v>12471</v>
      </c>
      <c r="E38" s="55">
        <v>22741</v>
      </c>
      <c r="F38" s="58" t="str">
        <f>VLOOKUP(Orders[[#This Row],[Product ID]],Products[#All],2,FALSE)</f>
        <v>Funky Diva Pen</v>
      </c>
      <c r="G38" s="43">
        <v>48</v>
      </c>
      <c r="H38" s="47">
        <v>0.85</v>
      </c>
      <c r="I38" s="48">
        <v>40.799999999999997</v>
      </c>
    </row>
    <row r="39" spans="1:9" x14ac:dyDescent="0.3">
      <c r="A39" s="43">
        <v>547194</v>
      </c>
      <c r="B39" s="44">
        <v>43545</v>
      </c>
      <c r="C39" s="45" t="s">
        <v>3</v>
      </c>
      <c r="D39" s="46">
        <v>12637</v>
      </c>
      <c r="E39" s="55">
        <v>20713</v>
      </c>
      <c r="F39" s="58" t="str">
        <f>VLOOKUP(Orders[[#This Row],[Product ID]],Products[#All],2,FALSE)</f>
        <v>Jumbo Bag Owls</v>
      </c>
      <c r="G39" s="43">
        <v>2</v>
      </c>
      <c r="H39" s="47">
        <v>1.95</v>
      </c>
      <c r="I39" s="48">
        <v>3.9</v>
      </c>
    </row>
    <row r="40" spans="1:9" x14ac:dyDescent="0.3">
      <c r="A40" s="43">
        <v>547517</v>
      </c>
      <c r="B40" s="44">
        <v>43547</v>
      </c>
      <c r="C40" s="45" t="s">
        <v>11</v>
      </c>
      <c r="D40" s="46">
        <v>12395</v>
      </c>
      <c r="E40" s="55">
        <v>22740</v>
      </c>
      <c r="F40" s="58" t="str">
        <f>VLOOKUP(Orders[[#This Row],[Product ID]],Products[#All],2,FALSE)</f>
        <v>Polkadot Pen</v>
      </c>
      <c r="G40" s="43">
        <v>48</v>
      </c>
      <c r="H40" s="47">
        <v>0.85</v>
      </c>
      <c r="I40" s="48">
        <v>40.799999999999997</v>
      </c>
    </row>
    <row r="41" spans="1:9" x14ac:dyDescent="0.3">
      <c r="A41" s="43">
        <v>547685</v>
      </c>
      <c r="B41" s="44">
        <v>43548</v>
      </c>
      <c r="C41" s="45" t="s">
        <v>11</v>
      </c>
      <c r="D41" s="46">
        <v>12408</v>
      </c>
      <c r="E41" s="55">
        <v>20713</v>
      </c>
      <c r="F41" s="58" t="str">
        <f>VLOOKUP(Orders[[#This Row],[Product ID]],Products[#All],2,FALSE)</f>
        <v>Jumbo Bag Owls</v>
      </c>
      <c r="G41" s="43">
        <v>10</v>
      </c>
      <c r="H41" s="47">
        <v>1.95</v>
      </c>
      <c r="I41" s="48">
        <v>19.5</v>
      </c>
    </row>
    <row r="42" spans="1:9" x14ac:dyDescent="0.3">
      <c r="A42" s="43">
        <v>547897</v>
      </c>
      <c r="B42" s="44">
        <v>43552</v>
      </c>
      <c r="C42" s="45" t="s">
        <v>9</v>
      </c>
      <c r="D42" s="46">
        <v>12792</v>
      </c>
      <c r="E42" s="55">
        <v>21888</v>
      </c>
      <c r="F42" s="58" t="str">
        <f>VLOOKUP(Orders[[#This Row],[Product ID]],Products[#All],2,FALSE)</f>
        <v>Bingo Set</v>
      </c>
      <c r="G42" s="43">
        <v>4</v>
      </c>
      <c r="H42" s="47">
        <v>3.75</v>
      </c>
      <c r="I42" s="48">
        <v>15</v>
      </c>
    </row>
    <row r="43" spans="1:9" x14ac:dyDescent="0.3">
      <c r="A43" s="43">
        <v>548711</v>
      </c>
      <c r="B43" s="44">
        <v>43558</v>
      </c>
      <c r="C43" s="45" t="s">
        <v>2</v>
      </c>
      <c r="D43" s="46">
        <v>18116</v>
      </c>
      <c r="E43" s="55">
        <v>22694</v>
      </c>
      <c r="F43" s="58" t="str">
        <f>VLOOKUP(Orders[[#This Row],[Product ID]],Products[#All],2,FALSE)</f>
        <v xml:space="preserve">Wicker Star </v>
      </c>
      <c r="G43" s="43">
        <v>1</v>
      </c>
      <c r="H43" s="47">
        <v>2.1</v>
      </c>
      <c r="I43" s="48">
        <v>2.1</v>
      </c>
    </row>
    <row r="44" spans="1:9" x14ac:dyDescent="0.3">
      <c r="A44" s="43">
        <v>548745</v>
      </c>
      <c r="B44" s="44">
        <v>43559</v>
      </c>
      <c r="C44" s="45" t="s">
        <v>5</v>
      </c>
      <c r="D44" s="46">
        <v>12471</v>
      </c>
      <c r="E44" s="55">
        <v>22741</v>
      </c>
      <c r="F44" s="58" t="str">
        <f>VLOOKUP(Orders[[#This Row],[Product ID]],Products[#All],2,FALSE)</f>
        <v>Funky Diva Pen</v>
      </c>
      <c r="G44" s="43">
        <v>48</v>
      </c>
      <c r="H44" s="47">
        <v>0.85</v>
      </c>
      <c r="I44" s="48">
        <v>40.799999999999997</v>
      </c>
    </row>
    <row r="45" spans="1:9" x14ac:dyDescent="0.3">
      <c r="A45" s="43">
        <v>550188</v>
      </c>
      <c r="B45" s="44">
        <v>43569</v>
      </c>
      <c r="C45" s="45" t="s">
        <v>7</v>
      </c>
      <c r="D45" s="46">
        <v>12457</v>
      </c>
      <c r="E45" s="55">
        <v>21888</v>
      </c>
      <c r="F45" s="58" t="str">
        <f>VLOOKUP(Orders[[#This Row],[Product ID]],Products[#All],2,FALSE)</f>
        <v>Bingo Set</v>
      </c>
      <c r="G45" s="43">
        <v>4</v>
      </c>
      <c r="H45" s="47">
        <v>3.75</v>
      </c>
      <c r="I45" s="48">
        <v>15</v>
      </c>
    </row>
    <row r="46" spans="1:9" x14ac:dyDescent="0.3">
      <c r="A46" s="43">
        <v>550665</v>
      </c>
      <c r="B46" s="44">
        <v>43575</v>
      </c>
      <c r="C46" s="45" t="s">
        <v>5</v>
      </c>
      <c r="D46" s="46">
        <v>12530</v>
      </c>
      <c r="E46" s="55">
        <v>22740</v>
      </c>
      <c r="F46" s="58" t="str">
        <f>VLOOKUP(Orders[[#This Row],[Product ID]],Products[#All],2,FALSE)</f>
        <v>Polkadot Pen</v>
      </c>
      <c r="G46" s="43">
        <v>48</v>
      </c>
      <c r="H46" s="47">
        <v>0.85</v>
      </c>
      <c r="I46" s="48">
        <v>40.799999999999997</v>
      </c>
    </row>
    <row r="47" spans="1:9" x14ac:dyDescent="0.3">
      <c r="A47" s="43">
        <v>550827</v>
      </c>
      <c r="B47" s="44">
        <v>43576</v>
      </c>
      <c r="C47" s="45" t="s">
        <v>3</v>
      </c>
      <c r="D47" s="46">
        <v>12670</v>
      </c>
      <c r="E47" s="55">
        <v>22740</v>
      </c>
      <c r="F47" s="58" t="str">
        <f>VLOOKUP(Orders[[#This Row],[Product ID]],Products[#All],2,FALSE)</f>
        <v>Polkadot Pen</v>
      </c>
      <c r="G47" s="43">
        <v>48</v>
      </c>
      <c r="H47" s="47">
        <v>0.85</v>
      </c>
      <c r="I47" s="48">
        <v>40.799999999999997</v>
      </c>
    </row>
    <row r="48" spans="1:9" x14ac:dyDescent="0.3">
      <c r="A48" s="43">
        <v>552337</v>
      </c>
      <c r="B48" s="44">
        <v>43594</v>
      </c>
      <c r="C48" s="45" t="s">
        <v>5</v>
      </c>
      <c r="D48" s="46">
        <v>12621</v>
      </c>
      <c r="E48" s="55">
        <v>21116</v>
      </c>
      <c r="F48" s="58" t="str">
        <f>VLOOKUP(Orders[[#This Row],[Product ID]],Products[#All],2,FALSE)</f>
        <v>Owl Doorstop</v>
      </c>
      <c r="G48" s="43">
        <v>3</v>
      </c>
      <c r="H48" s="47">
        <v>4.95</v>
      </c>
      <c r="I48" s="48">
        <v>14.850000000000001</v>
      </c>
    </row>
    <row r="49" spans="1:9" x14ac:dyDescent="0.3">
      <c r="A49" s="43">
        <v>552978</v>
      </c>
      <c r="B49" s="44">
        <v>43597</v>
      </c>
      <c r="C49" s="45" t="s">
        <v>5</v>
      </c>
      <c r="D49" s="46">
        <v>12590</v>
      </c>
      <c r="E49" s="55">
        <v>22740</v>
      </c>
      <c r="F49" s="58" t="str">
        <f>VLOOKUP(Orders[[#This Row],[Product ID]],Products[#All],2,FALSE)</f>
        <v>Polkadot Pen</v>
      </c>
      <c r="G49" s="43">
        <v>48</v>
      </c>
      <c r="H49" s="47">
        <v>0.85</v>
      </c>
      <c r="I49" s="48">
        <v>40.799999999999997</v>
      </c>
    </row>
    <row r="50" spans="1:9" x14ac:dyDescent="0.3">
      <c r="A50" s="43">
        <v>553037</v>
      </c>
      <c r="B50" s="44">
        <v>43598</v>
      </c>
      <c r="C50" s="45" t="s">
        <v>5</v>
      </c>
      <c r="D50" s="46">
        <v>12471</v>
      </c>
      <c r="E50" s="55">
        <v>22741</v>
      </c>
      <c r="F50" s="58" t="str">
        <f>VLOOKUP(Orders[[#This Row],[Product ID]],Products[#All],2,FALSE)</f>
        <v>Funky Diva Pen</v>
      </c>
      <c r="G50" s="43">
        <v>48</v>
      </c>
      <c r="H50" s="47">
        <v>0.85</v>
      </c>
      <c r="I50" s="48">
        <v>40.799999999999997</v>
      </c>
    </row>
    <row r="51" spans="1:9" x14ac:dyDescent="0.3">
      <c r="A51" s="43">
        <v>553377</v>
      </c>
      <c r="B51" s="44">
        <v>43601</v>
      </c>
      <c r="C51" s="45" t="s">
        <v>2</v>
      </c>
      <c r="D51" s="46">
        <v>14888</v>
      </c>
      <c r="E51" s="55">
        <v>21888</v>
      </c>
      <c r="F51" s="58" t="str">
        <f>VLOOKUP(Orders[[#This Row],[Product ID]],Products[#All],2,FALSE)</f>
        <v>Bingo Set</v>
      </c>
      <c r="G51" s="43">
        <v>6</v>
      </c>
      <c r="H51" s="47">
        <v>3.75</v>
      </c>
      <c r="I51" s="48">
        <v>22.5</v>
      </c>
    </row>
    <row r="52" spans="1:9" x14ac:dyDescent="0.3">
      <c r="A52" s="43">
        <v>553540</v>
      </c>
      <c r="B52" s="44">
        <v>43602</v>
      </c>
      <c r="C52" s="45" t="s">
        <v>2</v>
      </c>
      <c r="D52" s="46">
        <v>17511</v>
      </c>
      <c r="E52" s="55">
        <v>21888</v>
      </c>
      <c r="F52" s="58" t="str">
        <f>VLOOKUP(Orders[[#This Row],[Product ID]],Products[#All],2,FALSE)</f>
        <v>Bingo Set</v>
      </c>
      <c r="G52" s="43">
        <v>4</v>
      </c>
      <c r="H52" s="47">
        <v>3.75</v>
      </c>
      <c r="I52" s="48">
        <v>15</v>
      </c>
    </row>
    <row r="53" spans="1:9" x14ac:dyDescent="0.3">
      <c r="A53" s="43">
        <v>553832</v>
      </c>
      <c r="B53" s="44">
        <v>43604</v>
      </c>
      <c r="C53" s="45" t="s">
        <v>2</v>
      </c>
      <c r="D53" s="46">
        <v>12957</v>
      </c>
      <c r="E53" s="55">
        <v>21025</v>
      </c>
      <c r="F53" s="58" t="str">
        <f>VLOOKUP(Orders[[#This Row],[Product ID]],Products[#All],2,FALSE)</f>
        <v>Space Frog</v>
      </c>
      <c r="G53" s="43">
        <v>10</v>
      </c>
      <c r="H53" s="47">
        <v>1.25</v>
      </c>
      <c r="I53" s="48">
        <v>12.5</v>
      </c>
    </row>
    <row r="54" spans="1:9" x14ac:dyDescent="0.3">
      <c r="A54" s="43">
        <v>554356</v>
      </c>
      <c r="B54" s="44">
        <v>43609</v>
      </c>
      <c r="C54" s="45" t="s">
        <v>3</v>
      </c>
      <c r="D54" s="46">
        <v>12670</v>
      </c>
      <c r="E54" s="55">
        <v>22740</v>
      </c>
      <c r="F54" s="58" t="str">
        <f>VLOOKUP(Orders[[#This Row],[Product ID]],Products[#All],2,FALSE)</f>
        <v>Polkadot Pen</v>
      </c>
      <c r="G54" s="43">
        <v>48</v>
      </c>
      <c r="H54" s="47">
        <v>0.85</v>
      </c>
      <c r="I54" s="48">
        <v>40.799999999999997</v>
      </c>
    </row>
    <row r="55" spans="1:9" x14ac:dyDescent="0.3">
      <c r="A55" s="43">
        <v>555095</v>
      </c>
      <c r="B55" s="44">
        <v>43616</v>
      </c>
      <c r="C55" s="45" t="s">
        <v>8</v>
      </c>
      <c r="D55" s="46">
        <v>12540</v>
      </c>
      <c r="E55" s="55">
        <v>21116</v>
      </c>
      <c r="F55" s="58" t="str">
        <f>VLOOKUP(Orders[[#This Row],[Product ID]],Products[#All],2,FALSE)</f>
        <v>Owl Doorstop</v>
      </c>
      <c r="G55" s="43">
        <v>3</v>
      </c>
      <c r="H55" s="47">
        <v>4.95</v>
      </c>
      <c r="I55" s="48">
        <v>14.850000000000001</v>
      </c>
    </row>
    <row r="56" spans="1:9" x14ac:dyDescent="0.3">
      <c r="A56" s="43">
        <v>555162</v>
      </c>
      <c r="B56" s="44">
        <v>43617</v>
      </c>
      <c r="C56" s="45" t="s">
        <v>5</v>
      </c>
      <c r="D56" s="46">
        <v>12473</v>
      </c>
      <c r="E56" s="55">
        <v>22740</v>
      </c>
      <c r="F56" s="58" t="str">
        <f>VLOOKUP(Orders[[#This Row],[Product ID]],Products[#All],2,FALSE)</f>
        <v>Polkadot Pen</v>
      </c>
      <c r="G56" s="43">
        <v>48</v>
      </c>
      <c r="H56" s="47">
        <v>0.85</v>
      </c>
      <c r="I56" s="48">
        <v>40.799999999999997</v>
      </c>
    </row>
    <row r="57" spans="1:9" x14ac:dyDescent="0.3">
      <c r="A57" s="43">
        <v>555162</v>
      </c>
      <c r="B57" s="44">
        <v>43617</v>
      </c>
      <c r="C57" s="45" t="s">
        <v>5</v>
      </c>
      <c r="D57" s="46">
        <v>12473</v>
      </c>
      <c r="E57" s="55">
        <v>22741</v>
      </c>
      <c r="F57" s="58" t="str">
        <f>VLOOKUP(Orders[[#This Row],[Product ID]],Products[#All],2,FALSE)</f>
        <v>Funky Diva Pen</v>
      </c>
      <c r="G57" s="43">
        <v>48</v>
      </c>
      <c r="H57" s="47">
        <v>0.85</v>
      </c>
      <c r="I57" s="48">
        <v>40.799999999999997</v>
      </c>
    </row>
    <row r="58" spans="1:9" x14ac:dyDescent="0.3">
      <c r="A58" s="43">
        <v>555284</v>
      </c>
      <c r="B58" s="44">
        <v>43618</v>
      </c>
      <c r="C58" s="45" t="s">
        <v>2</v>
      </c>
      <c r="D58" s="46">
        <v>14298</v>
      </c>
      <c r="E58" s="55">
        <v>62018</v>
      </c>
      <c r="F58" s="58" t="str">
        <f>VLOOKUP(Orders[[#This Row],[Product ID]],Products[#All],2,FALSE)</f>
        <v xml:space="preserve">Sombrero </v>
      </c>
      <c r="G58" s="43">
        <v>48</v>
      </c>
      <c r="H58" s="47">
        <v>1.25</v>
      </c>
      <c r="I58" s="48">
        <v>60</v>
      </c>
    </row>
    <row r="59" spans="1:9" x14ac:dyDescent="0.3">
      <c r="A59" s="43">
        <v>555572</v>
      </c>
      <c r="B59" s="44">
        <v>43621</v>
      </c>
      <c r="C59" s="45" t="s">
        <v>11</v>
      </c>
      <c r="D59" s="46">
        <v>12449</v>
      </c>
      <c r="E59" s="55">
        <v>21888</v>
      </c>
      <c r="F59" s="58" t="str">
        <f>VLOOKUP(Orders[[#This Row],[Product ID]],Products[#All],2,FALSE)</f>
        <v>Bingo Set</v>
      </c>
      <c r="G59" s="43">
        <v>4</v>
      </c>
      <c r="H59" s="47">
        <v>3.75</v>
      </c>
      <c r="I59" s="48">
        <v>15</v>
      </c>
    </row>
    <row r="60" spans="1:9" x14ac:dyDescent="0.3">
      <c r="A60" s="43">
        <v>555637</v>
      </c>
      <c r="B60" s="44">
        <v>43622</v>
      </c>
      <c r="C60" s="45" t="s">
        <v>3</v>
      </c>
      <c r="D60" s="46">
        <v>12535</v>
      </c>
      <c r="E60" s="55">
        <v>21116</v>
      </c>
      <c r="F60" s="58" t="str">
        <f>VLOOKUP(Orders[[#This Row],[Product ID]],Products[#All],2,FALSE)</f>
        <v>Owl Doorstop</v>
      </c>
      <c r="G60" s="43">
        <v>3</v>
      </c>
      <c r="H60" s="47">
        <v>4.95</v>
      </c>
      <c r="I60" s="48">
        <v>14.850000000000001</v>
      </c>
    </row>
    <row r="61" spans="1:9" x14ac:dyDescent="0.3">
      <c r="A61" s="43">
        <v>556258</v>
      </c>
      <c r="B61" s="44">
        <v>43625</v>
      </c>
      <c r="C61" s="45" t="s">
        <v>3</v>
      </c>
      <c r="D61" s="46">
        <v>12694</v>
      </c>
      <c r="E61" s="55">
        <v>21888</v>
      </c>
      <c r="F61" s="58" t="str">
        <f>VLOOKUP(Orders[[#This Row],[Product ID]],Products[#All],2,FALSE)</f>
        <v>Bingo Set</v>
      </c>
      <c r="G61" s="43">
        <v>4</v>
      </c>
      <c r="H61" s="47">
        <v>3.75</v>
      </c>
      <c r="I61" s="48">
        <v>15</v>
      </c>
    </row>
    <row r="62" spans="1:9" x14ac:dyDescent="0.3">
      <c r="A62" s="43">
        <v>557007</v>
      </c>
      <c r="B62" s="44">
        <v>43632</v>
      </c>
      <c r="C62" s="45" t="s">
        <v>8</v>
      </c>
      <c r="D62" s="46">
        <v>12484</v>
      </c>
      <c r="E62" s="55">
        <v>22197</v>
      </c>
      <c r="F62" s="58" t="str">
        <f>VLOOKUP(Orders[[#This Row],[Product ID]],Products[#All],2,FALSE)</f>
        <v>Popcorn Holder</v>
      </c>
      <c r="G62" s="43">
        <v>5</v>
      </c>
      <c r="H62" s="47">
        <v>0.85</v>
      </c>
      <c r="I62" s="48">
        <v>4.25</v>
      </c>
    </row>
    <row r="63" spans="1:9" x14ac:dyDescent="0.3">
      <c r="A63" s="43">
        <v>557466</v>
      </c>
      <c r="B63" s="44">
        <v>43636</v>
      </c>
      <c r="C63" s="45" t="s">
        <v>5</v>
      </c>
      <c r="D63" s="46">
        <v>13815</v>
      </c>
      <c r="E63" s="55">
        <v>22740</v>
      </c>
      <c r="F63" s="58" t="str">
        <f>VLOOKUP(Orders[[#This Row],[Product ID]],Products[#All],2,FALSE)</f>
        <v>Polkadot Pen</v>
      </c>
      <c r="G63" s="43">
        <v>48</v>
      </c>
      <c r="H63" s="47">
        <v>0.85</v>
      </c>
      <c r="I63" s="48">
        <v>40.799999999999997</v>
      </c>
    </row>
    <row r="64" spans="1:9" x14ac:dyDescent="0.3">
      <c r="A64" s="43">
        <v>557509</v>
      </c>
      <c r="B64" s="44">
        <v>43636</v>
      </c>
      <c r="C64" s="45" t="s">
        <v>2</v>
      </c>
      <c r="D64" s="46">
        <v>15389</v>
      </c>
      <c r="E64" s="55">
        <v>62018</v>
      </c>
      <c r="F64" s="58" t="str">
        <f>VLOOKUP(Orders[[#This Row],[Product ID]],Products[#All],2,FALSE)</f>
        <v xml:space="preserve">Sombrero </v>
      </c>
      <c r="G64" s="43">
        <v>400</v>
      </c>
      <c r="H64" s="47">
        <v>1.25</v>
      </c>
      <c r="I64" s="48">
        <v>500</v>
      </c>
    </row>
    <row r="65" spans="1:9" x14ac:dyDescent="0.3">
      <c r="A65" s="43">
        <v>557525</v>
      </c>
      <c r="B65" s="44">
        <v>43637</v>
      </c>
      <c r="C65" s="45" t="s">
        <v>4</v>
      </c>
      <c r="D65" s="46">
        <v>12759</v>
      </c>
      <c r="E65" s="55">
        <v>21260</v>
      </c>
      <c r="F65" s="58" t="str">
        <f>VLOOKUP(Orders[[#This Row],[Product ID]],Products[#All],2,FALSE)</f>
        <v>First Aid Tin</v>
      </c>
      <c r="G65" s="43">
        <v>6</v>
      </c>
      <c r="H65" s="47">
        <v>3.25</v>
      </c>
      <c r="I65" s="48">
        <v>19.5</v>
      </c>
    </row>
    <row r="66" spans="1:9" x14ac:dyDescent="0.3">
      <c r="A66" s="43">
        <v>557789</v>
      </c>
      <c r="B66" s="44">
        <v>43638</v>
      </c>
      <c r="C66" s="45" t="s">
        <v>11</v>
      </c>
      <c r="D66" s="46">
        <v>12379</v>
      </c>
      <c r="E66" s="55">
        <v>22740</v>
      </c>
      <c r="F66" s="58" t="str">
        <f>VLOOKUP(Orders[[#This Row],[Product ID]],Products[#All],2,FALSE)</f>
        <v>Polkadot Pen</v>
      </c>
      <c r="G66" s="43">
        <v>48</v>
      </c>
      <c r="H66" s="47">
        <v>0.85</v>
      </c>
      <c r="I66" s="48">
        <v>40.799999999999997</v>
      </c>
    </row>
    <row r="67" spans="1:9" x14ac:dyDescent="0.3">
      <c r="A67" s="43">
        <v>557885</v>
      </c>
      <c r="B67" s="44">
        <v>43639</v>
      </c>
      <c r="C67" s="45" t="s">
        <v>11</v>
      </c>
      <c r="D67" s="46">
        <v>12465</v>
      </c>
      <c r="E67" s="55">
        <v>22740</v>
      </c>
      <c r="F67" s="58" t="str">
        <f>VLOOKUP(Orders[[#This Row],[Product ID]],Products[#All],2,FALSE)</f>
        <v>Polkadot Pen</v>
      </c>
      <c r="G67" s="43">
        <v>48</v>
      </c>
      <c r="H67" s="47">
        <v>0.85</v>
      </c>
      <c r="I67" s="48">
        <v>40.799999999999997</v>
      </c>
    </row>
    <row r="68" spans="1:9" x14ac:dyDescent="0.3">
      <c r="A68" s="43">
        <v>558262</v>
      </c>
      <c r="B68" s="44">
        <v>43644</v>
      </c>
      <c r="C68" s="45" t="s">
        <v>4</v>
      </c>
      <c r="D68" s="46">
        <v>14646</v>
      </c>
      <c r="E68" s="55">
        <v>20713</v>
      </c>
      <c r="F68" s="58" t="str">
        <f>VLOOKUP(Orders[[#This Row],[Product ID]],Products[#All],2,FALSE)</f>
        <v>Jumbo Bag Owls</v>
      </c>
      <c r="G68" s="43">
        <v>200</v>
      </c>
      <c r="H68" s="47">
        <v>1.79</v>
      </c>
      <c r="I68" s="48">
        <v>358</v>
      </c>
    </row>
    <row r="69" spans="1:9" x14ac:dyDescent="0.3">
      <c r="A69" s="43">
        <v>558628</v>
      </c>
      <c r="B69" s="44">
        <v>43646</v>
      </c>
      <c r="C69" s="45" t="s">
        <v>5</v>
      </c>
      <c r="D69" s="46">
        <v>12626</v>
      </c>
      <c r="E69" s="55">
        <v>20713</v>
      </c>
      <c r="F69" s="58" t="str">
        <f>VLOOKUP(Orders[[#This Row],[Product ID]],Products[#All],2,FALSE)</f>
        <v>Jumbo Bag Owls</v>
      </c>
      <c r="G69" s="43">
        <v>10</v>
      </c>
      <c r="H69" s="47">
        <v>2.08</v>
      </c>
      <c r="I69" s="48">
        <v>20.8</v>
      </c>
    </row>
    <row r="70" spans="1:9" x14ac:dyDescent="0.3">
      <c r="A70" s="43">
        <v>559036</v>
      </c>
      <c r="B70" s="44">
        <v>43651</v>
      </c>
      <c r="C70" s="45" t="s">
        <v>3</v>
      </c>
      <c r="D70" s="46">
        <v>12637</v>
      </c>
      <c r="E70" s="55">
        <v>22174</v>
      </c>
      <c r="F70" s="58" t="str">
        <f>VLOOKUP(Orders[[#This Row],[Product ID]],Products[#All],2,FALSE)</f>
        <v>Photo Cube</v>
      </c>
      <c r="G70" s="43">
        <v>12</v>
      </c>
      <c r="H70" s="47">
        <v>1.65</v>
      </c>
      <c r="I70" s="48">
        <v>19.799999999999997</v>
      </c>
    </row>
    <row r="71" spans="1:9" x14ac:dyDescent="0.3">
      <c r="A71" s="43">
        <v>559366</v>
      </c>
      <c r="B71" s="44">
        <v>43654</v>
      </c>
      <c r="C71" s="45" t="s">
        <v>2</v>
      </c>
      <c r="D71" s="46">
        <v>13102</v>
      </c>
      <c r="E71" s="55">
        <v>22197</v>
      </c>
      <c r="F71" s="58" t="str">
        <f>VLOOKUP(Orders[[#This Row],[Product ID]],Products[#All],2,FALSE)</f>
        <v>Popcorn Holder</v>
      </c>
      <c r="G71" s="43">
        <v>24</v>
      </c>
      <c r="H71" s="47">
        <v>0.85</v>
      </c>
      <c r="I71" s="48">
        <v>20.399999999999999</v>
      </c>
    </row>
    <row r="72" spans="1:9" x14ac:dyDescent="0.3">
      <c r="A72" s="43">
        <v>559418</v>
      </c>
      <c r="B72" s="44">
        <v>43654</v>
      </c>
      <c r="C72" s="45" t="s">
        <v>3</v>
      </c>
      <c r="D72" s="46">
        <v>12681</v>
      </c>
      <c r="E72" s="55">
        <v>22197</v>
      </c>
      <c r="F72" s="58" t="str">
        <f>VLOOKUP(Orders[[#This Row],[Product ID]],Products[#All],2,FALSE)</f>
        <v>Popcorn Holder</v>
      </c>
      <c r="G72" s="43">
        <v>12</v>
      </c>
      <c r="H72" s="47">
        <v>0.85</v>
      </c>
      <c r="I72" s="48">
        <v>10.199999999999999</v>
      </c>
    </row>
    <row r="73" spans="1:9" x14ac:dyDescent="0.3">
      <c r="A73" s="43">
        <v>559550</v>
      </c>
      <c r="B73" s="44">
        <v>43656</v>
      </c>
      <c r="C73" s="45" t="s">
        <v>2</v>
      </c>
      <c r="D73" s="46">
        <v>17757</v>
      </c>
      <c r="E73" s="55">
        <v>22197</v>
      </c>
      <c r="F73" s="58" t="str">
        <f>VLOOKUP(Orders[[#This Row],[Product ID]],Products[#All],2,FALSE)</f>
        <v>Popcorn Holder</v>
      </c>
      <c r="G73" s="43">
        <v>10</v>
      </c>
      <c r="H73" s="47">
        <v>0.85</v>
      </c>
      <c r="I73" s="48">
        <v>8.5</v>
      </c>
    </row>
    <row r="74" spans="1:9" x14ac:dyDescent="0.3">
      <c r="A74" s="43">
        <v>559665</v>
      </c>
      <c r="B74" s="44">
        <v>43657</v>
      </c>
      <c r="C74" s="45" t="s">
        <v>8</v>
      </c>
      <c r="D74" s="46">
        <v>12556</v>
      </c>
      <c r="E74" s="55">
        <v>22197</v>
      </c>
      <c r="F74" s="58" t="str">
        <f>VLOOKUP(Orders[[#This Row],[Product ID]],Products[#All],2,FALSE)</f>
        <v>Popcorn Holder</v>
      </c>
      <c r="G74" s="43">
        <v>4</v>
      </c>
      <c r="H74" s="47">
        <v>0.85</v>
      </c>
      <c r="I74" s="48">
        <v>3.4</v>
      </c>
    </row>
    <row r="75" spans="1:9" x14ac:dyDescent="0.3">
      <c r="A75" s="43">
        <v>559862</v>
      </c>
      <c r="B75" s="44">
        <v>43659</v>
      </c>
      <c r="C75" s="45" t="s">
        <v>9</v>
      </c>
      <c r="D75" s="46">
        <v>12782</v>
      </c>
      <c r="E75" s="55">
        <v>22740</v>
      </c>
      <c r="F75" s="58" t="str">
        <f>VLOOKUP(Orders[[#This Row],[Product ID]],Products[#All],2,FALSE)</f>
        <v>Polkadot Pen</v>
      </c>
      <c r="G75" s="43">
        <v>48</v>
      </c>
      <c r="H75" s="47">
        <v>0.85</v>
      </c>
      <c r="I75" s="48">
        <v>40.799999999999997</v>
      </c>
    </row>
    <row r="76" spans="1:9" x14ac:dyDescent="0.3">
      <c r="A76" s="43">
        <v>559907</v>
      </c>
      <c r="B76" s="44">
        <v>43659</v>
      </c>
      <c r="C76" s="45" t="s">
        <v>9</v>
      </c>
      <c r="D76" s="46">
        <v>12766</v>
      </c>
      <c r="E76" s="55">
        <v>22740</v>
      </c>
      <c r="F76" s="58" t="str">
        <f>VLOOKUP(Orders[[#This Row],[Product ID]],Products[#All],2,FALSE)</f>
        <v>Polkadot Pen</v>
      </c>
      <c r="G76" s="43">
        <v>96</v>
      </c>
      <c r="H76" s="47">
        <v>0.85</v>
      </c>
      <c r="I76" s="48">
        <v>81.599999999999994</v>
      </c>
    </row>
    <row r="77" spans="1:9" x14ac:dyDescent="0.3">
      <c r="A77" s="43">
        <v>560211</v>
      </c>
      <c r="B77" s="44">
        <v>43661</v>
      </c>
      <c r="C77" s="45" t="s">
        <v>5</v>
      </c>
      <c r="D77" s="46">
        <v>12621</v>
      </c>
      <c r="E77" s="55">
        <v>20713</v>
      </c>
      <c r="F77" s="58" t="str">
        <f>VLOOKUP(Orders[[#This Row],[Product ID]],Products[#All],2,FALSE)</f>
        <v>Jumbo Bag Owls</v>
      </c>
      <c r="G77" s="43">
        <v>10</v>
      </c>
      <c r="H77" s="47">
        <v>2.08</v>
      </c>
      <c r="I77" s="48">
        <v>20.8</v>
      </c>
    </row>
    <row r="78" spans="1:9" x14ac:dyDescent="0.3">
      <c r="A78" s="43">
        <v>560590</v>
      </c>
      <c r="B78" s="44">
        <v>43665</v>
      </c>
      <c r="C78" s="45" t="s">
        <v>5</v>
      </c>
      <c r="D78" s="46">
        <v>12560</v>
      </c>
      <c r="E78" s="55">
        <v>22740</v>
      </c>
      <c r="F78" s="58" t="str">
        <f>VLOOKUP(Orders[[#This Row],[Product ID]],Products[#All],2,FALSE)</f>
        <v>Polkadot Pen</v>
      </c>
      <c r="G78" s="43">
        <v>48</v>
      </c>
      <c r="H78" s="47">
        <v>0.85</v>
      </c>
      <c r="I78" s="48">
        <v>40.799999999999997</v>
      </c>
    </row>
    <row r="79" spans="1:9" x14ac:dyDescent="0.3">
      <c r="A79" s="43">
        <v>560694</v>
      </c>
      <c r="B79" s="44">
        <v>43666</v>
      </c>
      <c r="C79" s="45" t="s">
        <v>9</v>
      </c>
      <c r="D79" s="46">
        <v>12757</v>
      </c>
      <c r="E79" s="55">
        <v>20713</v>
      </c>
      <c r="F79" s="58" t="str">
        <f>VLOOKUP(Orders[[#This Row],[Product ID]],Products[#All],2,FALSE)</f>
        <v>Jumbo Bag Owls</v>
      </c>
      <c r="G79" s="43">
        <v>10</v>
      </c>
      <c r="H79" s="47">
        <v>2.08</v>
      </c>
      <c r="I79" s="48">
        <v>20.8</v>
      </c>
    </row>
    <row r="80" spans="1:9" x14ac:dyDescent="0.3">
      <c r="A80" s="43">
        <v>560901</v>
      </c>
      <c r="B80" s="44">
        <v>43667</v>
      </c>
      <c r="C80" s="45" t="s">
        <v>5</v>
      </c>
      <c r="D80" s="46">
        <v>12476</v>
      </c>
      <c r="E80" s="55">
        <v>21116</v>
      </c>
      <c r="F80" s="58" t="str">
        <f>VLOOKUP(Orders[[#This Row],[Product ID]],Products[#All],2,FALSE)</f>
        <v>Owl Doorstop</v>
      </c>
      <c r="G80" s="43">
        <v>3</v>
      </c>
      <c r="H80" s="47">
        <v>4.95</v>
      </c>
      <c r="I80" s="48">
        <v>14.850000000000001</v>
      </c>
    </row>
    <row r="81" spans="1:9" x14ac:dyDescent="0.3">
      <c r="A81" s="43">
        <v>561066</v>
      </c>
      <c r="B81" s="44">
        <v>43670</v>
      </c>
      <c r="C81" s="45" t="s">
        <v>2</v>
      </c>
      <c r="D81" s="46">
        <v>16710</v>
      </c>
      <c r="E81" s="55">
        <v>22197</v>
      </c>
      <c r="F81" s="58" t="str">
        <f>VLOOKUP(Orders[[#This Row],[Product ID]],Products[#All],2,FALSE)</f>
        <v>Popcorn Holder</v>
      </c>
      <c r="G81" s="43">
        <v>12</v>
      </c>
      <c r="H81" s="47">
        <v>0.85</v>
      </c>
      <c r="I81" s="48">
        <v>10.199999999999999</v>
      </c>
    </row>
    <row r="82" spans="1:9" x14ac:dyDescent="0.3">
      <c r="A82" s="43">
        <v>561093</v>
      </c>
      <c r="B82" s="44">
        <v>43671</v>
      </c>
      <c r="C82" s="45" t="s">
        <v>8</v>
      </c>
      <c r="D82" s="46">
        <v>12540</v>
      </c>
      <c r="E82" s="55">
        <v>21116</v>
      </c>
      <c r="F82" s="58" t="str">
        <f>VLOOKUP(Orders[[#This Row],[Product ID]],Products[#All],2,FALSE)</f>
        <v>Owl Doorstop</v>
      </c>
      <c r="G82" s="43">
        <v>6</v>
      </c>
      <c r="H82" s="47">
        <v>4.95</v>
      </c>
      <c r="I82" s="48">
        <v>29.700000000000003</v>
      </c>
    </row>
    <row r="83" spans="1:9" x14ac:dyDescent="0.3">
      <c r="A83" s="43">
        <v>561093</v>
      </c>
      <c r="B83" s="44">
        <v>43671</v>
      </c>
      <c r="C83" s="45" t="s">
        <v>8</v>
      </c>
      <c r="D83" s="46">
        <v>12540</v>
      </c>
      <c r="E83" s="55">
        <v>22740</v>
      </c>
      <c r="F83" s="58" t="str">
        <f>VLOOKUP(Orders[[#This Row],[Product ID]],Products[#All],2,FALSE)</f>
        <v>Polkadot Pen</v>
      </c>
      <c r="G83" s="43">
        <v>48</v>
      </c>
      <c r="H83" s="47">
        <v>0.85</v>
      </c>
      <c r="I83" s="48">
        <v>40.799999999999997</v>
      </c>
    </row>
    <row r="84" spans="1:9" x14ac:dyDescent="0.3">
      <c r="A84" s="43">
        <v>561902</v>
      </c>
      <c r="B84" s="44">
        <v>43677</v>
      </c>
      <c r="C84" s="45" t="s">
        <v>13</v>
      </c>
      <c r="D84" s="46">
        <v>17404</v>
      </c>
      <c r="E84" s="55">
        <v>21260</v>
      </c>
      <c r="F84" s="58" t="str">
        <f>VLOOKUP(Orders[[#This Row],[Product ID]],Products[#All],2,FALSE)</f>
        <v>First Aid Tin</v>
      </c>
      <c r="G84" s="43">
        <v>48</v>
      </c>
      <c r="H84" s="47">
        <v>3.25</v>
      </c>
      <c r="I84" s="48">
        <v>156</v>
      </c>
    </row>
    <row r="85" spans="1:9" x14ac:dyDescent="0.3">
      <c r="A85" s="43">
        <v>562605</v>
      </c>
      <c r="B85" s="44">
        <v>43685</v>
      </c>
      <c r="C85" s="45" t="s">
        <v>5</v>
      </c>
      <c r="D85" s="46">
        <v>12530</v>
      </c>
      <c r="E85" s="55">
        <v>20713</v>
      </c>
      <c r="F85" s="58" t="str">
        <f>VLOOKUP(Orders[[#This Row],[Product ID]],Products[#All],2,FALSE)</f>
        <v>Jumbo Bag Owls</v>
      </c>
      <c r="G85" s="43">
        <v>10</v>
      </c>
      <c r="H85" s="47">
        <v>2.08</v>
      </c>
      <c r="I85" s="48">
        <v>20.8</v>
      </c>
    </row>
    <row r="86" spans="1:9" x14ac:dyDescent="0.3">
      <c r="A86" s="43">
        <v>562789</v>
      </c>
      <c r="B86" s="44">
        <v>43686</v>
      </c>
      <c r="C86" s="45" t="s">
        <v>4</v>
      </c>
      <c r="D86" s="46">
        <v>14646</v>
      </c>
      <c r="E86" s="55">
        <v>20713</v>
      </c>
      <c r="F86" s="58" t="str">
        <f>VLOOKUP(Orders[[#This Row],[Product ID]],Products[#All],2,FALSE)</f>
        <v>Jumbo Bag Owls</v>
      </c>
      <c r="G86" s="43">
        <v>100</v>
      </c>
      <c r="H86" s="47">
        <v>1.79</v>
      </c>
      <c r="I86" s="48">
        <v>179</v>
      </c>
    </row>
    <row r="87" spans="1:9" x14ac:dyDescent="0.3">
      <c r="A87" s="43">
        <v>563749</v>
      </c>
      <c r="B87" s="44">
        <v>43696</v>
      </c>
      <c r="C87" s="45" t="s">
        <v>15</v>
      </c>
      <c r="D87" s="46">
        <v>12360</v>
      </c>
      <c r="E87" s="55">
        <v>20713</v>
      </c>
      <c r="F87" s="58" t="str">
        <f>VLOOKUP(Orders[[#This Row],[Product ID]],Products[#All],2,FALSE)</f>
        <v>Jumbo Bag Owls</v>
      </c>
      <c r="G87" s="43">
        <v>10</v>
      </c>
      <c r="H87" s="47">
        <v>2.08</v>
      </c>
      <c r="I87" s="48">
        <v>20.8</v>
      </c>
    </row>
    <row r="88" spans="1:9" x14ac:dyDescent="0.3">
      <c r="A88" s="43">
        <v>563756</v>
      </c>
      <c r="B88" s="44">
        <v>43696</v>
      </c>
      <c r="C88" s="45" t="s">
        <v>7</v>
      </c>
      <c r="D88" s="46">
        <v>12418</v>
      </c>
      <c r="E88" s="55">
        <v>21888</v>
      </c>
      <c r="F88" s="58" t="str">
        <f>VLOOKUP(Orders[[#This Row],[Product ID]],Products[#All],2,FALSE)</f>
        <v>Bingo Set</v>
      </c>
      <c r="G88" s="43">
        <v>4</v>
      </c>
      <c r="H88" s="47">
        <v>3.75</v>
      </c>
      <c r="I88" s="48">
        <v>15</v>
      </c>
    </row>
    <row r="89" spans="1:9" x14ac:dyDescent="0.3">
      <c r="A89" s="43">
        <v>563808</v>
      </c>
      <c r="B89" s="44">
        <v>43696</v>
      </c>
      <c r="C89" s="45" t="s">
        <v>5</v>
      </c>
      <c r="D89" s="46">
        <v>12626</v>
      </c>
      <c r="E89" s="55">
        <v>20713</v>
      </c>
      <c r="F89" s="58" t="str">
        <f>VLOOKUP(Orders[[#This Row],[Product ID]],Products[#All],2,FALSE)</f>
        <v>Jumbo Bag Owls</v>
      </c>
      <c r="G89" s="43">
        <v>20</v>
      </c>
      <c r="H89" s="47">
        <v>2.08</v>
      </c>
      <c r="I89" s="48">
        <v>41.6</v>
      </c>
    </row>
    <row r="90" spans="1:9" x14ac:dyDescent="0.3">
      <c r="A90" s="43">
        <v>563950</v>
      </c>
      <c r="B90" s="44">
        <v>43699</v>
      </c>
      <c r="C90" s="45" t="s">
        <v>5</v>
      </c>
      <c r="D90" s="46">
        <v>12471</v>
      </c>
      <c r="E90" s="55">
        <v>22741</v>
      </c>
      <c r="F90" s="58" t="str">
        <f>VLOOKUP(Orders[[#This Row],[Product ID]],Products[#All],2,FALSE)</f>
        <v>Funky Diva Pen</v>
      </c>
      <c r="G90" s="43">
        <v>96</v>
      </c>
      <c r="H90" s="47">
        <v>0.85</v>
      </c>
      <c r="I90" s="48">
        <v>81.599999999999994</v>
      </c>
    </row>
    <row r="91" spans="1:9" x14ac:dyDescent="0.3">
      <c r="A91" s="43">
        <v>564140</v>
      </c>
      <c r="B91" s="44">
        <v>43700</v>
      </c>
      <c r="C91" s="45" t="s">
        <v>5</v>
      </c>
      <c r="D91" s="46">
        <v>12621</v>
      </c>
      <c r="E91" s="55">
        <v>21116</v>
      </c>
      <c r="F91" s="58" t="str">
        <f>VLOOKUP(Orders[[#This Row],[Product ID]],Products[#All],2,FALSE)</f>
        <v>Owl Doorstop</v>
      </c>
      <c r="G91" s="43">
        <v>3</v>
      </c>
      <c r="H91" s="47">
        <v>4.95</v>
      </c>
      <c r="I91" s="48">
        <v>14.850000000000001</v>
      </c>
    </row>
    <row r="92" spans="1:9" x14ac:dyDescent="0.3">
      <c r="A92" s="43">
        <v>564328</v>
      </c>
      <c r="B92" s="44">
        <v>43701</v>
      </c>
      <c r="C92" s="45" t="s">
        <v>5</v>
      </c>
      <c r="D92" s="46">
        <v>12662</v>
      </c>
      <c r="E92" s="55">
        <v>20713</v>
      </c>
      <c r="F92" s="58" t="str">
        <f>VLOOKUP(Orders[[#This Row],[Product ID]],Products[#All],2,FALSE)</f>
        <v>Jumbo Bag Owls</v>
      </c>
      <c r="G92" s="43">
        <v>10</v>
      </c>
      <c r="H92" s="47">
        <v>2.08</v>
      </c>
      <c r="I92" s="48">
        <v>20.8</v>
      </c>
    </row>
    <row r="93" spans="1:9" x14ac:dyDescent="0.3">
      <c r="A93" s="43">
        <v>564360</v>
      </c>
      <c r="B93" s="44">
        <v>43701</v>
      </c>
      <c r="C93" s="45" t="s">
        <v>5</v>
      </c>
      <c r="D93" s="46">
        <v>12471</v>
      </c>
      <c r="E93" s="55">
        <v>22741</v>
      </c>
      <c r="F93" s="58" t="str">
        <f>VLOOKUP(Orders[[#This Row],[Product ID]],Products[#All],2,FALSE)</f>
        <v>Funky Diva Pen</v>
      </c>
      <c r="G93" s="43">
        <v>96</v>
      </c>
      <c r="H93" s="47">
        <v>0.85</v>
      </c>
      <c r="I93" s="48">
        <v>81.599999999999994</v>
      </c>
    </row>
    <row r="94" spans="1:9" x14ac:dyDescent="0.3">
      <c r="A94" s="43">
        <v>564438</v>
      </c>
      <c r="B94" s="44">
        <v>43702</v>
      </c>
      <c r="C94" s="45" t="s">
        <v>2</v>
      </c>
      <c r="D94" s="46">
        <v>16628</v>
      </c>
      <c r="E94" s="55">
        <v>20713</v>
      </c>
      <c r="F94" s="58" t="str">
        <f>VLOOKUP(Orders[[#This Row],[Product ID]],Products[#All],2,FALSE)</f>
        <v>Jumbo Bag Owls</v>
      </c>
      <c r="G94" s="43">
        <v>20</v>
      </c>
      <c r="H94" s="47">
        <v>2.08</v>
      </c>
      <c r="I94" s="48">
        <v>41.6</v>
      </c>
    </row>
    <row r="95" spans="1:9" x14ac:dyDescent="0.3">
      <c r="A95" s="43">
        <v>564479</v>
      </c>
      <c r="B95" s="44">
        <v>43702</v>
      </c>
      <c r="C95" s="45" t="s">
        <v>3</v>
      </c>
      <c r="D95" s="46">
        <v>12682</v>
      </c>
      <c r="E95" s="55">
        <v>22197</v>
      </c>
      <c r="F95" s="58" t="str">
        <f>VLOOKUP(Orders[[#This Row],[Product ID]],Products[#All],2,FALSE)</f>
        <v>Popcorn Holder</v>
      </c>
      <c r="G95" s="43">
        <v>12</v>
      </c>
      <c r="H95" s="47">
        <v>0.85</v>
      </c>
      <c r="I95" s="48">
        <v>10.199999999999999</v>
      </c>
    </row>
    <row r="96" spans="1:9" x14ac:dyDescent="0.3">
      <c r="A96" s="43">
        <v>564539</v>
      </c>
      <c r="B96" s="44">
        <v>43702</v>
      </c>
      <c r="C96" s="45" t="s">
        <v>13</v>
      </c>
      <c r="D96" s="46">
        <v>12715</v>
      </c>
      <c r="E96" s="55">
        <v>20713</v>
      </c>
      <c r="F96" s="58" t="str">
        <f>VLOOKUP(Orders[[#This Row],[Product ID]],Products[#All],2,FALSE)</f>
        <v>Jumbo Bag Owls</v>
      </c>
      <c r="G96" s="43">
        <v>10</v>
      </c>
      <c r="H96" s="47">
        <v>2.08</v>
      </c>
      <c r="I96" s="48">
        <v>20.8</v>
      </c>
    </row>
    <row r="97" spans="1:9" x14ac:dyDescent="0.3">
      <c r="A97" s="43">
        <v>564734</v>
      </c>
      <c r="B97" s="44">
        <v>43705</v>
      </c>
      <c r="C97" s="45" t="s">
        <v>8</v>
      </c>
      <c r="D97" s="46">
        <v>12484</v>
      </c>
      <c r="E97" s="55">
        <v>22197</v>
      </c>
      <c r="F97" s="58" t="str">
        <f>VLOOKUP(Orders[[#This Row],[Product ID]],Products[#All],2,FALSE)</f>
        <v>Popcorn Holder</v>
      </c>
      <c r="G97" s="43">
        <v>18</v>
      </c>
      <c r="H97" s="47">
        <v>0.85</v>
      </c>
      <c r="I97" s="48">
        <v>15.299999999999999</v>
      </c>
    </row>
    <row r="98" spans="1:9" x14ac:dyDescent="0.3">
      <c r="A98" s="43">
        <v>564965</v>
      </c>
      <c r="B98" s="44">
        <v>43708</v>
      </c>
      <c r="C98" s="45" t="s">
        <v>2</v>
      </c>
      <c r="D98" s="46">
        <v>17677</v>
      </c>
      <c r="E98" s="55">
        <v>22197</v>
      </c>
      <c r="F98" s="58" t="str">
        <f>VLOOKUP(Orders[[#This Row],[Product ID]],Products[#All],2,FALSE)</f>
        <v>Popcorn Holder</v>
      </c>
      <c r="G98" s="43">
        <v>12</v>
      </c>
      <c r="H98" s="47">
        <v>0.85</v>
      </c>
      <c r="I98" s="48">
        <v>10.199999999999999</v>
      </c>
    </row>
    <row r="99" spans="1:9" x14ac:dyDescent="0.3">
      <c r="A99" s="43">
        <v>565333</v>
      </c>
      <c r="B99" s="44">
        <v>43710</v>
      </c>
      <c r="C99" s="45" t="s">
        <v>14</v>
      </c>
      <c r="D99" s="46">
        <v>12375</v>
      </c>
      <c r="E99" s="55">
        <v>20713</v>
      </c>
      <c r="F99" s="58" t="str">
        <f>VLOOKUP(Orders[[#This Row],[Product ID]],Products[#All],2,FALSE)</f>
        <v>Jumbo Bag Owls</v>
      </c>
      <c r="G99" s="43">
        <v>10</v>
      </c>
      <c r="H99" s="47">
        <v>2.08</v>
      </c>
      <c r="I99" s="48">
        <v>20.8</v>
      </c>
    </row>
    <row r="100" spans="1:9" x14ac:dyDescent="0.3">
      <c r="A100" s="43">
        <v>565386</v>
      </c>
      <c r="B100" s="44">
        <v>43710</v>
      </c>
      <c r="C100" s="45" t="s">
        <v>2</v>
      </c>
      <c r="D100" s="46">
        <v>17997</v>
      </c>
      <c r="E100" s="55">
        <v>22174</v>
      </c>
      <c r="F100" s="58" t="str">
        <f>VLOOKUP(Orders[[#This Row],[Product ID]],Products[#All],2,FALSE)</f>
        <v>Photo Cube</v>
      </c>
      <c r="G100" s="43">
        <v>6</v>
      </c>
      <c r="H100" s="47">
        <v>1.65</v>
      </c>
      <c r="I100" s="48">
        <v>9.8999999999999986</v>
      </c>
    </row>
    <row r="101" spans="1:9" x14ac:dyDescent="0.3">
      <c r="A101" s="43">
        <v>565416</v>
      </c>
      <c r="B101" s="44">
        <v>43712</v>
      </c>
      <c r="C101" s="45" t="s">
        <v>5</v>
      </c>
      <c r="D101" s="46">
        <v>12710</v>
      </c>
      <c r="E101" s="55">
        <v>22197</v>
      </c>
      <c r="F101" s="58" t="str">
        <f>VLOOKUP(Orders[[#This Row],[Product ID]],Products[#All],2,FALSE)</f>
        <v>Popcorn Holder</v>
      </c>
      <c r="G101" s="43">
        <v>12</v>
      </c>
      <c r="H101" s="47">
        <v>0.85</v>
      </c>
      <c r="I101" s="48">
        <v>10.199999999999999</v>
      </c>
    </row>
    <row r="102" spans="1:9" x14ac:dyDescent="0.3">
      <c r="A102" s="43">
        <v>565430</v>
      </c>
      <c r="B102" s="44">
        <v>43712</v>
      </c>
      <c r="C102" s="45" t="s">
        <v>5</v>
      </c>
      <c r="D102" s="46">
        <v>14335</v>
      </c>
      <c r="E102" s="55">
        <v>22174</v>
      </c>
      <c r="F102" s="58" t="str">
        <f>VLOOKUP(Orders[[#This Row],[Product ID]],Products[#All],2,FALSE)</f>
        <v>Photo Cube</v>
      </c>
      <c r="G102" s="43">
        <v>12</v>
      </c>
      <c r="H102" s="47">
        <v>1.65</v>
      </c>
      <c r="I102" s="48">
        <v>19.799999999999997</v>
      </c>
    </row>
    <row r="103" spans="1:9" x14ac:dyDescent="0.3">
      <c r="A103" s="43">
        <v>565519</v>
      </c>
      <c r="B103" s="44">
        <v>43713</v>
      </c>
      <c r="C103" s="45" t="s">
        <v>8</v>
      </c>
      <c r="D103" s="46">
        <v>12502</v>
      </c>
      <c r="E103" s="55">
        <v>22741</v>
      </c>
      <c r="F103" s="58" t="str">
        <f>VLOOKUP(Orders[[#This Row],[Product ID]],Products[#All],2,FALSE)</f>
        <v>Funky Diva Pen</v>
      </c>
      <c r="G103" s="43">
        <v>48</v>
      </c>
      <c r="H103" s="47">
        <v>0.85</v>
      </c>
      <c r="I103" s="48">
        <v>40.799999999999997</v>
      </c>
    </row>
    <row r="104" spans="1:9" x14ac:dyDescent="0.3">
      <c r="A104" s="43">
        <v>565765</v>
      </c>
      <c r="B104" s="44">
        <v>43714</v>
      </c>
      <c r="C104" s="45" t="s">
        <v>5</v>
      </c>
      <c r="D104" s="46">
        <v>12526</v>
      </c>
      <c r="E104" s="55">
        <v>20713</v>
      </c>
      <c r="F104" s="58" t="str">
        <f>VLOOKUP(Orders[[#This Row],[Product ID]],Products[#All],2,FALSE)</f>
        <v>Jumbo Bag Owls</v>
      </c>
      <c r="G104" s="43">
        <v>10</v>
      </c>
      <c r="H104" s="47">
        <v>2.08</v>
      </c>
      <c r="I104" s="48">
        <v>20.8</v>
      </c>
    </row>
    <row r="105" spans="1:9" x14ac:dyDescent="0.3">
      <c r="A105" s="43">
        <v>565854</v>
      </c>
      <c r="B105" s="44">
        <v>43715</v>
      </c>
      <c r="C105" s="45" t="s">
        <v>3</v>
      </c>
      <c r="D105" s="46">
        <v>12490</v>
      </c>
      <c r="E105" s="55">
        <v>22197</v>
      </c>
      <c r="F105" s="58" t="str">
        <f>VLOOKUP(Orders[[#This Row],[Product ID]],Products[#All],2,FALSE)</f>
        <v>Popcorn Holder</v>
      </c>
      <c r="G105" s="43">
        <v>36</v>
      </c>
      <c r="H105" s="47">
        <v>0.85</v>
      </c>
      <c r="I105" s="48">
        <v>30.599999999999998</v>
      </c>
    </row>
    <row r="106" spans="1:9" x14ac:dyDescent="0.3">
      <c r="A106" s="43">
        <v>565865</v>
      </c>
      <c r="B106" s="44">
        <v>43715</v>
      </c>
      <c r="C106" s="45" t="s">
        <v>3</v>
      </c>
      <c r="D106" s="46">
        <v>12637</v>
      </c>
      <c r="E106" s="55">
        <v>22174</v>
      </c>
      <c r="F106" s="58" t="str">
        <f>VLOOKUP(Orders[[#This Row],[Product ID]],Products[#All],2,FALSE)</f>
        <v>Photo Cube</v>
      </c>
      <c r="G106" s="43">
        <v>12</v>
      </c>
      <c r="H106" s="47">
        <v>1.65</v>
      </c>
      <c r="I106" s="48">
        <v>19.799999999999997</v>
      </c>
    </row>
    <row r="107" spans="1:9" x14ac:dyDescent="0.3">
      <c r="A107" s="43">
        <v>565930</v>
      </c>
      <c r="B107" s="44">
        <v>43716</v>
      </c>
      <c r="C107" s="45" t="s">
        <v>3</v>
      </c>
      <c r="D107" s="46">
        <v>12685</v>
      </c>
      <c r="E107" s="55">
        <v>22174</v>
      </c>
      <c r="F107" s="58" t="str">
        <f>VLOOKUP(Orders[[#This Row],[Product ID]],Products[#All],2,FALSE)</f>
        <v>Photo Cube</v>
      </c>
      <c r="G107" s="43">
        <v>12</v>
      </c>
      <c r="H107" s="47">
        <v>1.65</v>
      </c>
      <c r="I107" s="48">
        <v>19.799999999999997</v>
      </c>
    </row>
    <row r="108" spans="1:9" x14ac:dyDescent="0.3">
      <c r="A108" s="43">
        <v>565967</v>
      </c>
      <c r="B108" s="44">
        <v>43716</v>
      </c>
      <c r="C108" s="45" t="s">
        <v>4</v>
      </c>
      <c r="D108" s="46">
        <v>14646</v>
      </c>
      <c r="E108" s="55">
        <v>20713</v>
      </c>
      <c r="F108" s="58" t="str">
        <f>VLOOKUP(Orders[[#This Row],[Product ID]],Products[#All],2,FALSE)</f>
        <v>Jumbo Bag Owls</v>
      </c>
      <c r="G108" s="43">
        <v>10</v>
      </c>
      <c r="H108" s="47">
        <v>2.08</v>
      </c>
      <c r="I108" s="48">
        <v>20.8</v>
      </c>
    </row>
    <row r="109" spans="1:9" x14ac:dyDescent="0.3">
      <c r="A109" s="43">
        <v>565967</v>
      </c>
      <c r="B109" s="44">
        <v>43716</v>
      </c>
      <c r="C109" s="45" t="s">
        <v>4</v>
      </c>
      <c r="D109" s="46">
        <v>14646</v>
      </c>
      <c r="E109" s="55">
        <v>22653</v>
      </c>
      <c r="F109" s="58" t="str">
        <f>VLOOKUP(Orders[[#This Row],[Product ID]],Products[#All],2,FALSE)</f>
        <v xml:space="preserve">Button Box </v>
      </c>
      <c r="G109" s="43">
        <v>20</v>
      </c>
      <c r="H109" s="47">
        <v>1.95</v>
      </c>
      <c r="I109" s="48">
        <v>39</v>
      </c>
    </row>
    <row r="110" spans="1:9" x14ac:dyDescent="0.3">
      <c r="A110" s="43">
        <v>566076</v>
      </c>
      <c r="B110" s="44">
        <v>43717</v>
      </c>
      <c r="C110" s="45" t="s">
        <v>11</v>
      </c>
      <c r="D110" s="46">
        <v>12449</v>
      </c>
      <c r="E110" s="55">
        <v>21888</v>
      </c>
      <c r="F110" s="58" t="str">
        <f>VLOOKUP(Orders[[#This Row],[Product ID]],Products[#All],2,FALSE)</f>
        <v>Bingo Set</v>
      </c>
      <c r="G110" s="43">
        <v>4</v>
      </c>
      <c r="H110" s="47">
        <v>3.75</v>
      </c>
      <c r="I110" s="48">
        <v>15</v>
      </c>
    </row>
    <row r="111" spans="1:9" x14ac:dyDescent="0.3">
      <c r="A111" s="43">
        <v>566163</v>
      </c>
      <c r="B111" s="44">
        <v>43717</v>
      </c>
      <c r="C111" s="45" t="s">
        <v>3</v>
      </c>
      <c r="D111" s="46">
        <v>12637</v>
      </c>
      <c r="E111" s="55">
        <v>22174</v>
      </c>
      <c r="F111" s="58" t="str">
        <f>VLOOKUP(Orders[[#This Row],[Product ID]],Products[#All],2,FALSE)</f>
        <v>Photo Cube</v>
      </c>
      <c r="G111" s="43">
        <v>12</v>
      </c>
      <c r="H111" s="47">
        <v>1.65</v>
      </c>
      <c r="I111" s="48">
        <v>19.799999999999997</v>
      </c>
    </row>
    <row r="112" spans="1:9" x14ac:dyDescent="0.3">
      <c r="A112" s="43">
        <v>566195</v>
      </c>
      <c r="B112" s="44">
        <v>43717</v>
      </c>
      <c r="C112" s="45" t="s">
        <v>6</v>
      </c>
      <c r="D112" s="46">
        <v>12433</v>
      </c>
      <c r="E112" s="55">
        <v>22197</v>
      </c>
      <c r="F112" s="58" t="str">
        <f>VLOOKUP(Orders[[#This Row],[Product ID]],Products[#All],2,FALSE)</f>
        <v>Popcorn Holder</v>
      </c>
      <c r="G112" s="43">
        <v>100</v>
      </c>
      <c r="H112" s="47">
        <v>0.72</v>
      </c>
      <c r="I112" s="48">
        <v>72</v>
      </c>
    </row>
    <row r="113" spans="1:9" x14ac:dyDescent="0.3">
      <c r="A113" s="43">
        <v>566567</v>
      </c>
      <c r="B113" s="44">
        <v>43721</v>
      </c>
      <c r="C113" s="45" t="s">
        <v>2</v>
      </c>
      <c r="D113" s="46">
        <v>16161</v>
      </c>
      <c r="E113" s="55">
        <v>20713</v>
      </c>
      <c r="F113" s="58" t="str">
        <f>VLOOKUP(Orders[[#This Row],[Product ID]],Products[#All],2,FALSE)</f>
        <v>Jumbo Bag Owls</v>
      </c>
      <c r="G113" s="43">
        <v>10</v>
      </c>
      <c r="H113" s="47">
        <v>2.08</v>
      </c>
      <c r="I113" s="48">
        <v>20.8</v>
      </c>
    </row>
    <row r="114" spans="1:9" x14ac:dyDescent="0.3">
      <c r="A114" s="43">
        <v>566721</v>
      </c>
      <c r="B114" s="44">
        <v>43722</v>
      </c>
      <c r="C114" s="45" t="s">
        <v>2</v>
      </c>
      <c r="D114" s="46">
        <v>12921</v>
      </c>
      <c r="E114" s="55">
        <v>22653</v>
      </c>
      <c r="F114" s="58" t="str">
        <f>VLOOKUP(Orders[[#This Row],[Product ID]],Products[#All],2,FALSE)</f>
        <v xml:space="preserve">Button Box </v>
      </c>
      <c r="G114" s="43">
        <v>10</v>
      </c>
      <c r="H114" s="47">
        <v>1.95</v>
      </c>
      <c r="I114" s="48">
        <v>19.5</v>
      </c>
    </row>
    <row r="115" spans="1:9" x14ac:dyDescent="0.3">
      <c r="A115" s="43">
        <v>567185</v>
      </c>
      <c r="B115" s="44">
        <v>43726</v>
      </c>
      <c r="C115" s="45" t="s">
        <v>2</v>
      </c>
      <c r="D115" s="46">
        <v>16370</v>
      </c>
      <c r="E115" s="55">
        <v>20713</v>
      </c>
      <c r="F115" s="58" t="str">
        <f>VLOOKUP(Orders[[#This Row],[Product ID]],Products[#All],2,FALSE)</f>
        <v>Jumbo Bag Owls</v>
      </c>
      <c r="G115" s="43">
        <v>4</v>
      </c>
      <c r="H115" s="47">
        <v>2.08</v>
      </c>
      <c r="I115" s="48">
        <v>8.32</v>
      </c>
    </row>
    <row r="116" spans="1:9" x14ac:dyDescent="0.3">
      <c r="A116" s="43">
        <v>567280</v>
      </c>
      <c r="B116" s="44">
        <v>43727</v>
      </c>
      <c r="C116" s="45" t="s">
        <v>4</v>
      </c>
      <c r="D116" s="46">
        <v>14646</v>
      </c>
      <c r="E116" s="55">
        <v>20713</v>
      </c>
      <c r="F116" s="58" t="str">
        <f>VLOOKUP(Orders[[#This Row],[Product ID]],Products[#All],2,FALSE)</f>
        <v>Jumbo Bag Owls</v>
      </c>
      <c r="G116" s="43">
        <v>100</v>
      </c>
      <c r="H116" s="47">
        <v>1.79</v>
      </c>
      <c r="I116" s="48">
        <v>179</v>
      </c>
    </row>
    <row r="117" spans="1:9" x14ac:dyDescent="0.3">
      <c r="A117" s="43">
        <v>567526</v>
      </c>
      <c r="B117" s="44">
        <v>43729</v>
      </c>
      <c r="C117" s="45" t="s">
        <v>12</v>
      </c>
      <c r="D117" s="46">
        <v>12435</v>
      </c>
      <c r="E117" s="55">
        <v>20713</v>
      </c>
      <c r="F117" s="58" t="str">
        <f>VLOOKUP(Orders[[#This Row],[Product ID]],Products[#All],2,FALSE)</f>
        <v>Jumbo Bag Owls</v>
      </c>
      <c r="G117" s="43">
        <v>100</v>
      </c>
      <c r="H117" s="47">
        <v>1.79</v>
      </c>
      <c r="I117" s="48">
        <v>179</v>
      </c>
    </row>
    <row r="118" spans="1:9" x14ac:dyDescent="0.3">
      <c r="A118" s="43">
        <v>567552</v>
      </c>
      <c r="B118" s="44">
        <v>43729</v>
      </c>
      <c r="C118" s="45" t="s">
        <v>3</v>
      </c>
      <c r="D118" s="46">
        <v>12583</v>
      </c>
      <c r="E118" s="55">
        <v>22197</v>
      </c>
      <c r="F118" s="58" t="str">
        <f>VLOOKUP(Orders[[#This Row],[Product ID]],Products[#All],2,FALSE)</f>
        <v>Popcorn Holder</v>
      </c>
      <c r="G118" s="43">
        <v>24</v>
      </c>
      <c r="H118" s="47">
        <v>0.85</v>
      </c>
      <c r="I118" s="48">
        <v>20.399999999999999</v>
      </c>
    </row>
    <row r="119" spans="1:9" x14ac:dyDescent="0.3">
      <c r="A119" s="43">
        <v>567795</v>
      </c>
      <c r="B119" s="44">
        <v>43730</v>
      </c>
      <c r="C119" s="45" t="s">
        <v>4</v>
      </c>
      <c r="D119" s="46">
        <v>14646</v>
      </c>
      <c r="E119" s="55">
        <v>20713</v>
      </c>
      <c r="F119" s="58" t="str">
        <f>VLOOKUP(Orders[[#This Row],[Product ID]],Products[#All],2,FALSE)</f>
        <v>Jumbo Bag Owls</v>
      </c>
      <c r="G119" s="43">
        <v>100</v>
      </c>
      <c r="H119" s="47">
        <v>1.79</v>
      </c>
      <c r="I119" s="48">
        <v>179</v>
      </c>
    </row>
    <row r="120" spans="1:9" x14ac:dyDescent="0.3">
      <c r="A120" s="43">
        <v>567915</v>
      </c>
      <c r="B120" s="44">
        <v>43730</v>
      </c>
      <c r="C120" s="45" t="s">
        <v>3</v>
      </c>
      <c r="D120" s="46">
        <v>12579</v>
      </c>
      <c r="E120" s="55">
        <v>62018</v>
      </c>
      <c r="F120" s="58" t="str">
        <f>VLOOKUP(Orders[[#This Row],[Product ID]],Products[#All],2,FALSE)</f>
        <v xml:space="preserve">Sombrero </v>
      </c>
      <c r="G120" s="43">
        <v>6</v>
      </c>
      <c r="H120" s="47">
        <v>1.95</v>
      </c>
      <c r="I120" s="48">
        <v>11.7</v>
      </c>
    </row>
    <row r="121" spans="1:9" x14ac:dyDescent="0.3">
      <c r="A121" s="43">
        <v>567924</v>
      </c>
      <c r="B121" s="44">
        <v>43730</v>
      </c>
      <c r="C121" s="45" t="s">
        <v>5</v>
      </c>
      <c r="D121" s="46">
        <v>12471</v>
      </c>
      <c r="E121" s="55">
        <v>22741</v>
      </c>
      <c r="F121" s="58" t="str">
        <f>VLOOKUP(Orders[[#This Row],[Product ID]],Products[#All],2,FALSE)</f>
        <v>Funky Diva Pen</v>
      </c>
      <c r="G121" s="43">
        <v>48</v>
      </c>
      <c r="H121" s="47">
        <v>0.85</v>
      </c>
      <c r="I121" s="48">
        <v>40.799999999999997</v>
      </c>
    </row>
    <row r="122" spans="1:9" x14ac:dyDescent="0.3">
      <c r="A122" s="43">
        <v>567928</v>
      </c>
      <c r="B122" s="44">
        <v>43730</v>
      </c>
      <c r="C122" s="45" t="s">
        <v>11</v>
      </c>
      <c r="D122" s="46">
        <v>12380</v>
      </c>
      <c r="E122" s="55">
        <v>20713</v>
      </c>
      <c r="F122" s="58" t="str">
        <f>VLOOKUP(Orders[[#This Row],[Product ID]],Products[#All],2,FALSE)</f>
        <v>Jumbo Bag Owls</v>
      </c>
      <c r="G122" s="43">
        <v>10</v>
      </c>
      <c r="H122" s="47">
        <v>2.08</v>
      </c>
      <c r="I122" s="48">
        <v>20.8</v>
      </c>
    </row>
    <row r="123" spans="1:9" x14ac:dyDescent="0.3">
      <c r="A123" s="43">
        <v>567938</v>
      </c>
      <c r="B123" s="44">
        <v>43730</v>
      </c>
      <c r="C123" s="45" t="s">
        <v>14</v>
      </c>
      <c r="D123" s="46">
        <v>12704</v>
      </c>
      <c r="E123" s="55">
        <v>22694</v>
      </c>
      <c r="F123" s="58" t="str">
        <f>VLOOKUP(Orders[[#This Row],[Product ID]],Products[#All],2,FALSE)</f>
        <v xml:space="preserve">Wicker Star </v>
      </c>
      <c r="G123" s="43">
        <v>6</v>
      </c>
      <c r="H123" s="47">
        <v>2.1</v>
      </c>
      <c r="I123" s="48">
        <v>12.600000000000001</v>
      </c>
    </row>
    <row r="124" spans="1:9" x14ac:dyDescent="0.3">
      <c r="A124" s="43">
        <v>568040</v>
      </c>
      <c r="B124" s="44">
        <v>43731</v>
      </c>
      <c r="C124" s="45" t="s">
        <v>3</v>
      </c>
      <c r="D124" s="46">
        <v>12681</v>
      </c>
      <c r="E124" s="55">
        <v>22197</v>
      </c>
      <c r="F124" s="58" t="str">
        <f>VLOOKUP(Orders[[#This Row],[Product ID]],Products[#All],2,FALSE)</f>
        <v>Popcorn Holder</v>
      </c>
      <c r="G124" s="43">
        <v>12</v>
      </c>
      <c r="H124" s="47">
        <v>0.85</v>
      </c>
      <c r="I124" s="48">
        <v>10.199999999999999</v>
      </c>
    </row>
    <row r="125" spans="1:9" x14ac:dyDescent="0.3">
      <c r="A125" s="43">
        <v>568179</v>
      </c>
      <c r="B125" s="44">
        <v>43733</v>
      </c>
      <c r="C125" s="45" t="s">
        <v>8</v>
      </c>
      <c r="D125" s="46">
        <v>12545</v>
      </c>
      <c r="E125" s="55">
        <v>22197</v>
      </c>
      <c r="F125" s="58" t="str">
        <f>VLOOKUP(Orders[[#This Row],[Product ID]],Products[#All],2,FALSE)</f>
        <v>Popcorn Holder</v>
      </c>
      <c r="G125" s="43">
        <v>12</v>
      </c>
      <c r="H125" s="47">
        <v>0.85</v>
      </c>
      <c r="I125" s="48">
        <v>10.199999999999999</v>
      </c>
    </row>
    <row r="126" spans="1:9" x14ac:dyDescent="0.3">
      <c r="A126" s="43">
        <v>568650</v>
      </c>
      <c r="B126" s="44">
        <v>43736</v>
      </c>
      <c r="C126" s="45" t="s">
        <v>7</v>
      </c>
      <c r="D126" s="46">
        <v>13505</v>
      </c>
      <c r="E126" s="55">
        <v>22653</v>
      </c>
      <c r="F126" s="58" t="str">
        <f>VLOOKUP(Orders[[#This Row],[Product ID]],Products[#All],2,FALSE)</f>
        <v xml:space="preserve">Button Box </v>
      </c>
      <c r="G126" s="43">
        <v>10</v>
      </c>
      <c r="H126" s="47">
        <v>1.95</v>
      </c>
      <c r="I126" s="48">
        <v>19.5</v>
      </c>
    </row>
    <row r="127" spans="1:9" x14ac:dyDescent="0.3">
      <c r="A127" s="43">
        <v>568650</v>
      </c>
      <c r="B127" s="44">
        <v>43736</v>
      </c>
      <c r="C127" s="45" t="s">
        <v>7</v>
      </c>
      <c r="D127" s="46">
        <v>13505</v>
      </c>
      <c r="E127" s="55">
        <v>22174</v>
      </c>
      <c r="F127" s="58" t="str">
        <f>VLOOKUP(Orders[[#This Row],[Product ID]],Products[#All],2,FALSE)</f>
        <v>Photo Cube</v>
      </c>
      <c r="G127" s="43">
        <v>12</v>
      </c>
      <c r="H127" s="47">
        <v>1.65</v>
      </c>
      <c r="I127" s="48">
        <v>19.799999999999997</v>
      </c>
    </row>
    <row r="128" spans="1:9" x14ac:dyDescent="0.3">
      <c r="A128" s="43">
        <v>568953</v>
      </c>
      <c r="B128" s="44">
        <v>43737</v>
      </c>
      <c r="C128" s="45" t="s">
        <v>3</v>
      </c>
      <c r="D128" s="46">
        <v>12728</v>
      </c>
      <c r="E128" s="55">
        <v>22197</v>
      </c>
      <c r="F128" s="58" t="str">
        <f>VLOOKUP(Orders[[#This Row],[Product ID]],Products[#All],2,FALSE)</f>
        <v>Popcorn Holder</v>
      </c>
      <c r="G128" s="43">
        <v>12</v>
      </c>
      <c r="H128" s="47">
        <v>0.85</v>
      </c>
      <c r="I128" s="48">
        <v>10.199999999999999</v>
      </c>
    </row>
    <row r="129" spans="1:9" x14ac:dyDescent="0.3">
      <c r="A129" s="43">
        <v>568953</v>
      </c>
      <c r="B129" s="44">
        <v>43737</v>
      </c>
      <c r="C129" s="45" t="s">
        <v>3</v>
      </c>
      <c r="D129" s="46">
        <v>12728</v>
      </c>
      <c r="E129" s="55">
        <v>22741</v>
      </c>
      <c r="F129" s="58" t="str">
        <f>VLOOKUP(Orders[[#This Row],[Product ID]],Products[#All],2,FALSE)</f>
        <v>Funky Diva Pen</v>
      </c>
      <c r="G129" s="43">
        <v>48</v>
      </c>
      <c r="H129" s="47">
        <v>0.85</v>
      </c>
      <c r="I129" s="48">
        <v>40.799999999999997</v>
      </c>
    </row>
    <row r="130" spans="1:9" x14ac:dyDescent="0.3">
      <c r="A130" s="43">
        <v>569332</v>
      </c>
      <c r="B130" s="44">
        <v>43741</v>
      </c>
      <c r="C130" s="45" t="s">
        <v>3</v>
      </c>
      <c r="D130" s="46">
        <v>12637</v>
      </c>
      <c r="E130" s="55">
        <v>20713</v>
      </c>
      <c r="F130" s="58" t="str">
        <f>VLOOKUP(Orders[[#This Row],[Product ID]],Products[#All],2,FALSE)</f>
        <v>Jumbo Bag Owls</v>
      </c>
      <c r="G130" s="43">
        <v>3</v>
      </c>
      <c r="H130" s="47">
        <v>2.08</v>
      </c>
      <c r="I130" s="48">
        <v>6.24</v>
      </c>
    </row>
    <row r="131" spans="1:9" x14ac:dyDescent="0.3">
      <c r="A131" s="43">
        <v>569486</v>
      </c>
      <c r="B131" s="44">
        <v>43742</v>
      </c>
      <c r="C131" s="45" t="s">
        <v>2</v>
      </c>
      <c r="D131" s="46">
        <v>15339</v>
      </c>
      <c r="E131" s="55">
        <v>22694</v>
      </c>
      <c r="F131" s="58" t="str">
        <f>VLOOKUP(Orders[[#This Row],[Product ID]],Products[#All],2,FALSE)</f>
        <v xml:space="preserve">Wicker Star </v>
      </c>
      <c r="G131" s="43">
        <v>2</v>
      </c>
      <c r="H131" s="47">
        <v>2.1</v>
      </c>
      <c r="I131" s="48">
        <v>4.2</v>
      </c>
    </row>
    <row r="132" spans="1:9" x14ac:dyDescent="0.3">
      <c r="A132" s="43">
        <v>569562</v>
      </c>
      <c r="B132" s="44">
        <v>43743</v>
      </c>
      <c r="C132" s="45" t="s">
        <v>5</v>
      </c>
      <c r="D132" s="46">
        <v>12720</v>
      </c>
      <c r="E132" s="55">
        <v>22197</v>
      </c>
      <c r="F132" s="58" t="str">
        <f>VLOOKUP(Orders[[#This Row],[Product ID]],Products[#All],2,FALSE)</f>
        <v>Popcorn Holder</v>
      </c>
      <c r="G132" s="43">
        <v>12</v>
      </c>
      <c r="H132" s="47">
        <v>0.85</v>
      </c>
      <c r="I132" s="48">
        <v>10.199999999999999</v>
      </c>
    </row>
    <row r="133" spans="1:9" x14ac:dyDescent="0.3">
      <c r="A133" s="43">
        <v>569640</v>
      </c>
      <c r="B133" s="44">
        <v>43743</v>
      </c>
      <c r="C133" s="45" t="s">
        <v>5</v>
      </c>
      <c r="D133" s="46">
        <v>12471</v>
      </c>
      <c r="E133" s="55">
        <v>22741</v>
      </c>
      <c r="F133" s="58" t="str">
        <f>VLOOKUP(Orders[[#This Row],[Product ID]],Products[#All],2,FALSE)</f>
        <v>Funky Diva Pen</v>
      </c>
      <c r="G133" s="43">
        <v>96</v>
      </c>
      <c r="H133" s="47">
        <v>0.85</v>
      </c>
      <c r="I133" s="48">
        <v>81.599999999999994</v>
      </c>
    </row>
    <row r="134" spans="1:9" x14ac:dyDescent="0.3">
      <c r="A134" s="43">
        <v>569653</v>
      </c>
      <c r="B134" s="44">
        <v>43743</v>
      </c>
      <c r="C134" s="45" t="s">
        <v>7</v>
      </c>
      <c r="D134" s="46">
        <v>12451</v>
      </c>
      <c r="E134" s="55">
        <v>20713</v>
      </c>
      <c r="F134" s="58" t="str">
        <f>VLOOKUP(Orders[[#This Row],[Product ID]],Products[#All],2,FALSE)</f>
        <v>Jumbo Bag Owls</v>
      </c>
      <c r="G134" s="43">
        <v>10</v>
      </c>
      <c r="H134" s="47">
        <v>2.08</v>
      </c>
      <c r="I134" s="48">
        <v>20.8</v>
      </c>
    </row>
    <row r="135" spans="1:9" x14ac:dyDescent="0.3">
      <c r="A135" s="43">
        <v>569844</v>
      </c>
      <c r="B135" s="44">
        <v>43744</v>
      </c>
      <c r="C135" s="45" t="s">
        <v>5</v>
      </c>
      <c r="D135" s="46">
        <v>12626</v>
      </c>
      <c r="E135" s="55">
        <v>20713</v>
      </c>
      <c r="F135" s="58" t="str">
        <f>VLOOKUP(Orders[[#This Row],[Product ID]],Products[#All],2,FALSE)</f>
        <v>Jumbo Bag Owls</v>
      </c>
      <c r="G135" s="43">
        <v>10</v>
      </c>
      <c r="H135" s="47">
        <v>2.08</v>
      </c>
      <c r="I135" s="48">
        <v>20.8</v>
      </c>
    </row>
    <row r="136" spans="1:9" x14ac:dyDescent="0.3">
      <c r="A136" s="43">
        <v>569848</v>
      </c>
      <c r="B136" s="44">
        <v>43744</v>
      </c>
      <c r="C136" s="45" t="s">
        <v>2</v>
      </c>
      <c r="D136" s="46">
        <v>16316</v>
      </c>
      <c r="E136" s="55">
        <v>22197</v>
      </c>
      <c r="F136" s="58" t="str">
        <f>VLOOKUP(Orders[[#This Row],[Product ID]],Products[#All],2,FALSE)</f>
        <v>Popcorn Holder</v>
      </c>
      <c r="G136" s="43">
        <v>24</v>
      </c>
      <c r="H136" s="47">
        <v>0.85</v>
      </c>
      <c r="I136" s="48">
        <v>20.399999999999999</v>
      </c>
    </row>
    <row r="137" spans="1:9" x14ac:dyDescent="0.3">
      <c r="A137" s="43">
        <v>569860</v>
      </c>
      <c r="B137" s="44">
        <v>43744</v>
      </c>
      <c r="C137" s="45" t="s">
        <v>5</v>
      </c>
      <c r="D137" s="46">
        <v>13812</v>
      </c>
      <c r="E137" s="55">
        <v>22197</v>
      </c>
      <c r="F137" s="58" t="str">
        <f>VLOOKUP(Orders[[#This Row],[Product ID]],Products[#All],2,FALSE)</f>
        <v>Popcorn Holder</v>
      </c>
      <c r="G137" s="43">
        <v>12</v>
      </c>
      <c r="H137" s="47">
        <v>0.85</v>
      </c>
      <c r="I137" s="48">
        <v>10.199999999999999</v>
      </c>
    </row>
    <row r="138" spans="1:9" x14ac:dyDescent="0.3">
      <c r="A138" s="43">
        <v>569866</v>
      </c>
      <c r="B138" s="44">
        <v>43744</v>
      </c>
      <c r="C138" s="45" t="s">
        <v>9</v>
      </c>
      <c r="D138" s="46">
        <v>12757</v>
      </c>
      <c r="E138" s="55">
        <v>20713</v>
      </c>
      <c r="F138" s="58" t="str">
        <f>VLOOKUP(Orders[[#This Row],[Product ID]],Products[#All],2,FALSE)</f>
        <v>Jumbo Bag Owls</v>
      </c>
      <c r="G138" s="43">
        <v>10</v>
      </c>
      <c r="H138" s="47">
        <v>2.08</v>
      </c>
      <c r="I138" s="48">
        <v>20.8</v>
      </c>
    </row>
    <row r="139" spans="1:9" x14ac:dyDescent="0.3">
      <c r="A139" s="43">
        <v>569866</v>
      </c>
      <c r="B139" s="44">
        <v>43744</v>
      </c>
      <c r="C139" s="45" t="s">
        <v>9</v>
      </c>
      <c r="D139" s="46">
        <v>12757</v>
      </c>
      <c r="E139" s="55">
        <v>22741</v>
      </c>
      <c r="F139" s="58" t="str">
        <f>VLOOKUP(Orders[[#This Row],[Product ID]],Products[#All],2,FALSE)</f>
        <v>Funky Diva Pen</v>
      </c>
      <c r="G139" s="43">
        <v>12</v>
      </c>
      <c r="H139" s="47">
        <v>0.85</v>
      </c>
      <c r="I139" s="48">
        <v>10.199999999999999</v>
      </c>
    </row>
    <row r="140" spans="1:9" x14ac:dyDescent="0.3">
      <c r="A140" s="43">
        <v>570249</v>
      </c>
      <c r="B140" s="44">
        <v>43748</v>
      </c>
      <c r="C140" s="45" t="s">
        <v>2</v>
      </c>
      <c r="D140" s="46">
        <v>17509</v>
      </c>
      <c r="E140" s="55">
        <v>21888</v>
      </c>
      <c r="F140" s="58" t="str">
        <f>VLOOKUP(Orders[[#This Row],[Product ID]],Products[#All],2,FALSE)</f>
        <v>Bingo Set</v>
      </c>
      <c r="G140" s="43">
        <v>4</v>
      </c>
      <c r="H140" s="47">
        <v>3.75</v>
      </c>
      <c r="I140" s="48">
        <v>15</v>
      </c>
    </row>
    <row r="141" spans="1:9" x14ac:dyDescent="0.3">
      <c r="A141" s="43">
        <v>570653</v>
      </c>
      <c r="B141" s="44">
        <v>43749</v>
      </c>
      <c r="C141" s="45" t="s">
        <v>2</v>
      </c>
      <c r="D141" s="46">
        <v>14710</v>
      </c>
      <c r="E141" s="55">
        <v>22197</v>
      </c>
      <c r="F141" s="58" t="str">
        <f>VLOOKUP(Orders[[#This Row],[Product ID]],Products[#All],2,FALSE)</f>
        <v>Popcorn Holder</v>
      </c>
      <c r="G141" s="43">
        <v>6</v>
      </c>
      <c r="H141" s="47">
        <v>0.85</v>
      </c>
      <c r="I141" s="48">
        <v>5.0999999999999996</v>
      </c>
    </row>
    <row r="142" spans="1:9" x14ac:dyDescent="0.3">
      <c r="A142" s="43">
        <v>570672</v>
      </c>
      <c r="B142" s="44">
        <v>43749</v>
      </c>
      <c r="C142" s="45" t="s">
        <v>3</v>
      </c>
      <c r="D142" s="46">
        <v>12536</v>
      </c>
      <c r="E142" s="55">
        <v>21888</v>
      </c>
      <c r="F142" s="58" t="str">
        <f>VLOOKUP(Orders[[#This Row],[Product ID]],Products[#All],2,FALSE)</f>
        <v>Bingo Set</v>
      </c>
      <c r="G142" s="43">
        <v>4</v>
      </c>
      <c r="H142" s="47">
        <v>3.75</v>
      </c>
      <c r="I142" s="48">
        <v>15</v>
      </c>
    </row>
    <row r="143" spans="1:9" x14ac:dyDescent="0.3">
      <c r="A143" s="43">
        <v>570833</v>
      </c>
      <c r="B143" s="44">
        <v>43750</v>
      </c>
      <c r="C143" s="45" t="s">
        <v>2</v>
      </c>
      <c r="D143" s="46">
        <v>14834</v>
      </c>
      <c r="E143" s="55">
        <v>22197</v>
      </c>
      <c r="F143" s="58" t="str">
        <f>VLOOKUP(Orders[[#This Row],[Product ID]],Products[#All],2,FALSE)</f>
        <v>Popcorn Holder</v>
      </c>
      <c r="G143" s="43">
        <v>24</v>
      </c>
      <c r="H143" s="47">
        <v>0.85</v>
      </c>
      <c r="I143" s="48">
        <v>20.399999999999999</v>
      </c>
    </row>
    <row r="144" spans="1:9" x14ac:dyDescent="0.3">
      <c r="A144" s="43">
        <v>570851</v>
      </c>
      <c r="B144" s="44">
        <v>43750</v>
      </c>
      <c r="C144" s="45" t="s">
        <v>3</v>
      </c>
      <c r="D144" s="46">
        <v>12583</v>
      </c>
      <c r="E144" s="55">
        <v>22197</v>
      </c>
      <c r="F144" s="58" t="str">
        <f>VLOOKUP(Orders[[#This Row],[Product ID]],Products[#All],2,FALSE)</f>
        <v>Popcorn Holder</v>
      </c>
      <c r="G144" s="43">
        <v>12</v>
      </c>
      <c r="H144" s="47">
        <v>0.85</v>
      </c>
      <c r="I144" s="48">
        <v>10.199999999999999</v>
      </c>
    </row>
    <row r="145" spans="1:9" x14ac:dyDescent="0.3">
      <c r="A145" s="43">
        <v>570964</v>
      </c>
      <c r="B145" s="44">
        <v>43751</v>
      </c>
      <c r="C145" s="45" t="s">
        <v>9</v>
      </c>
      <c r="D145" s="46">
        <v>12766</v>
      </c>
      <c r="E145" s="55">
        <v>21888</v>
      </c>
      <c r="F145" s="58" t="str">
        <f>VLOOKUP(Orders[[#This Row],[Product ID]],Products[#All],2,FALSE)</f>
        <v>Bingo Set</v>
      </c>
      <c r="G145" s="43">
        <v>4</v>
      </c>
      <c r="H145" s="47">
        <v>3.75</v>
      </c>
      <c r="I145" s="48">
        <v>15</v>
      </c>
    </row>
    <row r="146" spans="1:9" x14ac:dyDescent="0.3">
      <c r="A146" s="43">
        <v>571227</v>
      </c>
      <c r="B146" s="44">
        <v>43752</v>
      </c>
      <c r="C146" s="45" t="s">
        <v>5</v>
      </c>
      <c r="D146" s="46">
        <v>12477</v>
      </c>
      <c r="E146" s="55">
        <v>21116</v>
      </c>
      <c r="F146" s="58" t="str">
        <f>VLOOKUP(Orders[[#This Row],[Product ID]],Products[#All],2,FALSE)</f>
        <v>Owl Doorstop</v>
      </c>
      <c r="G146" s="43">
        <v>6</v>
      </c>
      <c r="H146" s="47">
        <v>4.95</v>
      </c>
      <c r="I146" s="48">
        <v>29.700000000000003</v>
      </c>
    </row>
    <row r="147" spans="1:9" x14ac:dyDescent="0.3">
      <c r="A147" s="43">
        <v>571280</v>
      </c>
      <c r="B147" s="44">
        <v>43754</v>
      </c>
      <c r="C147" s="45" t="s">
        <v>2</v>
      </c>
      <c r="D147" s="46">
        <v>18122</v>
      </c>
      <c r="E147" s="55">
        <v>22197</v>
      </c>
      <c r="F147" s="58" t="str">
        <f>VLOOKUP(Orders[[#This Row],[Product ID]],Products[#All],2,FALSE)</f>
        <v>Popcorn Holder</v>
      </c>
      <c r="G147" s="43">
        <v>6</v>
      </c>
      <c r="H147" s="47">
        <v>0.85</v>
      </c>
      <c r="I147" s="48">
        <v>5.0999999999999996</v>
      </c>
    </row>
    <row r="148" spans="1:9" x14ac:dyDescent="0.3">
      <c r="A148" s="43">
        <v>571328</v>
      </c>
      <c r="B148" s="44">
        <v>43755</v>
      </c>
      <c r="C148" s="45" t="s">
        <v>5</v>
      </c>
      <c r="D148" s="46">
        <v>12473</v>
      </c>
      <c r="E148" s="55">
        <v>22741</v>
      </c>
      <c r="F148" s="58" t="str">
        <f>VLOOKUP(Orders[[#This Row],[Product ID]],Products[#All],2,FALSE)</f>
        <v>Funky Diva Pen</v>
      </c>
      <c r="G148" s="43">
        <v>48</v>
      </c>
      <c r="H148" s="47">
        <v>0.85</v>
      </c>
      <c r="I148" s="48">
        <v>40.799999999999997</v>
      </c>
    </row>
    <row r="149" spans="1:9" x14ac:dyDescent="0.3">
      <c r="A149" s="43">
        <v>571670</v>
      </c>
      <c r="B149" s="44">
        <v>43756</v>
      </c>
      <c r="C149" s="45" t="s">
        <v>10</v>
      </c>
      <c r="D149" s="46">
        <v>12611</v>
      </c>
      <c r="E149" s="55">
        <v>22197</v>
      </c>
      <c r="F149" s="58" t="str">
        <f>VLOOKUP(Orders[[#This Row],[Product ID]],Products[#All],2,FALSE)</f>
        <v>Popcorn Holder</v>
      </c>
      <c r="G149" s="43">
        <v>12</v>
      </c>
      <c r="H149" s="47">
        <v>0.85</v>
      </c>
      <c r="I149" s="48">
        <v>10.199999999999999</v>
      </c>
    </row>
    <row r="150" spans="1:9" x14ac:dyDescent="0.3">
      <c r="A150" s="43">
        <v>571904</v>
      </c>
      <c r="B150" s="44">
        <v>43757</v>
      </c>
      <c r="C150" s="45" t="s">
        <v>5</v>
      </c>
      <c r="D150" s="46">
        <v>12522</v>
      </c>
      <c r="E150" s="55">
        <v>21116</v>
      </c>
      <c r="F150" s="58" t="str">
        <f>VLOOKUP(Orders[[#This Row],[Product ID]],Products[#All],2,FALSE)</f>
        <v>Owl Doorstop</v>
      </c>
      <c r="G150" s="43">
        <v>3</v>
      </c>
      <c r="H150" s="47">
        <v>4.95</v>
      </c>
      <c r="I150" s="48">
        <v>14.850000000000001</v>
      </c>
    </row>
    <row r="151" spans="1:9" x14ac:dyDescent="0.3">
      <c r="A151" s="43">
        <v>572058</v>
      </c>
      <c r="B151" s="44">
        <v>43758</v>
      </c>
      <c r="C151" s="45" t="s">
        <v>2</v>
      </c>
      <c r="D151" s="46">
        <v>18252</v>
      </c>
      <c r="E151" s="55">
        <v>23417</v>
      </c>
      <c r="F151" s="58" t="str">
        <f>VLOOKUP(Orders[[#This Row],[Product ID]],Products[#All],2,FALSE)</f>
        <v>Bathroom Hook</v>
      </c>
      <c r="G151" s="43">
        <v>1</v>
      </c>
      <c r="H151" s="47">
        <v>1.65</v>
      </c>
      <c r="I151" s="48">
        <v>1.65</v>
      </c>
    </row>
    <row r="152" spans="1:9" x14ac:dyDescent="0.3">
      <c r="A152" s="43">
        <v>572065</v>
      </c>
      <c r="B152" s="44">
        <v>43758</v>
      </c>
      <c r="C152" s="45" t="s">
        <v>8</v>
      </c>
      <c r="D152" s="46">
        <v>12556</v>
      </c>
      <c r="E152" s="55">
        <v>22197</v>
      </c>
      <c r="F152" s="58" t="str">
        <f>VLOOKUP(Orders[[#This Row],[Product ID]],Products[#All],2,FALSE)</f>
        <v>Popcorn Holder</v>
      </c>
      <c r="G152" s="43">
        <v>3</v>
      </c>
      <c r="H152" s="47">
        <v>0.85</v>
      </c>
      <c r="I152" s="48">
        <v>2.5499999999999998</v>
      </c>
    </row>
    <row r="153" spans="1:9" x14ac:dyDescent="0.3">
      <c r="A153" s="43">
        <v>572327</v>
      </c>
      <c r="B153" s="44">
        <v>43762</v>
      </c>
      <c r="C153" s="45" t="s">
        <v>2</v>
      </c>
      <c r="D153" s="46">
        <v>15277</v>
      </c>
      <c r="E153" s="55">
        <v>21888</v>
      </c>
      <c r="F153" s="58" t="str">
        <f>VLOOKUP(Orders[[#This Row],[Product ID]],Products[#All],2,FALSE)</f>
        <v>Bingo Set</v>
      </c>
      <c r="G153" s="43">
        <v>8</v>
      </c>
      <c r="H153" s="47">
        <v>3.75</v>
      </c>
      <c r="I153" s="48">
        <v>30</v>
      </c>
    </row>
    <row r="154" spans="1:9" x14ac:dyDescent="0.3">
      <c r="A154" s="43">
        <v>572887</v>
      </c>
      <c r="B154" s="44">
        <v>43764</v>
      </c>
      <c r="C154" s="45" t="s">
        <v>11</v>
      </c>
      <c r="D154" s="46">
        <v>12362</v>
      </c>
      <c r="E154" s="55">
        <v>22174</v>
      </c>
      <c r="F154" s="58" t="str">
        <f>VLOOKUP(Orders[[#This Row],[Product ID]],Products[#All],2,FALSE)</f>
        <v>Photo Cube</v>
      </c>
      <c r="G154" s="43">
        <v>12</v>
      </c>
      <c r="H154" s="47">
        <v>1.65</v>
      </c>
      <c r="I154" s="48">
        <v>19.799999999999997</v>
      </c>
    </row>
    <row r="155" spans="1:9" x14ac:dyDescent="0.3">
      <c r="A155" s="43">
        <v>573333</v>
      </c>
      <c r="B155" s="44">
        <v>43768</v>
      </c>
      <c r="C155" s="45" t="s">
        <v>13</v>
      </c>
      <c r="D155" s="46">
        <v>12483</v>
      </c>
      <c r="E155" s="55">
        <v>21888</v>
      </c>
      <c r="F155" s="58" t="str">
        <f>VLOOKUP(Orders[[#This Row],[Product ID]],Products[#All],2,FALSE)</f>
        <v>Bingo Set</v>
      </c>
      <c r="G155" s="43">
        <v>4</v>
      </c>
      <c r="H155" s="47">
        <v>3.75</v>
      </c>
      <c r="I155" s="48">
        <v>15</v>
      </c>
    </row>
    <row r="156" spans="1:9" x14ac:dyDescent="0.3">
      <c r="A156" s="43">
        <v>573343</v>
      </c>
      <c r="B156" s="44">
        <v>43768</v>
      </c>
      <c r="C156" s="45" t="s">
        <v>2</v>
      </c>
      <c r="D156" s="46">
        <v>13566</v>
      </c>
      <c r="E156" s="55">
        <v>21888</v>
      </c>
      <c r="F156" s="58" t="str">
        <f>VLOOKUP(Orders[[#This Row],[Product ID]],Products[#All],2,FALSE)</f>
        <v>Bingo Set</v>
      </c>
      <c r="G156" s="43">
        <v>2</v>
      </c>
      <c r="H156" s="47">
        <v>3.75</v>
      </c>
      <c r="I156" s="48">
        <v>7.5</v>
      </c>
    </row>
    <row r="157" spans="1:9" x14ac:dyDescent="0.3">
      <c r="A157" s="43">
        <v>573656</v>
      </c>
      <c r="B157" s="44">
        <v>43769</v>
      </c>
      <c r="C157" s="45" t="s">
        <v>11</v>
      </c>
      <c r="D157" s="46">
        <v>12417</v>
      </c>
      <c r="E157" s="55">
        <v>22741</v>
      </c>
      <c r="F157" s="58" t="str">
        <f>VLOOKUP(Orders[[#This Row],[Product ID]],Products[#All],2,FALSE)</f>
        <v>Funky Diva Pen</v>
      </c>
      <c r="G157" s="43">
        <v>48</v>
      </c>
      <c r="H157" s="47">
        <v>0.85</v>
      </c>
      <c r="I157" s="48">
        <v>40.799999999999997</v>
      </c>
    </row>
    <row r="158" spans="1:9" x14ac:dyDescent="0.3">
      <c r="A158" s="43">
        <v>573814</v>
      </c>
      <c r="B158" s="44">
        <v>43770</v>
      </c>
      <c r="C158" s="45" t="s">
        <v>2</v>
      </c>
      <c r="D158" s="46">
        <v>13268</v>
      </c>
      <c r="E158" s="55">
        <v>23417</v>
      </c>
      <c r="F158" s="58" t="str">
        <f>VLOOKUP(Orders[[#This Row],[Product ID]],Products[#All],2,FALSE)</f>
        <v>Bathroom Hook</v>
      </c>
      <c r="G158" s="43">
        <v>4</v>
      </c>
      <c r="H158" s="47">
        <v>1.65</v>
      </c>
      <c r="I158" s="48">
        <v>6.6</v>
      </c>
    </row>
    <row r="159" spans="1:9" x14ac:dyDescent="0.3">
      <c r="A159" s="43">
        <v>573889</v>
      </c>
      <c r="B159" s="44">
        <v>43770</v>
      </c>
      <c r="C159" s="45" t="s">
        <v>2</v>
      </c>
      <c r="D159" s="46">
        <v>13571</v>
      </c>
      <c r="E159" s="55">
        <v>22197</v>
      </c>
      <c r="F159" s="58" t="str">
        <f>VLOOKUP(Orders[[#This Row],[Product ID]],Products[#All],2,FALSE)</f>
        <v>Popcorn Holder</v>
      </c>
      <c r="G159" s="43">
        <v>15</v>
      </c>
      <c r="H159" s="47">
        <v>0.85</v>
      </c>
      <c r="I159" s="48">
        <v>12.75</v>
      </c>
    </row>
    <row r="160" spans="1:9" x14ac:dyDescent="0.3">
      <c r="A160" s="43">
        <v>574093</v>
      </c>
      <c r="B160" s="44">
        <v>43772</v>
      </c>
      <c r="C160" s="45" t="s">
        <v>3</v>
      </c>
      <c r="D160" s="46">
        <v>12437</v>
      </c>
      <c r="E160" s="55">
        <v>22197</v>
      </c>
      <c r="F160" s="58" t="str">
        <f>VLOOKUP(Orders[[#This Row],[Product ID]],Products[#All],2,FALSE)</f>
        <v>Popcorn Holder</v>
      </c>
      <c r="G160" s="43">
        <v>12</v>
      </c>
      <c r="H160" s="47">
        <v>0.85</v>
      </c>
      <c r="I160" s="48">
        <v>10.199999999999999</v>
      </c>
    </row>
    <row r="161" spans="1:9" x14ac:dyDescent="0.3">
      <c r="A161" s="43">
        <v>574329</v>
      </c>
      <c r="B161" s="44">
        <v>43773</v>
      </c>
      <c r="C161" s="45" t="s">
        <v>11</v>
      </c>
      <c r="D161" s="46">
        <v>12362</v>
      </c>
      <c r="E161" s="55">
        <v>22197</v>
      </c>
      <c r="F161" s="58" t="str">
        <f>VLOOKUP(Orders[[#This Row],[Product ID]],Products[#All],2,FALSE)</f>
        <v>Popcorn Holder</v>
      </c>
      <c r="G161" s="43">
        <v>36</v>
      </c>
      <c r="H161" s="47">
        <v>0.85</v>
      </c>
      <c r="I161" s="48">
        <v>30.599999999999998</v>
      </c>
    </row>
    <row r="162" spans="1:9" x14ac:dyDescent="0.3">
      <c r="A162" s="43">
        <v>574501</v>
      </c>
      <c r="B162" s="44">
        <v>43773</v>
      </c>
      <c r="C162" s="45" t="s">
        <v>3</v>
      </c>
      <c r="D162" s="46">
        <v>12577</v>
      </c>
      <c r="E162" s="55">
        <v>22174</v>
      </c>
      <c r="F162" s="58" t="str">
        <f>VLOOKUP(Orders[[#This Row],[Product ID]],Products[#All],2,FALSE)</f>
        <v>Photo Cube</v>
      </c>
      <c r="G162" s="43">
        <v>3</v>
      </c>
      <c r="H162" s="47">
        <v>1.65</v>
      </c>
      <c r="I162" s="48">
        <v>4.9499999999999993</v>
      </c>
    </row>
    <row r="163" spans="1:9" x14ac:dyDescent="0.3">
      <c r="A163" s="43">
        <v>574506</v>
      </c>
      <c r="B163" s="44">
        <v>43773</v>
      </c>
      <c r="C163" s="45" t="s">
        <v>3</v>
      </c>
      <c r="D163" s="46">
        <v>12577</v>
      </c>
      <c r="E163" s="55">
        <v>22197</v>
      </c>
      <c r="F163" s="58" t="str">
        <f>VLOOKUP(Orders[[#This Row],[Product ID]],Products[#All],2,FALSE)</f>
        <v>Popcorn Holder</v>
      </c>
      <c r="G163" s="43">
        <v>2</v>
      </c>
      <c r="H163" s="47">
        <v>0.85</v>
      </c>
      <c r="I163" s="48">
        <v>1.7</v>
      </c>
    </row>
    <row r="164" spans="1:9" x14ac:dyDescent="0.3">
      <c r="A164" s="43">
        <v>574506</v>
      </c>
      <c r="B164" s="44">
        <v>43773</v>
      </c>
      <c r="C164" s="45" t="s">
        <v>3</v>
      </c>
      <c r="D164" s="46">
        <v>12577</v>
      </c>
      <c r="E164" s="55">
        <v>22197</v>
      </c>
      <c r="F164" s="58" t="str">
        <f>VLOOKUP(Orders[[#This Row],[Product ID]],Products[#All],2,FALSE)</f>
        <v>Popcorn Holder</v>
      </c>
      <c r="G164" s="43">
        <v>4</v>
      </c>
      <c r="H164" s="47">
        <v>0.85</v>
      </c>
      <c r="I164" s="48">
        <v>3.4</v>
      </c>
    </row>
    <row r="165" spans="1:9" x14ac:dyDescent="0.3">
      <c r="A165" s="43">
        <v>574550</v>
      </c>
      <c r="B165" s="44">
        <v>43773</v>
      </c>
      <c r="C165" s="45" t="s">
        <v>8</v>
      </c>
      <c r="D165" s="46">
        <v>12484</v>
      </c>
      <c r="E165" s="55">
        <v>22197</v>
      </c>
      <c r="F165" s="58" t="str">
        <f>VLOOKUP(Orders[[#This Row],[Product ID]],Products[#All],2,FALSE)</f>
        <v>Popcorn Holder</v>
      </c>
      <c r="G165" s="43">
        <v>12</v>
      </c>
      <c r="H165" s="47">
        <v>0.85</v>
      </c>
      <c r="I165" s="48">
        <v>10.199999999999999</v>
      </c>
    </row>
    <row r="166" spans="1:9" x14ac:dyDescent="0.3">
      <c r="A166" s="43">
        <v>574575</v>
      </c>
      <c r="B166" s="44">
        <v>43773</v>
      </c>
      <c r="C166" s="45" t="s">
        <v>2</v>
      </c>
      <c r="D166" s="46">
        <v>14971</v>
      </c>
      <c r="E166" s="55">
        <v>22694</v>
      </c>
      <c r="F166" s="58" t="str">
        <f>VLOOKUP(Orders[[#This Row],[Product ID]],Products[#All],2,FALSE)</f>
        <v xml:space="preserve">Wicker Star </v>
      </c>
      <c r="G166" s="43">
        <v>2</v>
      </c>
      <c r="H166" s="47">
        <v>2.1</v>
      </c>
      <c r="I166" s="48">
        <v>4.2</v>
      </c>
    </row>
    <row r="167" spans="1:9" x14ac:dyDescent="0.3">
      <c r="A167" s="43">
        <v>574709</v>
      </c>
      <c r="B167" s="44">
        <v>43775</v>
      </c>
      <c r="C167" s="45" t="s">
        <v>2</v>
      </c>
      <c r="D167" s="46">
        <v>17768</v>
      </c>
      <c r="E167" s="55">
        <v>22197</v>
      </c>
      <c r="F167" s="58" t="str">
        <f>VLOOKUP(Orders[[#This Row],[Product ID]],Products[#All],2,FALSE)</f>
        <v>Popcorn Holder</v>
      </c>
      <c r="G167" s="43">
        <v>22</v>
      </c>
      <c r="H167" s="47">
        <v>0.85</v>
      </c>
      <c r="I167" s="48">
        <v>18.7</v>
      </c>
    </row>
    <row r="168" spans="1:9" x14ac:dyDescent="0.3">
      <c r="A168" s="43">
        <v>574714</v>
      </c>
      <c r="B168" s="44">
        <v>43775</v>
      </c>
      <c r="C168" s="45" t="s">
        <v>2</v>
      </c>
      <c r="D168" s="46">
        <v>15427</v>
      </c>
      <c r="E168" s="55">
        <v>22197</v>
      </c>
      <c r="F168" s="58" t="str">
        <f>VLOOKUP(Orders[[#This Row],[Product ID]],Products[#All],2,FALSE)</f>
        <v>Popcorn Holder</v>
      </c>
      <c r="G168" s="43">
        <v>4</v>
      </c>
      <c r="H168" s="47">
        <v>0.85</v>
      </c>
      <c r="I168" s="48">
        <v>3.4</v>
      </c>
    </row>
    <row r="169" spans="1:9" x14ac:dyDescent="0.3">
      <c r="A169" s="43">
        <v>574740</v>
      </c>
      <c r="B169" s="44">
        <v>43775</v>
      </c>
      <c r="C169" s="45" t="s">
        <v>7</v>
      </c>
      <c r="D169" s="46">
        <v>12357</v>
      </c>
      <c r="E169" s="55">
        <v>22190</v>
      </c>
      <c r="F169" s="58" t="str">
        <f>VLOOKUP(Orders[[#This Row],[Product ID]],Products[#All],2,FALSE)</f>
        <v>Local Cafe Mug</v>
      </c>
      <c r="G169" s="43">
        <v>12</v>
      </c>
      <c r="H169" s="47">
        <v>2.1</v>
      </c>
      <c r="I169" s="48">
        <v>25.200000000000003</v>
      </c>
    </row>
    <row r="170" spans="1:9" x14ac:dyDescent="0.3">
      <c r="A170" s="43">
        <v>574740</v>
      </c>
      <c r="B170" s="44">
        <v>43775</v>
      </c>
      <c r="C170" s="45" t="s">
        <v>7</v>
      </c>
      <c r="D170" s="46">
        <v>12357</v>
      </c>
      <c r="E170" s="55">
        <v>21116</v>
      </c>
      <c r="F170" s="58" t="str">
        <f>VLOOKUP(Orders[[#This Row],[Product ID]],Products[#All],2,FALSE)</f>
        <v>Owl Doorstop</v>
      </c>
      <c r="G170" s="43">
        <v>16</v>
      </c>
      <c r="H170" s="47">
        <v>4.25</v>
      </c>
      <c r="I170" s="48">
        <v>68</v>
      </c>
    </row>
    <row r="171" spans="1:9" x14ac:dyDescent="0.3">
      <c r="A171" s="43">
        <v>575067</v>
      </c>
      <c r="B171" s="44">
        <v>43777</v>
      </c>
      <c r="C171" s="45" t="s">
        <v>3</v>
      </c>
      <c r="D171" s="46">
        <v>12583</v>
      </c>
      <c r="E171" s="55">
        <v>22197</v>
      </c>
      <c r="F171" s="58" t="str">
        <f>VLOOKUP(Orders[[#This Row],[Product ID]],Products[#All],2,FALSE)</f>
        <v>Popcorn Holder</v>
      </c>
      <c r="G171" s="43">
        <v>24</v>
      </c>
      <c r="H171" s="47">
        <v>0.85</v>
      </c>
      <c r="I171" s="48">
        <v>20.399999999999999</v>
      </c>
    </row>
    <row r="172" spans="1:9" x14ac:dyDescent="0.3">
      <c r="A172" s="43">
        <v>575331</v>
      </c>
      <c r="B172" s="44">
        <v>43778</v>
      </c>
      <c r="C172" s="45" t="s">
        <v>2</v>
      </c>
      <c r="D172" s="46">
        <v>13209</v>
      </c>
      <c r="E172" s="55">
        <v>22197</v>
      </c>
      <c r="F172" s="58" t="str">
        <f>VLOOKUP(Orders[[#This Row],[Product ID]],Products[#All],2,FALSE)</f>
        <v>Popcorn Holder</v>
      </c>
      <c r="G172" s="43">
        <v>12</v>
      </c>
      <c r="H172" s="47">
        <v>0.85</v>
      </c>
      <c r="I172" s="48">
        <v>10.199999999999999</v>
      </c>
    </row>
    <row r="173" spans="1:9" x14ac:dyDescent="0.3">
      <c r="A173" s="43">
        <v>575507</v>
      </c>
      <c r="B173" s="44">
        <v>43779</v>
      </c>
      <c r="C173" s="45" t="s">
        <v>2</v>
      </c>
      <c r="D173" s="46">
        <v>17197</v>
      </c>
      <c r="E173" s="55">
        <v>21888</v>
      </c>
      <c r="F173" s="58" t="str">
        <f>VLOOKUP(Orders[[#This Row],[Product ID]],Products[#All],2,FALSE)</f>
        <v>Bingo Set</v>
      </c>
      <c r="G173" s="43">
        <v>4</v>
      </c>
      <c r="H173" s="47">
        <v>3.75</v>
      </c>
      <c r="I173" s="48">
        <v>15</v>
      </c>
    </row>
    <row r="174" spans="1:9" x14ac:dyDescent="0.3">
      <c r="A174" s="43">
        <v>575514</v>
      </c>
      <c r="B174" s="44">
        <v>43779</v>
      </c>
      <c r="C174" s="45" t="s">
        <v>8</v>
      </c>
      <c r="D174" s="46">
        <v>12541</v>
      </c>
      <c r="E174" s="55">
        <v>22197</v>
      </c>
      <c r="F174" s="58" t="str">
        <f>VLOOKUP(Orders[[#This Row],[Product ID]],Products[#All],2,FALSE)</f>
        <v>Popcorn Holder</v>
      </c>
      <c r="G174" s="43">
        <v>24</v>
      </c>
      <c r="H174" s="47">
        <v>0.85</v>
      </c>
      <c r="I174" s="48">
        <v>20.399999999999999</v>
      </c>
    </row>
    <row r="175" spans="1:9" x14ac:dyDescent="0.3">
      <c r="A175" s="43">
        <v>575880</v>
      </c>
      <c r="B175" s="44">
        <v>43780</v>
      </c>
      <c r="C175" s="45" t="s">
        <v>3</v>
      </c>
      <c r="D175" s="46">
        <v>12726</v>
      </c>
      <c r="E175" s="55">
        <v>21888</v>
      </c>
      <c r="F175" s="58" t="str">
        <f>VLOOKUP(Orders[[#This Row],[Product ID]],Products[#All],2,FALSE)</f>
        <v>Bingo Set</v>
      </c>
      <c r="G175" s="43">
        <v>4</v>
      </c>
      <c r="H175" s="47">
        <v>3.75</v>
      </c>
      <c r="I175" s="48">
        <v>15</v>
      </c>
    </row>
    <row r="176" spans="1:9" x14ac:dyDescent="0.3">
      <c r="A176" s="43">
        <v>575886</v>
      </c>
      <c r="B176" s="44">
        <v>43780</v>
      </c>
      <c r="C176" s="45" t="s">
        <v>5</v>
      </c>
      <c r="D176" s="46">
        <v>12517</v>
      </c>
      <c r="E176" s="55">
        <v>20713</v>
      </c>
      <c r="F176" s="58" t="str">
        <f>VLOOKUP(Orders[[#This Row],[Product ID]],Products[#All],2,FALSE)</f>
        <v>Jumbo Bag Owls</v>
      </c>
      <c r="G176" s="43">
        <v>3</v>
      </c>
      <c r="H176" s="47">
        <v>2.08</v>
      </c>
      <c r="I176" s="48">
        <v>6.24</v>
      </c>
    </row>
    <row r="177" spans="1:9" x14ac:dyDescent="0.3">
      <c r="A177" s="43">
        <v>576215</v>
      </c>
      <c r="B177" s="44">
        <v>43783</v>
      </c>
      <c r="C177" s="45" t="s">
        <v>2</v>
      </c>
      <c r="D177" s="46">
        <v>17652</v>
      </c>
      <c r="E177" s="55">
        <v>22197</v>
      </c>
      <c r="F177" s="58" t="str">
        <f>VLOOKUP(Orders[[#This Row],[Product ID]],Products[#All],2,FALSE)</f>
        <v>Popcorn Holder</v>
      </c>
      <c r="G177" s="43">
        <v>24</v>
      </c>
      <c r="H177" s="47">
        <v>0.85</v>
      </c>
      <c r="I177" s="48">
        <v>20.399999999999999</v>
      </c>
    </row>
    <row r="178" spans="1:9" x14ac:dyDescent="0.3">
      <c r="A178" s="43">
        <v>576255</v>
      </c>
      <c r="B178" s="44">
        <v>43783</v>
      </c>
      <c r="C178" s="45" t="s">
        <v>2</v>
      </c>
      <c r="D178" s="46">
        <v>15993</v>
      </c>
      <c r="E178" s="55">
        <v>22197</v>
      </c>
      <c r="F178" s="58" t="str">
        <f>VLOOKUP(Orders[[#This Row],[Product ID]],Products[#All],2,FALSE)</f>
        <v>Popcorn Holder</v>
      </c>
      <c r="G178" s="43">
        <v>10</v>
      </c>
      <c r="H178" s="47">
        <v>0.85</v>
      </c>
      <c r="I178" s="48">
        <v>8.5</v>
      </c>
    </row>
    <row r="179" spans="1:9" x14ac:dyDescent="0.3">
      <c r="A179" s="43">
        <v>576629</v>
      </c>
      <c r="B179" s="44">
        <v>43785</v>
      </c>
      <c r="C179" s="45" t="s">
        <v>5</v>
      </c>
      <c r="D179" s="46">
        <v>12621</v>
      </c>
      <c r="E179" s="55">
        <v>62018</v>
      </c>
      <c r="F179" s="58" t="str">
        <f>VLOOKUP(Orders[[#This Row],[Product ID]],Products[#All],2,FALSE)</f>
        <v xml:space="preserve">Sombrero </v>
      </c>
      <c r="G179" s="43">
        <v>6</v>
      </c>
      <c r="H179" s="47">
        <v>1.95</v>
      </c>
      <c r="I179" s="48">
        <v>11.7</v>
      </c>
    </row>
    <row r="180" spans="1:9" x14ac:dyDescent="0.3">
      <c r="A180" s="43">
        <v>577033</v>
      </c>
      <c r="B180" s="44">
        <v>43786</v>
      </c>
      <c r="C180" s="45" t="s">
        <v>2</v>
      </c>
      <c r="D180" s="46">
        <v>17797</v>
      </c>
      <c r="E180" s="55">
        <v>22694</v>
      </c>
      <c r="F180" s="58" t="str">
        <f>VLOOKUP(Orders[[#This Row],[Product ID]],Products[#All],2,FALSE)</f>
        <v xml:space="preserve">Wicker Star </v>
      </c>
      <c r="G180" s="43">
        <v>4</v>
      </c>
      <c r="H180" s="47">
        <v>2.1</v>
      </c>
      <c r="I180" s="48">
        <v>8.4</v>
      </c>
    </row>
    <row r="181" spans="1:9" x14ac:dyDescent="0.3">
      <c r="A181" s="43">
        <v>577046</v>
      </c>
      <c r="B181" s="44">
        <v>43786</v>
      </c>
      <c r="C181" s="45" t="s">
        <v>11</v>
      </c>
      <c r="D181" s="46">
        <v>12449</v>
      </c>
      <c r="E181" s="55">
        <v>22174</v>
      </c>
      <c r="F181" s="58" t="str">
        <f>VLOOKUP(Orders[[#This Row],[Product ID]],Products[#All],2,FALSE)</f>
        <v>Photo Cube</v>
      </c>
      <c r="G181" s="43">
        <v>12</v>
      </c>
      <c r="H181" s="47">
        <v>1.65</v>
      </c>
      <c r="I181" s="48">
        <v>19.799999999999997</v>
      </c>
    </row>
    <row r="182" spans="1:9" x14ac:dyDescent="0.3">
      <c r="A182" s="43">
        <v>577121</v>
      </c>
      <c r="B182" s="44">
        <v>43786</v>
      </c>
      <c r="C182" s="45" t="s">
        <v>3</v>
      </c>
      <c r="D182" s="46">
        <v>12681</v>
      </c>
      <c r="E182" s="55">
        <v>22197</v>
      </c>
      <c r="F182" s="58" t="str">
        <f>VLOOKUP(Orders[[#This Row],[Product ID]],Products[#All],2,FALSE)</f>
        <v>Popcorn Holder</v>
      </c>
      <c r="G182" s="43">
        <v>12</v>
      </c>
      <c r="H182" s="47">
        <v>0.85</v>
      </c>
      <c r="I182" s="48">
        <v>10.199999999999999</v>
      </c>
    </row>
    <row r="183" spans="1:9" x14ac:dyDescent="0.3">
      <c r="A183" s="43">
        <v>577152</v>
      </c>
      <c r="B183" s="44">
        <v>43787</v>
      </c>
      <c r="C183" s="45" t="s">
        <v>3</v>
      </c>
      <c r="D183" s="46">
        <v>14277</v>
      </c>
      <c r="E183" s="55">
        <v>22741</v>
      </c>
      <c r="F183" s="58" t="str">
        <f>VLOOKUP(Orders[[#This Row],[Product ID]],Products[#All],2,FALSE)</f>
        <v>Funky Diva Pen</v>
      </c>
      <c r="G183" s="43">
        <v>48</v>
      </c>
      <c r="H183" s="47">
        <v>0.85</v>
      </c>
      <c r="I183" s="48">
        <v>40.799999999999997</v>
      </c>
    </row>
    <row r="184" spans="1:9" x14ac:dyDescent="0.3">
      <c r="A184" s="43">
        <v>577314</v>
      </c>
      <c r="B184" s="44">
        <v>43787</v>
      </c>
      <c r="C184" s="45" t="s">
        <v>6</v>
      </c>
      <c r="D184" s="46">
        <v>12444</v>
      </c>
      <c r="E184" s="55">
        <v>22694</v>
      </c>
      <c r="F184" s="58" t="str">
        <f>VLOOKUP(Orders[[#This Row],[Product ID]],Products[#All],2,FALSE)</f>
        <v xml:space="preserve">Wicker Star </v>
      </c>
      <c r="G184" s="43">
        <v>6</v>
      </c>
      <c r="H184" s="47">
        <v>2.1</v>
      </c>
      <c r="I184" s="48">
        <v>12.600000000000001</v>
      </c>
    </row>
    <row r="185" spans="1:9" x14ac:dyDescent="0.3">
      <c r="A185" s="43">
        <v>577316</v>
      </c>
      <c r="B185" s="44">
        <v>43787</v>
      </c>
      <c r="C185" s="45" t="s">
        <v>10</v>
      </c>
      <c r="D185" s="46">
        <v>12578</v>
      </c>
      <c r="E185" s="55">
        <v>21888</v>
      </c>
      <c r="F185" s="58" t="str">
        <f>VLOOKUP(Orders[[#This Row],[Product ID]],Products[#All],2,FALSE)</f>
        <v>Bingo Set</v>
      </c>
      <c r="G185" s="43">
        <v>4</v>
      </c>
      <c r="H185" s="47">
        <v>3.75</v>
      </c>
      <c r="I185" s="48">
        <v>15</v>
      </c>
    </row>
    <row r="186" spans="1:9" x14ac:dyDescent="0.3">
      <c r="A186" s="43">
        <v>577476</v>
      </c>
      <c r="B186" s="44">
        <v>43789</v>
      </c>
      <c r="C186" s="45" t="s">
        <v>8</v>
      </c>
      <c r="D186" s="46">
        <v>12540</v>
      </c>
      <c r="E186" s="55">
        <v>21116</v>
      </c>
      <c r="F186" s="58" t="str">
        <f>VLOOKUP(Orders[[#This Row],[Product ID]],Products[#All],2,FALSE)</f>
        <v>Owl Doorstop</v>
      </c>
      <c r="G186" s="43">
        <v>6</v>
      </c>
      <c r="H186" s="47">
        <v>4.95</v>
      </c>
      <c r="I186" s="48">
        <v>29.700000000000003</v>
      </c>
    </row>
    <row r="187" spans="1:9" x14ac:dyDescent="0.3">
      <c r="A187" s="43">
        <v>577476</v>
      </c>
      <c r="B187" s="44">
        <v>43789</v>
      </c>
      <c r="C187" s="45" t="s">
        <v>8</v>
      </c>
      <c r="D187" s="46">
        <v>12540</v>
      </c>
      <c r="E187" s="55">
        <v>22741</v>
      </c>
      <c r="F187" s="58" t="str">
        <f>VLOOKUP(Orders[[#This Row],[Product ID]],Products[#All],2,FALSE)</f>
        <v>Funky Diva Pen</v>
      </c>
      <c r="G187" s="43">
        <v>48</v>
      </c>
      <c r="H187" s="47">
        <v>0.85</v>
      </c>
      <c r="I187" s="48">
        <v>40.799999999999997</v>
      </c>
    </row>
    <row r="188" spans="1:9" x14ac:dyDescent="0.3">
      <c r="A188" s="43">
        <v>577938</v>
      </c>
      <c r="B188" s="44">
        <v>43791</v>
      </c>
      <c r="C188" s="45" t="s">
        <v>2</v>
      </c>
      <c r="D188" s="46">
        <v>15525</v>
      </c>
      <c r="E188" s="55">
        <v>22197</v>
      </c>
      <c r="F188" s="58" t="str">
        <f>VLOOKUP(Orders[[#This Row],[Product ID]],Products[#All],2,FALSE)</f>
        <v>Popcorn Holder</v>
      </c>
      <c r="G188" s="43">
        <v>2</v>
      </c>
      <c r="H188" s="47">
        <v>0.85</v>
      </c>
      <c r="I188" s="48">
        <v>1.7</v>
      </c>
    </row>
    <row r="189" spans="1:9" x14ac:dyDescent="0.3">
      <c r="A189" s="43">
        <v>578108</v>
      </c>
      <c r="B189" s="44">
        <v>43792</v>
      </c>
      <c r="C189" s="45" t="s">
        <v>10</v>
      </c>
      <c r="D189" s="46">
        <v>14912</v>
      </c>
      <c r="E189" s="55">
        <v>22197</v>
      </c>
      <c r="F189" s="58" t="str">
        <f>VLOOKUP(Orders[[#This Row],[Product ID]],Products[#All],2,FALSE)</f>
        <v>Popcorn Holder</v>
      </c>
      <c r="G189" s="43">
        <v>100</v>
      </c>
      <c r="H189" s="47">
        <v>0.72</v>
      </c>
      <c r="I189" s="48">
        <v>72</v>
      </c>
    </row>
    <row r="190" spans="1:9" x14ac:dyDescent="0.3">
      <c r="A190" s="43">
        <v>578147</v>
      </c>
      <c r="B190" s="44">
        <v>43792</v>
      </c>
      <c r="C190" s="45" t="s">
        <v>2</v>
      </c>
      <c r="D190" s="46">
        <v>12748</v>
      </c>
      <c r="E190" s="55">
        <v>22197</v>
      </c>
      <c r="F190" s="58" t="str">
        <f>VLOOKUP(Orders[[#This Row],[Product ID]],Products[#All],2,FALSE)</f>
        <v>Popcorn Holder</v>
      </c>
      <c r="G190" s="43">
        <v>4</v>
      </c>
      <c r="H190" s="47">
        <v>0.85</v>
      </c>
      <c r="I190" s="48">
        <v>3.4</v>
      </c>
    </row>
    <row r="191" spans="1:9" x14ac:dyDescent="0.3">
      <c r="A191" s="43">
        <v>578781</v>
      </c>
      <c r="B191" s="44">
        <v>43794</v>
      </c>
      <c r="C191" s="45" t="s">
        <v>2</v>
      </c>
      <c r="D191" s="46">
        <v>15872</v>
      </c>
      <c r="E191" s="55">
        <v>62018</v>
      </c>
      <c r="F191" s="58" t="str">
        <f>VLOOKUP(Orders[[#This Row],[Product ID]],Products[#All],2,FALSE)</f>
        <v xml:space="preserve">Sombrero </v>
      </c>
      <c r="G191" s="43">
        <v>1</v>
      </c>
      <c r="H191" s="47">
        <v>1.95</v>
      </c>
      <c r="I191" s="48">
        <v>1.95</v>
      </c>
    </row>
    <row r="192" spans="1:9" x14ac:dyDescent="0.3">
      <c r="A192" s="43">
        <v>578949</v>
      </c>
      <c r="B192" s="44">
        <v>43796</v>
      </c>
      <c r="C192" s="45" t="s">
        <v>2</v>
      </c>
      <c r="D192" s="46">
        <v>14954</v>
      </c>
      <c r="E192" s="55">
        <v>21260</v>
      </c>
      <c r="F192" s="58" t="str">
        <f>VLOOKUP(Orders[[#This Row],[Product ID]],Products[#All],2,FALSE)</f>
        <v>First Aid Tin</v>
      </c>
      <c r="G192" s="43">
        <v>1</v>
      </c>
      <c r="H192" s="47">
        <v>3.25</v>
      </c>
      <c r="I192" s="48">
        <v>3.25</v>
      </c>
    </row>
    <row r="193" spans="1:9" x14ac:dyDescent="0.3">
      <c r="A193" s="43">
        <v>579135</v>
      </c>
      <c r="B193" s="44">
        <v>43797</v>
      </c>
      <c r="C193" s="45" t="s">
        <v>2</v>
      </c>
      <c r="D193" s="46">
        <v>18096</v>
      </c>
      <c r="E193" s="55">
        <v>22197</v>
      </c>
      <c r="F193" s="58" t="str">
        <f>VLOOKUP(Orders[[#This Row],[Product ID]],Products[#All],2,FALSE)</f>
        <v>Popcorn Holder</v>
      </c>
      <c r="G193" s="43">
        <v>20</v>
      </c>
      <c r="H193" s="47">
        <v>0.85</v>
      </c>
      <c r="I193" s="48">
        <v>17</v>
      </c>
    </row>
    <row r="194" spans="1:9" x14ac:dyDescent="0.3">
      <c r="A194" s="43">
        <v>579503</v>
      </c>
      <c r="B194" s="44">
        <v>43798</v>
      </c>
      <c r="C194" s="45" t="s">
        <v>8</v>
      </c>
      <c r="D194" s="46">
        <v>17097</v>
      </c>
      <c r="E194" s="55">
        <v>20713</v>
      </c>
      <c r="F194" s="58" t="str">
        <f>VLOOKUP(Orders[[#This Row],[Product ID]],Products[#All],2,FALSE)</f>
        <v>Jumbo Bag Owls</v>
      </c>
      <c r="G194" s="43">
        <v>1</v>
      </c>
      <c r="H194" s="47">
        <v>2.08</v>
      </c>
      <c r="I194" s="48">
        <v>2.08</v>
      </c>
    </row>
    <row r="195" spans="1:9" x14ac:dyDescent="0.3">
      <c r="A195" s="43">
        <v>579692</v>
      </c>
      <c r="B195" s="44">
        <v>43799</v>
      </c>
      <c r="C195" s="45" t="s">
        <v>6</v>
      </c>
      <c r="D195" s="46">
        <v>12433</v>
      </c>
      <c r="E195" s="55">
        <v>22197</v>
      </c>
      <c r="F195" s="58" t="str">
        <f>VLOOKUP(Orders[[#This Row],[Product ID]],Products[#All],2,FALSE)</f>
        <v>Popcorn Holder</v>
      </c>
      <c r="G195" s="43">
        <v>100</v>
      </c>
      <c r="H195" s="47">
        <v>0.72</v>
      </c>
      <c r="I195" s="48">
        <v>72</v>
      </c>
    </row>
    <row r="196" spans="1:9" x14ac:dyDescent="0.3">
      <c r="A196" s="43">
        <v>580265</v>
      </c>
      <c r="B196" s="44">
        <v>43801</v>
      </c>
      <c r="C196" s="45" t="s">
        <v>14</v>
      </c>
      <c r="D196" s="46">
        <v>12587</v>
      </c>
      <c r="E196" s="55">
        <v>20713</v>
      </c>
      <c r="F196" s="58" t="str">
        <f>VLOOKUP(Orders[[#This Row],[Product ID]],Products[#All],2,FALSE)</f>
        <v>Jumbo Bag Owls</v>
      </c>
      <c r="G196" s="43">
        <v>10</v>
      </c>
      <c r="H196" s="47">
        <v>2.08</v>
      </c>
      <c r="I196" s="48">
        <v>20.8</v>
      </c>
    </row>
    <row r="197" spans="1:9" x14ac:dyDescent="0.3">
      <c r="A197" s="43">
        <v>580998</v>
      </c>
      <c r="B197" s="44">
        <v>43805</v>
      </c>
      <c r="C197" s="45" t="s">
        <v>2</v>
      </c>
      <c r="D197" s="46">
        <v>16987</v>
      </c>
      <c r="E197" s="55">
        <v>22694</v>
      </c>
      <c r="F197" s="58" t="str">
        <f>VLOOKUP(Orders[[#This Row],[Product ID]],Products[#All],2,FALSE)</f>
        <v xml:space="preserve">Wicker Star </v>
      </c>
      <c r="G197" s="43">
        <v>2</v>
      </c>
      <c r="H197" s="47">
        <v>2.1</v>
      </c>
      <c r="I197" s="48">
        <v>4.2</v>
      </c>
    </row>
    <row r="198" spans="1:9" x14ac:dyDescent="0.3">
      <c r="A198" s="43">
        <v>581246</v>
      </c>
      <c r="B198" s="44">
        <v>43807</v>
      </c>
      <c r="C198" s="45" t="s">
        <v>2</v>
      </c>
      <c r="D198" s="46">
        <v>15453</v>
      </c>
      <c r="E198" s="55">
        <v>22694</v>
      </c>
      <c r="F198" s="58" t="str">
        <f>VLOOKUP(Orders[[#This Row],[Product ID]],Products[#All],2,FALSE)</f>
        <v xml:space="preserve">Wicker Star </v>
      </c>
      <c r="G198" s="43">
        <v>1</v>
      </c>
      <c r="H198" s="47">
        <v>2.1</v>
      </c>
      <c r="I198" s="48">
        <v>2.1</v>
      </c>
    </row>
    <row r="199" spans="1:9" x14ac:dyDescent="0.3">
      <c r="A199" s="43">
        <v>581253</v>
      </c>
      <c r="B199" s="44">
        <v>43807</v>
      </c>
      <c r="C199" s="45" t="s">
        <v>2</v>
      </c>
      <c r="D199" s="46">
        <v>16891</v>
      </c>
      <c r="E199" s="55">
        <v>22694</v>
      </c>
      <c r="F199" s="58" t="str">
        <f>VLOOKUP(Orders[[#This Row],[Product ID]],Products[#All],2,FALSE)</f>
        <v xml:space="preserve">Wicker Star </v>
      </c>
      <c r="G199" s="43">
        <v>4</v>
      </c>
      <c r="H199" s="47">
        <v>2.1</v>
      </c>
      <c r="I199" s="48">
        <v>8.4</v>
      </c>
    </row>
    <row r="200" spans="1:9" x14ac:dyDescent="0.3">
      <c r="A200" s="43">
        <v>581412</v>
      </c>
      <c r="B200" s="44">
        <v>43807</v>
      </c>
      <c r="C200" s="45" t="s">
        <v>2</v>
      </c>
      <c r="D200" s="46">
        <v>14415</v>
      </c>
      <c r="E200" s="55">
        <v>20713</v>
      </c>
      <c r="F200" s="58" t="str">
        <f>VLOOKUP(Orders[[#This Row],[Product ID]],Products[#All],2,FALSE)</f>
        <v>Jumbo Bag Owls</v>
      </c>
      <c r="G200" s="43">
        <v>5</v>
      </c>
      <c r="H200" s="47">
        <v>2.08</v>
      </c>
      <c r="I200" s="48">
        <v>10.4</v>
      </c>
    </row>
    <row r="201" spans="1:9" x14ac:dyDescent="0.3">
      <c r="A201" s="49">
        <v>581476</v>
      </c>
      <c r="B201" s="50">
        <v>43808</v>
      </c>
      <c r="C201" s="51" t="s">
        <v>6</v>
      </c>
      <c r="D201" s="52">
        <v>12433</v>
      </c>
      <c r="E201" s="56">
        <v>22197</v>
      </c>
      <c r="F201" s="58" t="str">
        <f>VLOOKUP(Orders[[#This Row],[Product ID]],Products[#All],2,FALSE)</f>
        <v>Popcorn Holder</v>
      </c>
      <c r="G201" s="49">
        <v>100</v>
      </c>
      <c r="H201" s="53">
        <v>0.72</v>
      </c>
      <c r="I201" s="54">
        <v>72</v>
      </c>
    </row>
  </sheetData>
  <dataValidations count="1">
    <dataValidation type="list" allowBlank="1" showInputMessage="1" showErrorMessage="1" sqref="K2" xr:uid="{00000000-0002-0000-0000-000000000000}">
      <formula1>#REF!</formula1>
    </dataValidation>
  </dataValidation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2A1FA-9E60-4A1C-9011-A2E08990E93C}">
  <sheetPr>
    <tabColor theme="3" tint="0.59999389629810485"/>
  </sheetPr>
  <dimension ref="A1:B15"/>
  <sheetViews>
    <sheetView workbookViewId="0">
      <selection activeCell="G28" sqref="G28"/>
    </sheetView>
  </sheetViews>
  <sheetFormatPr defaultRowHeight="14.4" x14ac:dyDescent="0.3"/>
  <cols>
    <col min="1" max="1" width="12.88671875" customWidth="1"/>
    <col min="2" max="2" width="18.5546875" customWidth="1"/>
  </cols>
  <sheetData>
    <row r="1" spans="1:2" x14ac:dyDescent="0.3">
      <c r="A1" s="33" t="s">
        <v>17</v>
      </c>
      <c r="B1" s="33" t="s">
        <v>18</v>
      </c>
    </row>
    <row r="2" spans="1:2" x14ac:dyDescent="0.3">
      <c r="A2" s="1">
        <v>20713</v>
      </c>
      <c r="B2" t="s">
        <v>599</v>
      </c>
    </row>
    <row r="3" spans="1:2" x14ac:dyDescent="0.3">
      <c r="A3" s="1">
        <v>21025</v>
      </c>
      <c r="B3" t="s">
        <v>600</v>
      </c>
    </row>
    <row r="4" spans="1:2" x14ac:dyDescent="0.3">
      <c r="A4" s="1">
        <v>21116</v>
      </c>
      <c r="B4" t="s">
        <v>601</v>
      </c>
    </row>
    <row r="5" spans="1:2" x14ac:dyDescent="0.3">
      <c r="A5" s="1">
        <v>21260</v>
      </c>
      <c r="B5" t="s">
        <v>602</v>
      </c>
    </row>
    <row r="6" spans="1:2" x14ac:dyDescent="0.3">
      <c r="A6" s="1">
        <v>21888</v>
      </c>
      <c r="B6" t="s">
        <v>603</v>
      </c>
    </row>
    <row r="7" spans="1:2" x14ac:dyDescent="0.3">
      <c r="A7" s="1">
        <v>22174</v>
      </c>
      <c r="B7" t="s">
        <v>604</v>
      </c>
    </row>
    <row r="8" spans="1:2" x14ac:dyDescent="0.3">
      <c r="A8" s="1">
        <v>22190</v>
      </c>
      <c r="B8" t="s">
        <v>605</v>
      </c>
    </row>
    <row r="9" spans="1:2" x14ac:dyDescent="0.3">
      <c r="A9" s="1">
        <v>22197</v>
      </c>
      <c r="B9" t="s">
        <v>606</v>
      </c>
    </row>
    <row r="10" spans="1:2" x14ac:dyDescent="0.3">
      <c r="A10" s="1">
        <v>22653</v>
      </c>
      <c r="B10" t="s">
        <v>607</v>
      </c>
    </row>
    <row r="11" spans="1:2" x14ac:dyDescent="0.3">
      <c r="A11" s="1">
        <v>22694</v>
      </c>
      <c r="B11" t="s">
        <v>608</v>
      </c>
    </row>
    <row r="12" spans="1:2" x14ac:dyDescent="0.3">
      <c r="A12" s="1">
        <v>22740</v>
      </c>
      <c r="B12" t="s">
        <v>609</v>
      </c>
    </row>
    <row r="13" spans="1:2" x14ac:dyDescent="0.3">
      <c r="A13" s="1">
        <v>22741</v>
      </c>
      <c r="B13" t="s">
        <v>610</v>
      </c>
    </row>
    <row r="14" spans="1:2" x14ac:dyDescent="0.3">
      <c r="A14" s="1">
        <v>23417</v>
      </c>
      <c r="B14" t="s">
        <v>611</v>
      </c>
    </row>
    <row r="15" spans="1:2" x14ac:dyDescent="0.3">
      <c r="A15" s="1">
        <v>62018</v>
      </c>
      <c r="B15" t="s">
        <v>612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3" tint="0.59999389629810485"/>
  </sheetPr>
  <dimension ref="A1:B5"/>
  <sheetViews>
    <sheetView showGridLines="0" workbookViewId="0">
      <selection activeCell="B6" sqref="B6"/>
    </sheetView>
  </sheetViews>
  <sheetFormatPr defaultRowHeight="14.4" x14ac:dyDescent="0.3"/>
  <cols>
    <col min="1" max="1" width="20" customWidth="1"/>
    <col min="2" max="2" width="11.44140625" customWidth="1"/>
  </cols>
  <sheetData>
    <row r="1" spans="1:2" x14ac:dyDescent="0.3">
      <c r="A1" s="115" t="s">
        <v>23</v>
      </c>
      <c r="B1" s="115"/>
    </row>
    <row r="2" spans="1:2" x14ac:dyDescent="0.3">
      <c r="A2" s="2" t="s">
        <v>24</v>
      </c>
      <c r="B2" s="4">
        <v>250000</v>
      </c>
    </row>
    <row r="3" spans="1:2" x14ac:dyDescent="0.3">
      <c r="A3" s="2" t="s">
        <v>25</v>
      </c>
      <c r="B3" s="3">
        <v>4.4999999999999998E-2</v>
      </c>
    </row>
    <row r="4" spans="1:2" x14ac:dyDescent="0.3">
      <c r="A4" s="5" t="s">
        <v>26</v>
      </c>
      <c r="B4" s="6">
        <v>30</v>
      </c>
    </row>
    <row r="5" spans="1:2" x14ac:dyDescent="0.3">
      <c r="A5" s="7" t="s">
        <v>27</v>
      </c>
      <c r="B5" s="36">
        <f>PMT(B3/12,B4*12,-B2,0,1)</f>
        <v>1261.9808463907364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3" tint="0.59999389629810485"/>
  </sheetPr>
  <dimension ref="A1:O14"/>
  <sheetViews>
    <sheetView showGridLines="0" workbookViewId="0">
      <selection activeCell="N16" sqref="N16"/>
    </sheetView>
  </sheetViews>
  <sheetFormatPr defaultRowHeight="14.4" x14ac:dyDescent="0.3"/>
  <cols>
    <col min="1" max="1" width="12.5546875" bestFit="1" customWidth="1"/>
    <col min="2" max="2" width="14.88671875" bestFit="1" customWidth="1"/>
  </cols>
  <sheetData>
    <row r="1" spans="1:15" x14ac:dyDescent="0.3">
      <c r="A1" s="8" t="s">
        <v>629</v>
      </c>
      <c r="B1" t="s">
        <v>634</v>
      </c>
      <c r="O1" s="31" t="s">
        <v>598</v>
      </c>
    </row>
    <row r="2" spans="1:15" x14ac:dyDescent="0.3">
      <c r="A2" s="98" t="s">
        <v>29</v>
      </c>
      <c r="B2" s="99">
        <v>459.8</v>
      </c>
    </row>
    <row r="3" spans="1:15" x14ac:dyDescent="0.3">
      <c r="A3" s="98" t="s">
        <v>30</v>
      </c>
      <c r="B3" s="99">
        <v>1306.6499999999999</v>
      </c>
    </row>
    <row r="4" spans="1:15" x14ac:dyDescent="0.3">
      <c r="A4" s="98" t="s">
        <v>31</v>
      </c>
      <c r="B4" s="99">
        <v>299.10000000000002</v>
      </c>
    </row>
    <row r="5" spans="1:15" x14ac:dyDescent="0.3">
      <c r="A5" s="98" t="s">
        <v>32</v>
      </c>
      <c r="B5" s="99">
        <v>139.5</v>
      </c>
    </row>
    <row r="6" spans="1:15" x14ac:dyDescent="0.3">
      <c r="A6" s="98" t="s">
        <v>33</v>
      </c>
      <c r="B6" s="99">
        <v>202.1</v>
      </c>
    </row>
    <row r="7" spans="1:15" x14ac:dyDescent="0.3">
      <c r="A7" s="98" t="s">
        <v>34</v>
      </c>
      <c r="B7" s="99">
        <v>1211.3999999999999</v>
      </c>
    </row>
    <row r="8" spans="1:15" x14ac:dyDescent="0.3">
      <c r="A8" s="98" t="s">
        <v>35</v>
      </c>
      <c r="B8" s="99">
        <v>518.65000000000009</v>
      </c>
    </row>
    <row r="9" spans="1:15" x14ac:dyDescent="0.3">
      <c r="A9" s="98" t="s">
        <v>36</v>
      </c>
      <c r="B9" s="99">
        <v>574.15000000000009</v>
      </c>
    </row>
    <row r="10" spans="1:15" x14ac:dyDescent="0.3">
      <c r="A10" s="98" t="s">
        <v>630</v>
      </c>
      <c r="B10" s="99">
        <v>1161.72</v>
      </c>
    </row>
    <row r="11" spans="1:15" x14ac:dyDescent="0.3">
      <c r="A11" s="98" t="s">
        <v>631</v>
      </c>
      <c r="B11" s="99">
        <v>504.09000000000003</v>
      </c>
    </row>
    <row r="12" spans="1:15" x14ac:dyDescent="0.3">
      <c r="A12" s="98" t="s">
        <v>632</v>
      </c>
      <c r="B12" s="99">
        <v>678.42000000000007</v>
      </c>
    </row>
    <row r="13" spans="1:15" x14ac:dyDescent="0.3">
      <c r="A13" s="98" t="s">
        <v>633</v>
      </c>
      <c r="B13" s="99">
        <v>117.9</v>
      </c>
    </row>
    <row r="14" spans="1:15" x14ac:dyDescent="0.3">
      <c r="A14" s="98" t="s">
        <v>28</v>
      </c>
      <c r="B14" s="99">
        <v>7173.4799999999987</v>
      </c>
    </row>
  </sheetData>
  <pageMargins left="0.7" right="0.7" top="0.75" bottom="0.75" header="0.3" footer="0.3"/>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F821-0C2E-4EBD-942B-050E10D714E5}">
  <sheetPr codeName="Sheet5">
    <tabColor theme="5" tint="-0.249977111117893"/>
    <pageSetUpPr fitToPage="1"/>
  </sheetPr>
  <dimension ref="A1"/>
  <sheetViews>
    <sheetView showGridLines="0" zoomScale="70" zoomScaleNormal="70" workbookViewId="0">
      <selection activeCell="S10" sqref="S10"/>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8AA90-F826-48E8-B459-4F4158A2296E}">
  <sheetPr>
    <tabColor theme="5" tint="0.59999389629810485"/>
  </sheetPr>
  <dimension ref="A1:E11"/>
  <sheetViews>
    <sheetView showGridLines="0" zoomScaleNormal="100" workbookViewId="0">
      <selection activeCell="C11" sqref="C11"/>
    </sheetView>
  </sheetViews>
  <sheetFormatPr defaultRowHeight="14.4" x14ac:dyDescent="0.3"/>
  <cols>
    <col min="3" max="3" width="28.5546875" customWidth="1"/>
  </cols>
  <sheetData>
    <row r="1" spans="1:5" ht="15.75" customHeight="1" x14ac:dyDescent="0.3"/>
    <row r="2" spans="1:5" ht="15.75" customHeight="1" x14ac:dyDescent="0.5">
      <c r="C2" s="116" t="s">
        <v>38</v>
      </c>
      <c r="D2" s="37"/>
      <c r="E2" s="37"/>
    </row>
    <row r="3" spans="1:5" ht="15.75" customHeight="1" x14ac:dyDescent="0.5">
      <c r="C3" s="116"/>
      <c r="D3" s="37"/>
      <c r="E3" s="37"/>
    </row>
    <row r="4" spans="1:5" ht="15.75" customHeight="1" thickBot="1" x14ac:dyDescent="0.55000000000000004">
      <c r="A4" s="11"/>
      <c r="B4" s="11"/>
      <c r="C4" s="117"/>
      <c r="D4" s="37"/>
      <c r="E4" s="37"/>
    </row>
    <row r="5" spans="1:5" ht="15.75" customHeight="1" thickBot="1" x14ac:dyDescent="0.35"/>
    <row r="6" spans="1:5" ht="15.75" customHeight="1" thickBot="1" x14ac:dyDescent="0.35">
      <c r="B6" s="2" t="s">
        <v>40</v>
      </c>
      <c r="C6" s="60" t="s">
        <v>101</v>
      </c>
    </row>
    <row r="7" spans="1:5" ht="15.75" customHeight="1" thickBot="1" x14ac:dyDescent="0.35"/>
    <row r="8" spans="1:5" ht="15.75" customHeight="1" thickBot="1" x14ac:dyDescent="0.35">
      <c r="B8" s="2" t="s">
        <v>132</v>
      </c>
      <c r="C8" s="12">
        <f>VLOOKUP(C6,'Beer Prices'!$A$1:$E$31,4,FALSE)</f>
        <v>6</v>
      </c>
    </row>
    <row r="9" spans="1:5" ht="15.75" customHeight="1" thickBot="1" x14ac:dyDescent="0.35">
      <c r="B9" s="2" t="s">
        <v>131</v>
      </c>
      <c r="C9" s="100">
        <f>VLOOKUP(C6,'Beer Prices'!$A$1:$E$31,5,FALSE)</f>
        <v>12</v>
      </c>
    </row>
    <row r="10" spans="1:5" ht="15.75" customHeight="1" thickBot="1" x14ac:dyDescent="0.35"/>
    <row r="11" spans="1:5" ht="15.75" customHeight="1" thickBot="1" x14ac:dyDescent="0.35">
      <c r="B11" s="2" t="s">
        <v>597</v>
      </c>
      <c r="C11" s="59">
        <f>C8/C9</f>
        <v>0.5</v>
      </c>
    </row>
  </sheetData>
  <mergeCells count="1">
    <mergeCell ref="C2:C4"/>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6BCD694-BBC7-499B-91C1-47360F70D530}">
          <x14:formula1>
            <xm:f>'Beer Prices'!A2:A31</xm:f>
          </x14:formula1>
          <xm:sqref>C6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CAAD-0F45-400A-AF28-A32F649A8BD1}">
  <sheetPr codeName="Sheet7">
    <tabColor theme="5" tint="0.59999389629810485"/>
  </sheetPr>
  <dimension ref="A1:E31"/>
  <sheetViews>
    <sheetView showGridLines="0" workbookViewId="0">
      <selection activeCell="A2" sqref="A2"/>
    </sheetView>
  </sheetViews>
  <sheetFormatPr defaultRowHeight="14.4" outlineLevelCol="1" x14ac:dyDescent="0.3"/>
  <cols>
    <col min="1" max="1" width="21.44140625" bestFit="1" customWidth="1"/>
    <col min="2" max="3" width="14.33203125" hidden="1" customWidth="1" outlineLevel="1"/>
    <col min="4" max="4" width="8.88671875" collapsed="1"/>
    <col min="5" max="5" width="9.6640625" customWidth="1"/>
  </cols>
  <sheetData>
    <row r="1" spans="1:5" x14ac:dyDescent="0.3">
      <c r="A1" s="13" t="s">
        <v>40</v>
      </c>
      <c r="B1" s="13" t="s">
        <v>41</v>
      </c>
      <c r="C1" s="13" t="s">
        <v>42</v>
      </c>
      <c r="D1" s="13" t="s">
        <v>132</v>
      </c>
      <c r="E1" s="13" t="s">
        <v>131</v>
      </c>
    </row>
    <row r="2" spans="1:5" x14ac:dyDescent="0.3">
      <c r="A2" t="s">
        <v>43</v>
      </c>
      <c r="B2" t="s">
        <v>44</v>
      </c>
      <c r="C2" t="s">
        <v>45</v>
      </c>
      <c r="D2" s="14">
        <v>4</v>
      </c>
      <c r="E2" s="1">
        <v>14</v>
      </c>
    </row>
    <row r="3" spans="1:5" x14ac:dyDescent="0.3">
      <c r="A3" t="s">
        <v>46</v>
      </c>
      <c r="B3" t="s">
        <v>47</v>
      </c>
      <c r="C3" t="s">
        <v>48</v>
      </c>
      <c r="D3" s="14">
        <v>5</v>
      </c>
      <c r="E3" s="1">
        <v>12</v>
      </c>
    </row>
    <row r="4" spans="1:5" x14ac:dyDescent="0.3">
      <c r="A4" t="s">
        <v>49</v>
      </c>
      <c r="B4" t="s">
        <v>50</v>
      </c>
      <c r="C4" t="s">
        <v>51</v>
      </c>
      <c r="D4" s="14">
        <v>4</v>
      </c>
      <c r="E4" s="1">
        <v>12</v>
      </c>
    </row>
    <row r="5" spans="1:5" x14ac:dyDescent="0.3">
      <c r="A5" t="s">
        <v>52</v>
      </c>
      <c r="B5" t="s">
        <v>53</v>
      </c>
      <c r="C5" t="s">
        <v>54</v>
      </c>
      <c r="D5" s="14">
        <v>8</v>
      </c>
      <c r="E5" s="1">
        <v>12</v>
      </c>
    </row>
    <row r="6" spans="1:5" x14ac:dyDescent="0.3">
      <c r="A6" t="s">
        <v>55</v>
      </c>
      <c r="B6" t="s">
        <v>56</v>
      </c>
      <c r="C6" t="s">
        <v>57</v>
      </c>
      <c r="D6" s="14">
        <v>9</v>
      </c>
      <c r="E6" s="1">
        <v>20</v>
      </c>
    </row>
    <row r="7" spans="1:5" x14ac:dyDescent="0.3">
      <c r="A7" t="s">
        <v>58</v>
      </c>
      <c r="B7" t="s">
        <v>59</v>
      </c>
      <c r="C7" t="s">
        <v>57</v>
      </c>
      <c r="D7" s="14">
        <v>7</v>
      </c>
      <c r="E7" s="1">
        <v>16</v>
      </c>
    </row>
    <row r="8" spans="1:5" x14ac:dyDescent="0.3">
      <c r="A8" t="s">
        <v>60</v>
      </c>
      <c r="B8" t="s">
        <v>61</v>
      </c>
      <c r="C8" t="s">
        <v>62</v>
      </c>
      <c r="D8" s="14">
        <v>6.25</v>
      </c>
      <c r="E8" s="1">
        <v>14</v>
      </c>
    </row>
    <row r="9" spans="1:5" x14ac:dyDescent="0.3">
      <c r="A9" t="s">
        <v>63</v>
      </c>
      <c r="B9" t="s">
        <v>64</v>
      </c>
      <c r="C9" t="s">
        <v>65</v>
      </c>
      <c r="D9" s="14">
        <v>5</v>
      </c>
      <c r="E9" s="1">
        <v>12</v>
      </c>
    </row>
    <row r="10" spans="1:5" x14ac:dyDescent="0.3">
      <c r="A10" t="s">
        <v>66</v>
      </c>
      <c r="B10" t="s">
        <v>67</v>
      </c>
      <c r="C10" t="s">
        <v>68</v>
      </c>
      <c r="D10" s="14">
        <v>3</v>
      </c>
      <c r="E10" s="1">
        <v>12</v>
      </c>
    </row>
    <row r="11" spans="1:5" x14ac:dyDescent="0.3">
      <c r="A11" t="s">
        <v>69</v>
      </c>
      <c r="B11" t="s">
        <v>70</v>
      </c>
      <c r="C11" t="s">
        <v>71</v>
      </c>
      <c r="D11" s="14">
        <v>5</v>
      </c>
      <c r="E11" s="1">
        <v>12</v>
      </c>
    </row>
    <row r="12" spans="1:5" x14ac:dyDescent="0.3">
      <c r="A12" t="s">
        <v>72</v>
      </c>
      <c r="B12" t="s">
        <v>73</v>
      </c>
      <c r="C12" t="s">
        <v>74</v>
      </c>
      <c r="D12" s="14">
        <v>6</v>
      </c>
      <c r="E12" s="1">
        <v>14</v>
      </c>
    </row>
    <row r="13" spans="1:5" x14ac:dyDescent="0.3">
      <c r="A13" t="s">
        <v>75</v>
      </c>
      <c r="B13" t="s">
        <v>76</v>
      </c>
      <c r="C13" t="s">
        <v>77</v>
      </c>
      <c r="D13" s="14">
        <v>4</v>
      </c>
      <c r="E13" s="1">
        <v>12</v>
      </c>
    </row>
    <row r="14" spans="1:5" x14ac:dyDescent="0.3">
      <c r="A14" t="s">
        <v>78</v>
      </c>
      <c r="B14" t="s">
        <v>79</v>
      </c>
      <c r="C14" t="s">
        <v>80</v>
      </c>
      <c r="D14" s="14">
        <v>4.5</v>
      </c>
      <c r="E14" s="1">
        <v>12</v>
      </c>
    </row>
    <row r="15" spans="1:5" x14ac:dyDescent="0.3">
      <c r="A15" t="s">
        <v>81</v>
      </c>
      <c r="B15" t="s">
        <v>82</v>
      </c>
      <c r="C15" t="s">
        <v>83</v>
      </c>
      <c r="D15" s="14">
        <v>6.25</v>
      </c>
      <c r="E15" s="1">
        <v>16</v>
      </c>
    </row>
    <row r="16" spans="1:5" x14ac:dyDescent="0.3">
      <c r="A16" t="s">
        <v>84</v>
      </c>
      <c r="B16" t="s">
        <v>85</v>
      </c>
      <c r="C16" t="s">
        <v>86</v>
      </c>
      <c r="D16" s="14">
        <v>6</v>
      </c>
      <c r="E16" s="1">
        <v>12</v>
      </c>
    </row>
    <row r="17" spans="1:5" x14ac:dyDescent="0.3">
      <c r="A17" t="s">
        <v>87</v>
      </c>
      <c r="B17" t="s">
        <v>88</v>
      </c>
      <c r="C17" t="s">
        <v>89</v>
      </c>
      <c r="D17" s="14">
        <v>7</v>
      </c>
      <c r="E17" s="1">
        <v>16</v>
      </c>
    </row>
    <row r="18" spans="1:5" x14ac:dyDescent="0.3">
      <c r="A18" t="s">
        <v>90</v>
      </c>
      <c r="B18" t="s">
        <v>91</v>
      </c>
      <c r="C18" t="s">
        <v>92</v>
      </c>
      <c r="D18" s="14">
        <v>8.5</v>
      </c>
      <c r="E18" s="1">
        <v>20</v>
      </c>
    </row>
    <row r="19" spans="1:5" x14ac:dyDescent="0.3">
      <c r="A19" t="s">
        <v>93</v>
      </c>
      <c r="B19" t="s">
        <v>94</v>
      </c>
      <c r="C19" t="s">
        <v>95</v>
      </c>
      <c r="D19" s="14">
        <v>10.5</v>
      </c>
      <c r="E19" s="1">
        <v>20</v>
      </c>
    </row>
    <row r="20" spans="1:5" x14ac:dyDescent="0.3">
      <c r="A20" t="s">
        <v>96</v>
      </c>
      <c r="B20" t="s">
        <v>97</v>
      </c>
      <c r="C20" t="s">
        <v>95</v>
      </c>
      <c r="D20" s="14">
        <v>6</v>
      </c>
      <c r="E20" s="1">
        <v>12</v>
      </c>
    </row>
    <row r="21" spans="1:5" x14ac:dyDescent="0.3">
      <c r="A21" t="s">
        <v>98</v>
      </c>
      <c r="B21" t="s">
        <v>99</v>
      </c>
      <c r="C21" t="s">
        <v>100</v>
      </c>
      <c r="D21" s="14">
        <v>5.5</v>
      </c>
      <c r="E21" s="1">
        <v>12</v>
      </c>
    </row>
    <row r="22" spans="1:5" x14ac:dyDescent="0.3">
      <c r="A22" t="s">
        <v>101</v>
      </c>
      <c r="B22" t="s">
        <v>102</v>
      </c>
      <c r="C22" t="s">
        <v>103</v>
      </c>
      <c r="D22" s="14">
        <v>6</v>
      </c>
      <c r="E22" s="1">
        <v>12</v>
      </c>
    </row>
    <row r="23" spans="1:5" x14ac:dyDescent="0.3">
      <c r="A23" t="s">
        <v>104</v>
      </c>
      <c r="B23" t="s">
        <v>105</v>
      </c>
      <c r="C23" t="s">
        <v>106</v>
      </c>
      <c r="D23" s="14">
        <v>6</v>
      </c>
      <c r="E23" s="1">
        <v>16</v>
      </c>
    </row>
    <row r="24" spans="1:5" x14ac:dyDescent="0.3">
      <c r="A24" t="s">
        <v>107</v>
      </c>
      <c r="B24" t="s">
        <v>108</v>
      </c>
      <c r="C24" t="s">
        <v>109</v>
      </c>
      <c r="D24" s="14">
        <v>5</v>
      </c>
      <c r="E24" s="1">
        <v>12</v>
      </c>
    </row>
    <row r="25" spans="1:5" x14ac:dyDescent="0.3">
      <c r="A25" t="s">
        <v>110</v>
      </c>
      <c r="B25" t="s">
        <v>111</v>
      </c>
      <c r="C25" t="s">
        <v>112</v>
      </c>
      <c r="D25" s="14">
        <v>8.25</v>
      </c>
      <c r="E25" s="1">
        <v>14</v>
      </c>
    </row>
    <row r="26" spans="1:5" x14ac:dyDescent="0.3">
      <c r="A26" t="s">
        <v>113</v>
      </c>
      <c r="B26" t="s">
        <v>114</v>
      </c>
      <c r="C26" t="s">
        <v>115</v>
      </c>
      <c r="D26" s="14">
        <v>5</v>
      </c>
      <c r="E26" s="1">
        <v>12</v>
      </c>
    </row>
    <row r="27" spans="1:5" x14ac:dyDescent="0.3">
      <c r="A27" t="s">
        <v>116</v>
      </c>
      <c r="B27" t="s">
        <v>117</v>
      </c>
      <c r="C27" t="s">
        <v>118</v>
      </c>
      <c r="D27" s="14">
        <v>5</v>
      </c>
      <c r="E27" s="1">
        <v>12</v>
      </c>
    </row>
    <row r="28" spans="1:5" x14ac:dyDescent="0.3">
      <c r="A28" t="s">
        <v>119</v>
      </c>
      <c r="B28" t="s">
        <v>120</v>
      </c>
      <c r="C28" t="s">
        <v>121</v>
      </c>
      <c r="D28" s="14">
        <v>5</v>
      </c>
      <c r="E28" s="1">
        <v>12</v>
      </c>
    </row>
    <row r="29" spans="1:5" x14ac:dyDescent="0.3">
      <c r="A29" t="s">
        <v>122</v>
      </c>
      <c r="B29" t="s">
        <v>123</v>
      </c>
      <c r="C29" t="s">
        <v>124</v>
      </c>
      <c r="D29" s="14">
        <v>6</v>
      </c>
      <c r="E29" s="1">
        <v>16</v>
      </c>
    </row>
    <row r="30" spans="1:5" x14ac:dyDescent="0.3">
      <c r="A30" t="s">
        <v>125</v>
      </c>
      <c r="B30" t="s">
        <v>126</v>
      </c>
      <c r="C30" t="s">
        <v>127</v>
      </c>
      <c r="D30" s="14">
        <v>5.67</v>
      </c>
      <c r="E30" s="1">
        <v>14</v>
      </c>
    </row>
    <row r="31" spans="1:5" x14ac:dyDescent="0.3">
      <c r="A31" t="s">
        <v>128</v>
      </c>
      <c r="B31" t="s">
        <v>129</v>
      </c>
      <c r="C31" t="s">
        <v>130</v>
      </c>
      <c r="D31" s="14">
        <v>7</v>
      </c>
      <c r="E31" s="1">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59C3E-1E6A-4295-880E-54AC4CB7B37E}">
  <sheetPr>
    <tabColor theme="5" tint="0.59999389629810485"/>
  </sheetPr>
  <dimension ref="A1:G31"/>
  <sheetViews>
    <sheetView showGridLines="0" workbookViewId="0"/>
  </sheetViews>
  <sheetFormatPr defaultRowHeight="14.4" x14ac:dyDescent="0.3"/>
  <cols>
    <col min="1" max="1" width="21.44140625" bestFit="1" customWidth="1"/>
    <col min="7" max="7" width="11.44140625" style="38" customWidth="1"/>
  </cols>
  <sheetData>
    <row r="1" spans="1:7" x14ac:dyDescent="0.3">
      <c r="A1" s="13" t="s">
        <v>40</v>
      </c>
      <c r="B1" s="13" t="s">
        <v>133</v>
      </c>
      <c r="C1" s="13" t="s">
        <v>134</v>
      </c>
      <c r="D1" s="13" t="s">
        <v>135</v>
      </c>
      <c r="E1" s="13" t="s">
        <v>136</v>
      </c>
      <c r="F1" s="13" t="s">
        <v>137</v>
      </c>
      <c r="G1" s="61" t="s">
        <v>138</v>
      </c>
    </row>
    <row r="2" spans="1:7" x14ac:dyDescent="0.3">
      <c r="A2" t="s">
        <v>43</v>
      </c>
      <c r="B2" s="14">
        <v>0.28999999999999998</v>
      </c>
      <c r="C2" s="14">
        <v>0.28999999999999998</v>
      </c>
      <c r="D2" s="14">
        <v>0.28999999999999998</v>
      </c>
      <c r="E2" s="14">
        <v>0.28999999999999998</v>
      </c>
      <c r="F2" s="14">
        <v>0.28999999999999998</v>
      </c>
      <c r="G2" s="62" t="str" cm="1">
        <f t="array" ref="G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3" spans="1:7" x14ac:dyDescent="0.3">
      <c r="A3" t="s">
        <v>46</v>
      </c>
      <c r="B3" s="14">
        <v>0.45</v>
      </c>
      <c r="C3" s="14">
        <v>0.45</v>
      </c>
      <c r="D3" s="14">
        <v>0.45</v>
      </c>
      <c r="E3" s="14">
        <v>0.48</v>
      </c>
      <c r="F3" s="14">
        <v>0.42</v>
      </c>
      <c r="G3" s="62" t="str" cm="1">
        <f t="array" ref="G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4" spans="1:7" x14ac:dyDescent="0.3">
      <c r="A4" t="s">
        <v>49</v>
      </c>
      <c r="B4" s="14">
        <v>0.38</v>
      </c>
      <c r="C4" s="14">
        <v>0.42</v>
      </c>
      <c r="D4" s="14">
        <v>0.42</v>
      </c>
      <c r="E4" s="14">
        <v>0.42</v>
      </c>
      <c r="F4" s="14">
        <v>0.33</v>
      </c>
      <c r="G4" s="62" t="str" cm="1">
        <f t="array" ref="G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5" spans="1:7" x14ac:dyDescent="0.3">
      <c r="A5" t="s">
        <v>52</v>
      </c>
      <c r="B5" s="14">
        <v>0.6</v>
      </c>
      <c r="C5" s="14">
        <v>0.65</v>
      </c>
      <c r="D5" s="14">
        <v>0.65</v>
      </c>
      <c r="E5" s="14">
        <v>0.65</v>
      </c>
      <c r="F5" s="14">
        <v>0.67</v>
      </c>
      <c r="G5" s="62" t="str" cm="1">
        <f t="array" ref="G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6" spans="1:7" x14ac:dyDescent="0.3">
      <c r="A6" t="s">
        <v>55</v>
      </c>
      <c r="B6" s="14">
        <v>0.45</v>
      </c>
      <c r="C6" s="14">
        <v>0.47</v>
      </c>
      <c r="D6" s="14">
        <v>0.47</v>
      </c>
      <c r="E6" s="14">
        <v>0.47</v>
      </c>
      <c r="F6" s="14">
        <v>0.45</v>
      </c>
      <c r="G6" s="62" t="str" cm="1">
        <f t="array" ref="G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7" spans="1:7" x14ac:dyDescent="0.3">
      <c r="A7" t="s">
        <v>58</v>
      </c>
      <c r="B7" s="14">
        <v>0.41</v>
      </c>
      <c r="C7" s="14">
        <v>0.41</v>
      </c>
      <c r="D7" s="14">
        <v>0.41</v>
      </c>
      <c r="E7" s="14">
        <v>0.41</v>
      </c>
      <c r="F7" s="14">
        <v>0.44</v>
      </c>
      <c r="G7" s="62" t="str" cm="1">
        <f t="array" ref="G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8" spans="1:7" x14ac:dyDescent="0.3">
      <c r="A8" t="s">
        <v>60</v>
      </c>
      <c r="B8" s="14">
        <v>0.46</v>
      </c>
      <c r="C8" s="14">
        <v>0.46</v>
      </c>
      <c r="D8" s="14">
        <v>0.46</v>
      </c>
      <c r="E8" s="14">
        <v>0.38</v>
      </c>
      <c r="F8" s="14">
        <v>0.45</v>
      </c>
      <c r="G8" s="62" t="str" cm="1">
        <f t="array" ref="G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9" spans="1:7" x14ac:dyDescent="0.3">
      <c r="A9" t="s">
        <v>63</v>
      </c>
      <c r="B9" s="14">
        <v>0.33</v>
      </c>
      <c r="C9" s="14">
        <v>0.33</v>
      </c>
      <c r="D9" s="14">
        <v>0.33</v>
      </c>
      <c r="E9" s="14">
        <v>0.33</v>
      </c>
      <c r="F9" s="14">
        <v>0.42</v>
      </c>
      <c r="G9" s="62" t="str" cm="1">
        <f t="array" ref="G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0" spans="1:7" x14ac:dyDescent="0.3">
      <c r="A10" t="s">
        <v>66</v>
      </c>
      <c r="B10" s="14">
        <v>0.38</v>
      </c>
      <c r="C10" s="14">
        <v>0.38</v>
      </c>
      <c r="D10" s="14">
        <v>0.38</v>
      </c>
      <c r="E10" s="14">
        <v>0.25</v>
      </c>
      <c r="F10" s="14">
        <v>0.25</v>
      </c>
      <c r="G10" s="62" t="str" cm="1">
        <f t="array" ref="G1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11" spans="1:7" x14ac:dyDescent="0.3">
      <c r="A11" t="s">
        <v>69</v>
      </c>
      <c r="B11" s="14">
        <v>0.42</v>
      </c>
      <c r="C11" s="14">
        <v>0.42</v>
      </c>
      <c r="D11" s="14">
        <v>0.42</v>
      </c>
      <c r="E11" s="14">
        <v>0.42</v>
      </c>
      <c r="F11" s="14">
        <v>0.42</v>
      </c>
      <c r="G11" s="62" t="str" cm="1">
        <f t="array" ref="G1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12" spans="1:7" x14ac:dyDescent="0.3">
      <c r="A12" t="s">
        <v>72</v>
      </c>
      <c r="B12" s="14">
        <v>0.36</v>
      </c>
      <c r="C12" s="14">
        <v>0.36</v>
      </c>
      <c r="D12" s="14">
        <v>0.36</v>
      </c>
      <c r="E12" s="14">
        <v>0.36</v>
      </c>
      <c r="F12" s="14">
        <v>0.43</v>
      </c>
      <c r="G12" s="62" t="str" cm="1">
        <f t="array" ref="G1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3" spans="1:7" x14ac:dyDescent="0.3">
      <c r="A13" t="s">
        <v>75</v>
      </c>
      <c r="B13" s="14">
        <v>0.41</v>
      </c>
      <c r="C13" s="14">
        <v>0.41</v>
      </c>
      <c r="D13" s="14">
        <v>0.41</v>
      </c>
      <c r="E13" s="14">
        <v>0.41</v>
      </c>
      <c r="F13" s="14">
        <v>0.33</v>
      </c>
      <c r="G13" s="62" t="str" cm="1">
        <f t="array" ref="G1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14" spans="1:7" x14ac:dyDescent="0.3">
      <c r="A14" t="s">
        <v>78</v>
      </c>
      <c r="B14" s="14">
        <v>0.28000000000000003</v>
      </c>
      <c r="C14" s="14">
        <v>0.28000000000000003</v>
      </c>
      <c r="D14" s="14">
        <v>0.28000000000000003</v>
      </c>
      <c r="E14" s="14">
        <v>0.28000000000000003</v>
      </c>
      <c r="F14" s="14">
        <v>0.38</v>
      </c>
      <c r="G14" s="62" t="str" cm="1">
        <f t="array" ref="G1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5" spans="1:7" x14ac:dyDescent="0.3">
      <c r="A15" t="s">
        <v>81</v>
      </c>
      <c r="B15" s="14">
        <v>0.39</v>
      </c>
      <c r="C15" s="14">
        <v>0.34</v>
      </c>
      <c r="D15" s="14">
        <v>0.34</v>
      </c>
      <c r="E15" s="14">
        <v>0.31</v>
      </c>
      <c r="F15" s="14">
        <v>0.39</v>
      </c>
      <c r="G15" s="62" t="str" cm="1">
        <f t="array" ref="G1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16" spans="1:7" x14ac:dyDescent="0.3">
      <c r="A16" t="s">
        <v>84</v>
      </c>
      <c r="B16" s="14">
        <v>0.4</v>
      </c>
      <c r="C16" s="14">
        <v>0.5</v>
      </c>
      <c r="D16" s="14">
        <v>0.5</v>
      </c>
      <c r="E16" s="14">
        <v>0.5</v>
      </c>
      <c r="F16" s="14">
        <v>0.5</v>
      </c>
      <c r="G16" s="62" t="str" cm="1">
        <f t="array" ref="G1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7" spans="1:7" x14ac:dyDescent="0.3">
      <c r="A17" t="s">
        <v>87</v>
      </c>
      <c r="B17" s="14">
        <v>0.38</v>
      </c>
      <c r="C17" s="14">
        <v>0.38</v>
      </c>
      <c r="D17" s="14">
        <v>0.38</v>
      </c>
      <c r="E17" s="14">
        <v>0.38</v>
      </c>
      <c r="F17" s="14">
        <v>0.44</v>
      </c>
      <c r="G17" s="62" t="str" cm="1">
        <f t="array" ref="G1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8" spans="1:7" x14ac:dyDescent="0.3">
      <c r="A18" t="s">
        <v>90</v>
      </c>
      <c r="B18" s="14">
        <v>0.38</v>
      </c>
      <c r="C18" s="14">
        <v>0.38</v>
      </c>
      <c r="D18" s="14">
        <v>0.38</v>
      </c>
      <c r="E18" s="14">
        <v>0.38</v>
      </c>
      <c r="F18" s="14">
        <v>0.43</v>
      </c>
      <c r="G18" s="62" t="str" cm="1">
        <f t="array" ref="G1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19" spans="1:7" x14ac:dyDescent="0.3">
      <c r="A19" t="s">
        <v>93</v>
      </c>
      <c r="B19" s="14">
        <v>0.48</v>
      </c>
      <c r="C19" s="14">
        <v>0.48</v>
      </c>
      <c r="D19" s="14">
        <v>0.48</v>
      </c>
      <c r="E19" s="14">
        <v>0.48</v>
      </c>
      <c r="F19" s="14">
        <v>0.53</v>
      </c>
      <c r="G19" s="62" t="str" cm="1">
        <f t="array" ref="G1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0" spans="1:7" x14ac:dyDescent="0.3">
      <c r="A20" t="s">
        <v>96</v>
      </c>
      <c r="B20" s="14">
        <v>0.5</v>
      </c>
      <c r="C20" s="14">
        <v>0.5</v>
      </c>
      <c r="D20" s="14">
        <v>0.5</v>
      </c>
      <c r="E20" s="14">
        <v>0.5</v>
      </c>
      <c r="F20" s="14">
        <v>0.5</v>
      </c>
      <c r="G20" s="62" t="str" cm="1">
        <f t="array" ref="G2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21" spans="1:7" x14ac:dyDescent="0.3">
      <c r="A21" t="s">
        <v>98</v>
      </c>
      <c r="B21" s="14">
        <v>0.36</v>
      </c>
      <c r="C21" s="14">
        <v>0.42</v>
      </c>
      <c r="D21" s="14">
        <v>0.42</v>
      </c>
      <c r="E21" s="14">
        <v>0.42</v>
      </c>
      <c r="F21" s="14">
        <v>0.46</v>
      </c>
      <c r="G21" s="62" t="str" cm="1">
        <f t="array" ref="G2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2" spans="1:7" x14ac:dyDescent="0.3">
      <c r="A22" t="s">
        <v>101</v>
      </c>
      <c r="B22" s="14">
        <v>0.37</v>
      </c>
      <c r="C22" s="14">
        <v>0.37</v>
      </c>
      <c r="D22" s="14">
        <v>0.37</v>
      </c>
      <c r="E22" s="14">
        <v>0.37</v>
      </c>
      <c r="F22" s="14">
        <v>0.5</v>
      </c>
      <c r="G22" s="62" t="str" cm="1">
        <f t="array" ref="G22">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3" spans="1:7" x14ac:dyDescent="0.3">
      <c r="A23" t="s">
        <v>104</v>
      </c>
      <c r="B23" s="14">
        <v>0.34</v>
      </c>
      <c r="C23" s="14">
        <v>0.34</v>
      </c>
      <c r="D23" s="14">
        <v>0.34</v>
      </c>
      <c r="E23" s="14">
        <v>0.34</v>
      </c>
      <c r="F23" s="14">
        <v>0.38</v>
      </c>
      <c r="G23" s="62" t="str" cm="1">
        <f t="array" ref="G23">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4" spans="1:7" x14ac:dyDescent="0.3">
      <c r="A24" t="s">
        <v>107</v>
      </c>
      <c r="B24" s="14">
        <v>0.36</v>
      </c>
      <c r="C24" s="14">
        <v>0.36</v>
      </c>
      <c r="D24" s="14">
        <v>0.36</v>
      </c>
      <c r="E24" s="14">
        <v>0.36</v>
      </c>
      <c r="F24" s="14">
        <v>0.42</v>
      </c>
      <c r="G24" s="62" t="str" cm="1">
        <f t="array" ref="G24">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5" spans="1:7" x14ac:dyDescent="0.3">
      <c r="A25" t="s">
        <v>110</v>
      </c>
      <c r="B25" s="14">
        <v>0.42</v>
      </c>
      <c r="C25" s="14">
        <v>0.5</v>
      </c>
      <c r="D25" s="14">
        <v>0.5</v>
      </c>
      <c r="E25" s="14">
        <v>0.54</v>
      </c>
      <c r="F25" s="14">
        <v>0.59</v>
      </c>
      <c r="G25" s="62" t="str" cm="1">
        <f t="array" ref="G25">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6" spans="1:7" x14ac:dyDescent="0.3">
      <c r="A26" t="s">
        <v>113</v>
      </c>
      <c r="B26" s="14">
        <v>0.46</v>
      </c>
      <c r="C26" s="14">
        <v>0.5</v>
      </c>
      <c r="D26" s="14">
        <v>0.5</v>
      </c>
      <c r="E26" s="14">
        <v>0.38</v>
      </c>
      <c r="F26" s="14">
        <v>0.42</v>
      </c>
      <c r="G26" s="62" t="str" cm="1">
        <f t="array" ref="G26">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27" spans="1:7" x14ac:dyDescent="0.3">
      <c r="A27" t="s">
        <v>116</v>
      </c>
      <c r="B27" s="14">
        <v>0.56000000000000005</v>
      </c>
      <c r="C27" s="14">
        <v>0.56000000000000005</v>
      </c>
      <c r="D27" s="14">
        <v>0.56000000000000005</v>
      </c>
      <c r="E27" s="14">
        <v>0.42</v>
      </c>
      <c r="F27" s="14">
        <v>0.42</v>
      </c>
      <c r="G27" s="62" t="str" cm="1">
        <f t="array" ref="G27">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28" spans="1:7" x14ac:dyDescent="0.3">
      <c r="A28" t="s">
        <v>119</v>
      </c>
      <c r="B28" s="14">
        <v>0.42</v>
      </c>
      <c r="C28" s="14">
        <v>0.42</v>
      </c>
      <c r="D28" s="14">
        <v>0.42</v>
      </c>
      <c r="E28" s="14">
        <v>0.42</v>
      </c>
      <c r="F28" s="14">
        <v>0.42</v>
      </c>
      <c r="G28" s="62" t="str" cm="1">
        <f t="array" ref="G28">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None</v>
      </c>
    </row>
    <row r="29" spans="1:7" x14ac:dyDescent="0.3">
      <c r="A29" t="s">
        <v>122</v>
      </c>
      <c r="B29" s="14">
        <v>0.31</v>
      </c>
      <c r="C29" s="14">
        <v>0.31</v>
      </c>
      <c r="D29" s="14">
        <v>0.31</v>
      </c>
      <c r="E29" s="14">
        <v>0.38</v>
      </c>
      <c r="F29" s="14">
        <v>0.38</v>
      </c>
      <c r="G29" s="62" t="str" cm="1">
        <f t="array" ref="G29">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row r="30" spans="1:7" x14ac:dyDescent="0.3">
      <c r="A30" t="s">
        <v>125</v>
      </c>
      <c r="B30" s="14">
        <v>0.52</v>
      </c>
      <c r="C30" s="14">
        <v>0.49</v>
      </c>
      <c r="D30" s="14">
        <v>0.49</v>
      </c>
      <c r="E30" s="14">
        <v>0.49</v>
      </c>
      <c r="F30" s="14">
        <v>0.41</v>
      </c>
      <c r="G30" s="62" t="str" cm="1">
        <f t="array" ref="G30">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Decrease</v>
      </c>
    </row>
    <row r="31" spans="1:7" x14ac:dyDescent="0.3">
      <c r="A31" t="s">
        <v>128</v>
      </c>
      <c r="B31" s="14">
        <v>0.52</v>
      </c>
      <c r="C31" s="14">
        <v>0.41</v>
      </c>
      <c r="D31" s="14">
        <v>0.41</v>
      </c>
      <c r="E31" s="14">
        <v>0.41</v>
      </c>
      <c r="F31" s="14">
        <v>0.5</v>
      </c>
      <c r="G31" s="62" t="str" cm="1">
        <f t="array" ref="G31">_xlfn.IFS(PricePerOunce[[#This Row],[2013]]=PricePerOunce[[#This Row],[2018]],"None",OR(PricePerOunce[[#This Row],[2018]]&gt;PricePerOunce[[#This Row],[2016]],PricePerOunce[[#This Row],[2018]]&gt;AVERAGE(PricePerOunce[[#This Row],[2013]:[2016]])),"Increase",OR(PricePerOunce[[#This Row],[2018]]&lt;PricePerOunce[[#This Row],[2016]],PricePerOunce[[#This Row],[2018]]&lt;AVERAGE(PricePerOunce[[#This Row],[2013]:[2016]])),"Decrease")</f>
        <v>Increase</v>
      </c>
    </row>
  </sheetData>
  <phoneticPr fontId="22" type="noConversion"/>
  <conditionalFormatting sqref="B2:F31">
    <cfRule type="colorScale" priority="1">
      <colorScale>
        <cfvo type="min"/>
        <cfvo type="percentile" val="50"/>
        <cfvo type="max"/>
        <color rgb="FF63BE7B"/>
        <color rgb="FFFCFCFF"/>
        <color rgb="FFF8696B"/>
      </colorScale>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DC98-164E-4A7E-B87A-D3F50E324558}">
  <sheetPr codeName="Sheet9">
    <tabColor theme="9" tint="-0.249977111117893"/>
    <pageSetUpPr fitToPage="1"/>
  </sheetPr>
  <dimension ref="A1"/>
  <sheetViews>
    <sheetView showGridLines="0" zoomScale="70" zoomScaleNormal="70" workbookViewId="0">
      <selection activeCell="X5" sqref="X5"/>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218F-302D-441B-9B0B-FB1DF647E442}">
  <sheetPr codeName="Sheet10">
    <tabColor theme="9" tint="0.59999389629810485"/>
  </sheetPr>
  <dimension ref="A1:D182"/>
  <sheetViews>
    <sheetView zoomScale="80" zoomScaleNormal="80" workbookViewId="0"/>
  </sheetViews>
  <sheetFormatPr defaultRowHeight="14.4" x14ac:dyDescent="0.3"/>
  <cols>
    <col min="1" max="1" width="28.5546875" customWidth="1"/>
    <col min="2" max="2" width="25.6640625" customWidth="1"/>
    <col min="3" max="3" width="13.5546875" bestFit="1" customWidth="1"/>
    <col min="4" max="4" width="11.44140625" customWidth="1"/>
  </cols>
  <sheetData>
    <row r="1" spans="1:4" x14ac:dyDescent="0.3">
      <c r="A1" s="16" t="s">
        <v>0</v>
      </c>
      <c r="B1" s="16" t="s">
        <v>139</v>
      </c>
      <c r="C1" s="16" t="s">
        <v>314</v>
      </c>
      <c r="D1" s="16" t="s">
        <v>316</v>
      </c>
    </row>
    <row r="2" spans="1:4" x14ac:dyDescent="0.3">
      <c r="A2" t="s">
        <v>140</v>
      </c>
      <c r="B2" t="s">
        <v>141</v>
      </c>
      <c r="C2" s="15">
        <v>38041754</v>
      </c>
      <c r="D2" s="15">
        <v>652230</v>
      </c>
    </row>
    <row r="3" spans="1:4" x14ac:dyDescent="0.3">
      <c r="A3" t="s">
        <v>142</v>
      </c>
      <c r="B3" t="s">
        <v>143</v>
      </c>
      <c r="C3" s="15">
        <v>2854191</v>
      </c>
      <c r="D3" s="15">
        <v>28748</v>
      </c>
    </row>
    <row r="4" spans="1:4" x14ac:dyDescent="0.3">
      <c r="A4" t="s">
        <v>144</v>
      </c>
      <c r="B4" t="s">
        <v>145</v>
      </c>
      <c r="C4" s="15">
        <v>43053054</v>
      </c>
      <c r="D4" s="15">
        <v>2381741</v>
      </c>
    </row>
    <row r="5" spans="1:4" x14ac:dyDescent="0.3">
      <c r="A5" t="s">
        <v>146</v>
      </c>
      <c r="B5" t="s">
        <v>143</v>
      </c>
      <c r="C5" s="15">
        <v>77142</v>
      </c>
      <c r="D5" s="15">
        <v>468</v>
      </c>
    </row>
    <row r="6" spans="1:4" x14ac:dyDescent="0.3">
      <c r="A6" t="s">
        <v>147</v>
      </c>
      <c r="B6" t="s">
        <v>148</v>
      </c>
      <c r="C6" s="15">
        <v>31825295</v>
      </c>
      <c r="D6" s="15">
        <v>1246700</v>
      </c>
    </row>
    <row r="7" spans="1:4" x14ac:dyDescent="0.3">
      <c r="A7" t="s">
        <v>149</v>
      </c>
      <c r="B7" t="s">
        <v>150</v>
      </c>
      <c r="C7" s="15">
        <v>97118</v>
      </c>
      <c r="D7" s="15">
        <v>442.6</v>
      </c>
    </row>
    <row r="8" spans="1:4" x14ac:dyDescent="0.3">
      <c r="A8" t="s">
        <v>151</v>
      </c>
      <c r="B8" t="s">
        <v>150</v>
      </c>
      <c r="C8" s="15">
        <v>44938712</v>
      </c>
      <c r="D8" s="15">
        <v>2780400</v>
      </c>
    </row>
    <row r="9" spans="1:4" x14ac:dyDescent="0.3">
      <c r="A9" t="s">
        <v>152</v>
      </c>
      <c r="B9" t="s">
        <v>143</v>
      </c>
      <c r="C9" s="15">
        <v>2957731</v>
      </c>
      <c r="D9" s="15">
        <v>29743</v>
      </c>
    </row>
    <row r="10" spans="1:4" x14ac:dyDescent="0.3">
      <c r="A10" t="s">
        <v>153</v>
      </c>
      <c r="B10" t="s">
        <v>154</v>
      </c>
      <c r="C10" s="15">
        <v>25364307</v>
      </c>
      <c r="D10" s="15">
        <v>7741220</v>
      </c>
    </row>
    <row r="11" spans="1:4" x14ac:dyDescent="0.3">
      <c r="A11" t="s">
        <v>15</v>
      </c>
      <c r="B11" t="s">
        <v>143</v>
      </c>
      <c r="C11" s="15">
        <v>8877067</v>
      </c>
      <c r="D11" s="15">
        <v>83871</v>
      </c>
    </row>
    <row r="12" spans="1:4" x14ac:dyDescent="0.3">
      <c r="A12" t="s">
        <v>155</v>
      </c>
      <c r="B12" t="s">
        <v>143</v>
      </c>
      <c r="C12" s="15">
        <v>10023318</v>
      </c>
      <c r="D12" s="15">
        <v>86600</v>
      </c>
    </row>
    <row r="13" spans="1:4" x14ac:dyDescent="0.3">
      <c r="A13" t="s">
        <v>156</v>
      </c>
      <c r="B13" t="s">
        <v>145</v>
      </c>
      <c r="C13" s="15">
        <v>1641172</v>
      </c>
      <c r="D13" s="15">
        <v>765.3</v>
      </c>
    </row>
    <row r="14" spans="1:4" x14ac:dyDescent="0.3">
      <c r="A14" t="s">
        <v>157</v>
      </c>
      <c r="B14" t="s">
        <v>141</v>
      </c>
      <c r="C14" s="15">
        <v>163046161</v>
      </c>
      <c r="D14" s="15">
        <v>148460</v>
      </c>
    </row>
    <row r="15" spans="1:4" x14ac:dyDescent="0.3">
      <c r="A15" t="s">
        <v>158</v>
      </c>
      <c r="B15" t="s">
        <v>143</v>
      </c>
      <c r="C15" s="15">
        <v>9466856</v>
      </c>
      <c r="D15" s="15">
        <v>207600</v>
      </c>
    </row>
    <row r="16" spans="1:4" x14ac:dyDescent="0.3">
      <c r="A16" t="s">
        <v>11</v>
      </c>
      <c r="B16" t="s">
        <v>143</v>
      </c>
      <c r="C16" s="15">
        <v>11484055</v>
      </c>
      <c r="D16" s="15">
        <v>30528</v>
      </c>
    </row>
    <row r="17" spans="1:4" x14ac:dyDescent="0.3">
      <c r="A17" t="s">
        <v>159</v>
      </c>
      <c r="B17" t="s">
        <v>150</v>
      </c>
      <c r="C17" s="15">
        <v>390353</v>
      </c>
      <c r="D17" s="15">
        <v>22966</v>
      </c>
    </row>
    <row r="18" spans="1:4" x14ac:dyDescent="0.3">
      <c r="A18" t="s">
        <v>160</v>
      </c>
      <c r="B18" t="s">
        <v>148</v>
      </c>
      <c r="C18" s="15">
        <v>11801151</v>
      </c>
      <c r="D18" s="15">
        <v>112622</v>
      </c>
    </row>
    <row r="19" spans="1:4" x14ac:dyDescent="0.3">
      <c r="A19" t="s">
        <v>161</v>
      </c>
      <c r="B19" t="s">
        <v>141</v>
      </c>
      <c r="C19" s="15">
        <v>763092</v>
      </c>
      <c r="D19" s="15">
        <v>38394</v>
      </c>
    </row>
    <row r="20" spans="1:4" x14ac:dyDescent="0.3">
      <c r="A20" t="s">
        <v>162</v>
      </c>
      <c r="B20" t="s">
        <v>150</v>
      </c>
      <c r="C20" s="15">
        <v>11513100</v>
      </c>
      <c r="D20" s="15">
        <v>1098581</v>
      </c>
    </row>
    <row r="21" spans="1:4" x14ac:dyDescent="0.3">
      <c r="A21" t="s">
        <v>163</v>
      </c>
      <c r="B21" t="s">
        <v>143</v>
      </c>
      <c r="C21" s="15">
        <v>3301000</v>
      </c>
      <c r="D21" s="15">
        <v>51197</v>
      </c>
    </row>
    <row r="22" spans="1:4" x14ac:dyDescent="0.3">
      <c r="A22" t="s">
        <v>164</v>
      </c>
      <c r="B22" t="s">
        <v>148</v>
      </c>
      <c r="C22" s="15">
        <v>2303697</v>
      </c>
      <c r="D22" s="15">
        <v>581730</v>
      </c>
    </row>
    <row r="23" spans="1:4" x14ac:dyDescent="0.3">
      <c r="A23" t="s">
        <v>165</v>
      </c>
      <c r="B23" t="s">
        <v>150</v>
      </c>
      <c r="C23" s="15">
        <v>212559417</v>
      </c>
      <c r="D23" s="15">
        <v>8515770</v>
      </c>
    </row>
    <row r="24" spans="1:4" x14ac:dyDescent="0.3">
      <c r="A24" t="s">
        <v>166</v>
      </c>
      <c r="B24" t="s">
        <v>154</v>
      </c>
      <c r="C24" s="15">
        <v>433285</v>
      </c>
      <c r="D24" s="15">
        <v>5765</v>
      </c>
    </row>
    <row r="25" spans="1:4" x14ac:dyDescent="0.3">
      <c r="A25" t="s">
        <v>167</v>
      </c>
      <c r="B25" t="s">
        <v>143</v>
      </c>
      <c r="C25" s="15">
        <v>6975761</v>
      </c>
      <c r="D25" s="15">
        <v>110879</v>
      </c>
    </row>
    <row r="26" spans="1:4" x14ac:dyDescent="0.3">
      <c r="A26" t="s">
        <v>168</v>
      </c>
      <c r="B26" t="s">
        <v>148</v>
      </c>
      <c r="C26" s="15">
        <v>20321378</v>
      </c>
      <c r="D26" s="15">
        <v>274200</v>
      </c>
    </row>
    <row r="27" spans="1:4" x14ac:dyDescent="0.3">
      <c r="A27" t="s">
        <v>169</v>
      </c>
      <c r="B27" t="s">
        <v>148</v>
      </c>
      <c r="C27" s="15">
        <v>11530580</v>
      </c>
      <c r="D27" s="15">
        <v>27830</v>
      </c>
    </row>
    <row r="28" spans="1:4" x14ac:dyDescent="0.3">
      <c r="A28" t="s">
        <v>170</v>
      </c>
      <c r="B28" t="s">
        <v>148</v>
      </c>
      <c r="C28" s="15">
        <v>549935</v>
      </c>
      <c r="D28" s="15">
        <v>4033</v>
      </c>
    </row>
    <row r="29" spans="1:4" x14ac:dyDescent="0.3">
      <c r="A29" t="s">
        <v>171</v>
      </c>
      <c r="B29" t="s">
        <v>154</v>
      </c>
      <c r="C29" s="15">
        <v>16486542</v>
      </c>
      <c r="D29" s="15">
        <v>181035</v>
      </c>
    </row>
    <row r="30" spans="1:4" x14ac:dyDescent="0.3">
      <c r="A30" t="s">
        <v>172</v>
      </c>
      <c r="B30" t="s">
        <v>148</v>
      </c>
      <c r="C30" s="15">
        <v>25876380</v>
      </c>
      <c r="D30" s="15">
        <v>475440</v>
      </c>
    </row>
    <row r="31" spans="1:4" x14ac:dyDescent="0.3">
      <c r="A31" t="s">
        <v>173</v>
      </c>
      <c r="B31" t="s">
        <v>174</v>
      </c>
      <c r="C31" s="15">
        <v>37589262</v>
      </c>
      <c r="D31" s="15">
        <v>9984670</v>
      </c>
    </row>
    <row r="32" spans="1:4" x14ac:dyDescent="0.3">
      <c r="A32" t="s">
        <v>175</v>
      </c>
      <c r="B32" t="s">
        <v>148</v>
      </c>
      <c r="C32" s="15">
        <v>4745185</v>
      </c>
      <c r="D32" s="15">
        <v>622984</v>
      </c>
    </row>
    <row r="33" spans="1:4" x14ac:dyDescent="0.3">
      <c r="A33" t="s">
        <v>176</v>
      </c>
      <c r="B33" t="s">
        <v>148</v>
      </c>
      <c r="C33" s="15">
        <v>15946876</v>
      </c>
      <c r="D33" s="15">
        <v>1284000</v>
      </c>
    </row>
    <row r="34" spans="1:4" x14ac:dyDescent="0.3">
      <c r="A34" t="s">
        <v>177</v>
      </c>
      <c r="B34" t="s">
        <v>150</v>
      </c>
      <c r="C34" s="15">
        <v>18952038</v>
      </c>
      <c r="D34" s="15">
        <v>756096.3</v>
      </c>
    </row>
    <row r="35" spans="1:4" x14ac:dyDescent="0.3">
      <c r="A35" t="s">
        <v>178</v>
      </c>
      <c r="B35" t="s">
        <v>154</v>
      </c>
      <c r="C35" s="15">
        <v>1397715000</v>
      </c>
      <c r="D35" s="15">
        <v>9596960</v>
      </c>
    </row>
    <row r="36" spans="1:4" x14ac:dyDescent="0.3">
      <c r="A36" t="s">
        <v>179</v>
      </c>
      <c r="B36" t="s">
        <v>150</v>
      </c>
      <c r="C36" s="15">
        <v>50339443</v>
      </c>
      <c r="D36" s="15">
        <v>1138910</v>
      </c>
    </row>
    <row r="37" spans="1:4" x14ac:dyDescent="0.3">
      <c r="A37" t="s">
        <v>180</v>
      </c>
      <c r="B37" t="s">
        <v>148</v>
      </c>
      <c r="C37" s="15">
        <v>850886</v>
      </c>
      <c r="D37" s="15">
        <v>2235</v>
      </c>
    </row>
    <row r="38" spans="1:4" x14ac:dyDescent="0.3">
      <c r="A38" t="s">
        <v>181</v>
      </c>
      <c r="B38" t="s">
        <v>148</v>
      </c>
      <c r="C38" s="15">
        <v>86790567</v>
      </c>
      <c r="D38" s="15">
        <v>2344858</v>
      </c>
    </row>
    <row r="39" spans="1:4" x14ac:dyDescent="0.3">
      <c r="A39" t="s">
        <v>182</v>
      </c>
      <c r="B39" t="s">
        <v>148</v>
      </c>
      <c r="C39" s="15">
        <v>5380508</v>
      </c>
      <c r="D39" s="15">
        <v>342000</v>
      </c>
    </row>
    <row r="40" spans="1:4" x14ac:dyDescent="0.3">
      <c r="A40" t="s">
        <v>183</v>
      </c>
      <c r="B40" t="s">
        <v>150</v>
      </c>
      <c r="C40" s="15">
        <v>5047561</v>
      </c>
      <c r="D40" s="15">
        <v>51100</v>
      </c>
    </row>
    <row r="41" spans="1:4" x14ac:dyDescent="0.3">
      <c r="A41" t="s">
        <v>184</v>
      </c>
      <c r="B41" t="s">
        <v>148</v>
      </c>
      <c r="C41" s="15">
        <v>25716544</v>
      </c>
      <c r="D41" s="15">
        <v>322463</v>
      </c>
    </row>
    <row r="42" spans="1:4" x14ac:dyDescent="0.3">
      <c r="A42" t="s">
        <v>185</v>
      </c>
      <c r="B42" t="s">
        <v>143</v>
      </c>
      <c r="C42" s="15">
        <v>4067500</v>
      </c>
      <c r="D42" s="15">
        <v>56594</v>
      </c>
    </row>
    <row r="43" spans="1:4" x14ac:dyDescent="0.3">
      <c r="A43" t="s">
        <v>186</v>
      </c>
      <c r="B43" t="s">
        <v>143</v>
      </c>
      <c r="C43" s="15">
        <v>1198575</v>
      </c>
      <c r="D43" s="15">
        <v>9251</v>
      </c>
    </row>
    <row r="44" spans="1:4" x14ac:dyDescent="0.3">
      <c r="A44" t="s">
        <v>187</v>
      </c>
      <c r="B44" t="s">
        <v>143</v>
      </c>
      <c r="C44" s="15">
        <v>10669709</v>
      </c>
      <c r="D44" s="15">
        <v>78867</v>
      </c>
    </row>
    <row r="45" spans="1:4" x14ac:dyDescent="0.3">
      <c r="A45" t="s">
        <v>12</v>
      </c>
      <c r="B45" t="s">
        <v>143</v>
      </c>
      <c r="C45" s="15">
        <v>5818553</v>
      </c>
      <c r="D45" s="15">
        <v>43094</v>
      </c>
    </row>
    <row r="46" spans="1:4" x14ac:dyDescent="0.3">
      <c r="A46" t="s">
        <v>188</v>
      </c>
      <c r="B46" t="s">
        <v>145</v>
      </c>
      <c r="C46" s="15">
        <v>973560</v>
      </c>
      <c r="D46" s="15">
        <v>23200</v>
      </c>
    </row>
    <row r="47" spans="1:4" x14ac:dyDescent="0.3">
      <c r="A47" t="s">
        <v>189</v>
      </c>
      <c r="B47" t="s">
        <v>150</v>
      </c>
      <c r="C47" s="15">
        <v>71808</v>
      </c>
      <c r="D47" s="15">
        <v>751</v>
      </c>
    </row>
    <row r="48" spans="1:4" x14ac:dyDescent="0.3">
      <c r="A48" t="s">
        <v>190</v>
      </c>
      <c r="B48" t="s">
        <v>150</v>
      </c>
      <c r="C48" s="15">
        <v>10738958</v>
      </c>
      <c r="D48" s="15">
        <v>48670</v>
      </c>
    </row>
    <row r="49" spans="1:4" x14ac:dyDescent="0.3">
      <c r="A49" t="s">
        <v>191</v>
      </c>
      <c r="B49" t="s">
        <v>150</v>
      </c>
      <c r="C49" s="15">
        <v>17373662</v>
      </c>
      <c r="D49" s="15">
        <v>283561</v>
      </c>
    </row>
    <row r="50" spans="1:4" x14ac:dyDescent="0.3">
      <c r="A50" t="s">
        <v>192</v>
      </c>
      <c r="B50" t="s">
        <v>145</v>
      </c>
      <c r="C50" s="15">
        <v>100388073</v>
      </c>
      <c r="D50" s="15">
        <v>1001450</v>
      </c>
    </row>
    <row r="51" spans="1:4" x14ac:dyDescent="0.3">
      <c r="A51" t="s">
        <v>193</v>
      </c>
      <c r="B51" t="s">
        <v>150</v>
      </c>
      <c r="C51" s="15">
        <v>6453553</v>
      </c>
      <c r="D51" s="15">
        <v>21041</v>
      </c>
    </row>
    <row r="52" spans="1:4" x14ac:dyDescent="0.3">
      <c r="A52" t="s">
        <v>194</v>
      </c>
      <c r="B52" t="s">
        <v>148</v>
      </c>
      <c r="C52" s="15">
        <v>1355986</v>
      </c>
      <c r="D52" s="15">
        <v>28051</v>
      </c>
    </row>
    <row r="53" spans="1:4" x14ac:dyDescent="0.3">
      <c r="A53" t="s">
        <v>195</v>
      </c>
      <c r="B53" t="s">
        <v>143</v>
      </c>
      <c r="C53" s="15">
        <v>1326590</v>
      </c>
      <c r="D53" s="15">
        <v>45228</v>
      </c>
    </row>
    <row r="54" spans="1:4" x14ac:dyDescent="0.3">
      <c r="A54" t="s">
        <v>196</v>
      </c>
      <c r="B54" t="s">
        <v>148</v>
      </c>
      <c r="C54" s="15">
        <v>1093238</v>
      </c>
      <c r="D54" s="15">
        <v>17364</v>
      </c>
    </row>
    <row r="55" spans="1:4" x14ac:dyDescent="0.3">
      <c r="A55" t="s">
        <v>197</v>
      </c>
      <c r="B55" t="s">
        <v>148</v>
      </c>
      <c r="C55" s="15">
        <v>112078730</v>
      </c>
      <c r="D55" s="15">
        <v>1104300</v>
      </c>
    </row>
    <row r="56" spans="1:4" x14ac:dyDescent="0.3">
      <c r="A56" t="s">
        <v>198</v>
      </c>
      <c r="B56" t="s">
        <v>154</v>
      </c>
      <c r="C56" s="15">
        <v>889953</v>
      </c>
      <c r="D56" s="15">
        <v>18274</v>
      </c>
    </row>
    <row r="57" spans="1:4" x14ac:dyDescent="0.3">
      <c r="A57" t="s">
        <v>14</v>
      </c>
      <c r="B57" t="s">
        <v>143</v>
      </c>
      <c r="C57" s="15">
        <v>5520314</v>
      </c>
      <c r="D57" s="15">
        <v>338145</v>
      </c>
    </row>
    <row r="58" spans="1:4" x14ac:dyDescent="0.3">
      <c r="A58" t="s">
        <v>3</v>
      </c>
      <c r="B58" t="s">
        <v>143</v>
      </c>
      <c r="C58" s="15">
        <v>67059887</v>
      </c>
      <c r="D58" s="15">
        <v>643801</v>
      </c>
    </row>
    <row r="59" spans="1:4" x14ac:dyDescent="0.3">
      <c r="A59" t="s">
        <v>199</v>
      </c>
      <c r="B59" t="s">
        <v>148</v>
      </c>
      <c r="C59" s="15">
        <v>2172579</v>
      </c>
      <c r="D59" s="15">
        <v>267667</v>
      </c>
    </row>
    <row r="60" spans="1:4" x14ac:dyDescent="0.3">
      <c r="A60" t="s">
        <v>200</v>
      </c>
      <c r="B60" t="s">
        <v>148</v>
      </c>
      <c r="C60" s="15">
        <v>2347706</v>
      </c>
      <c r="D60" s="15">
        <v>11300</v>
      </c>
    </row>
    <row r="61" spans="1:4" x14ac:dyDescent="0.3">
      <c r="A61" t="s">
        <v>201</v>
      </c>
      <c r="B61" t="s">
        <v>143</v>
      </c>
      <c r="C61" s="15">
        <v>3720382</v>
      </c>
      <c r="D61" s="15">
        <v>69700</v>
      </c>
    </row>
    <row r="62" spans="1:4" x14ac:dyDescent="0.3">
      <c r="A62" t="s">
        <v>5</v>
      </c>
      <c r="B62" t="s">
        <v>143</v>
      </c>
      <c r="C62" s="15">
        <v>83132799</v>
      </c>
      <c r="D62" s="15">
        <v>357022</v>
      </c>
    </row>
    <row r="63" spans="1:4" x14ac:dyDescent="0.3">
      <c r="A63" t="s">
        <v>202</v>
      </c>
      <c r="B63" t="s">
        <v>148</v>
      </c>
      <c r="C63" s="15">
        <v>30417856</v>
      </c>
      <c r="D63" s="15">
        <v>238533</v>
      </c>
    </row>
    <row r="64" spans="1:4" x14ac:dyDescent="0.3">
      <c r="A64" t="s">
        <v>203</v>
      </c>
      <c r="B64" t="s">
        <v>143</v>
      </c>
      <c r="C64" s="15">
        <v>10716322</v>
      </c>
      <c r="D64" s="15">
        <v>131957</v>
      </c>
    </row>
    <row r="65" spans="1:4" x14ac:dyDescent="0.3">
      <c r="A65" t="s">
        <v>204</v>
      </c>
      <c r="B65" t="s">
        <v>150</v>
      </c>
      <c r="C65" s="15">
        <v>112003</v>
      </c>
      <c r="D65" s="15">
        <v>348.5</v>
      </c>
    </row>
    <row r="66" spans="1:4" x14ac:dyDescent="0.3">
      <c r="A66" t="s">
        <v>205</v>
      </c>
      <c r="B66" t="s">
        <v>150</v>
      </c>
      <c r="C66" s="15">
        <v>16604026</v>
      </c>
      <c r="D66" s="15">
        <v>108889</v>
      </c>
    </row>
    <row r="67" spans="1:4" x14ac:dyDescent="0.3">
      <c r="A67" t="s">
        <v>206</v>
      </c>
      <c r="B67" t="s">
        <v>148</v>
      </c>
      <c r="C67" s="15">
        <v>12771246</v>
      </c>
      <c r="D67" s="15">
        <v>245857</v>
      </c>
    </row>
    <row r="68" spans="1:4" x14ac:dyDescent="0.3">
      <c r="A68" t="s">
        <v>207</v>
      </c>
      <c r="B68" t="s">
        <v>148</v>
      </c>
      <c r="C68" s="15">
        <v>1920922</v>
      </c>
      <c r="D68" s="15">
        <v>36125</v>
      </c>
    </row>
    <row r="69" spans="1:4" x14ac:dyDescent="0.3">
      <c r="A69" t="s">
        <v>208</v>
      </c>
      <c r="B69" t="s">
        <v>150</v>
      </c>
      <c r="C69" s="15">
        <v>782766</v>
      </c>
      <c r="D69" s="15">
        <v>214969</v>
      </c>
    </row>
    <row r="70" spans="1:4" x14ac:dyDescent="0.3">
      <c r="A70" t="s">
        <v>209</v>
      </c>
      <c r="B70" t="s">
        <v>150</v>
      </c>
      <c r="C70" s="15">
        <v>11263077</v>
      </c>
      <c r="D70" s="15">
        <v>27750</v>
      </c>
    </row>
    <row r="71" spans="1:4" x14ac:dyDescent="0.3">
      <c r="A71" t="s">
        <v>210</v>
      </c>
      <c r="B71" t="s">
        <v>150</v>
      </c>
      <c r="C71" s="15">
        <v>9746117</v>
      </c>
      <c r="D71" s="15">
        <v>112090</v>
      </c>
    </row>
    <row r="72" spans="1:4" x14ac:dyDescent="0.3">
      <c r="A72" t="s">
        <v>211</v>
      </c>
      <c r="B72" t="s">
        <v>154</v>
      </c>
      <c r="C72" s="15">
        <v>7507400</v>
      </c>
      <c r="D72" s="15">
        <v>1108</v>
      </c>
    </row>
    <row r="73" spans="1:4" x14ac:dyDescent="0.3">
      <c r="A73" t="s">
        <v>212</v>
      </c>
      <c r="B73" t="s">
        <v>143</v>
      </c>
      <c r="C73" s="15">
        <v>9769949</v>
      </c>
      <c r="D73" s="15">
        <v>93028</v>
      </c>
    </row>
    <row r="74" spans="1:4" x14ac:dyDescent="0.3">
      <c r="A74" t="s">
        <v>213</v>
      </c>
      <c r="B74" t="s">
        <v>143</v>
      </c>
      <c r="C74" s="15">
        <v>361313</v>
      </c>
      <c r="D74" s="15">
        <v>103000</v>
      </c>
    </row>
    <row r="75" spans="1:4" x14ac:dyDescent="0.3">
      <c r="A75" t="s">
        <v>214</v>
      </c>
      <c r="B75" t="s">
        <v>141</v>
      </c>
      <c r="C75" s="15">
        <v>1366417754</v>
      </c>
      <c r="D75" s="15">
        <v>3287263</v>
      </c>
    </row>
    <row r="76" spans="1:4" x14ac:dyDescent="0.3">
      <c r="A76" t="s">
        <v>215</v>
      </c>
      <c r="B76" t="s">
        <v>154</v>
      </c>
      <c r="C76" s="15">
        <v>270625568</v>
      </c>
      <c r="D76" s="15">
        <v>1904569</v>
      </c>
    </row>
    <row r="77" spans="1:4" x14ac:dyDescent="0.3">
      <c r="A77" t="s">
        <v>216</v>
      </c>
      <c r="B77" t="s">
        <v>145</v>
      </c>
      <c r="C77" s="15">
        <v>39309783</v>
      </c>
      <c r="D77" s="15">
        <v>438317</v>
      </c>
    </row>
    <row r="78" spans="1:4" x14ac:dyDescent="0.3">
      <c r="A78" t="s">
        <v>217</v>
      </c>
      <c r="B78" t="s">
        <v>143</v>
      </c>
      <c r="C78" s="15">
        <v>4941444</v>
      </c>
      <c r="D78" s="15">
        <v>70273</v>
      </c>
    </row>
    <row r="79" spans="1:4" x14ac:dyDescent="0.3">
      <c r="A79" t="s">
        <v>218</v>
      </c>
      <c r="B79" t="s">
        <v>145</v>
      </c>
      <c r="C79" s="15">
        <v>9053300</v>
      </c>
      <c r="D79" s="15">
        <v>20770</v>
      </c>
    </row>
    <row r="80" spans="1:4" x14ac:dyDescent="0.3">
      <c r="A80" t="s">
        <v>10</v>
      </c>
      <c r="B80" t="s">
        <v>143</v>
      </c>
      <c r="C80" s="15">
        <v>60297396</v>
      </c>
      <c r="D80" s="15">
        <v>301340</v>
      </c>
    </row>
    <row r="81" spans="1:4" x14ac:dyDescent="0.3">
      <c r="A81" t="s">
        <v>219</v>
      </c>
      <c r="B81" t="s">
        <v>150</v>
      </c>
      <c r="C81" s="15">
        <v>2948279</v>
      </c>
      <c r="D81" s="15">
        <v>10991</v>
      </c>
    </row>
    <row r="82" spans="1:4" x14ac:dyDescent="0.3">
      <c r="A82" t="s">
        <v>220</v>
      </c>
      <c r="B82" t="s">
        <v>154</v>
      </c>
      <c r="C82" s="15">
        <v>126264931</v>
      </c>
      <c r="D82" s="15">
        <v>377944</v>
      </c>
    </row>
    <row r="83" spans="1:4" x14ac:dyDescent="0.3">
      <c r="A83" t="s">
        <v>221</v>
      </c>
      <c r="B83" t="s">
        <v>145</v>
      </c>
      <c r="C83" s="15">
        <v>10101694</v>
      </c>
      <c r="D83" s="15">
        <v>89342</v>
      </c>
    </row>
    <row r="84" spans="1:4" x14ac:dyDescent="0.3">
      <c r="A84" t="s">
        <v>222</v>
      </c>
      <c r="B84" t="s">
        <v>143</v>
      </c>
      <c r="C84" s="15">
        <v>18513930</v>
      </c>
      <c r="D84" s="15">
        <v>2724900</v>
      </c>
    </row>
    <row r="85" spans="1:4" x14ac:dyDescent="0.3">
      <c r="A85" t="s">
        <v>223</v>
      </c>
      <c r="B85" t="s">
        <v>148</v>
      </c>
      <c r="C85" s="15">
        <v>52573973</v>
      </c>
      <c r="D85" s="15">
        <v>580367</v>
      </c>
    </row>
    <row r="86" spans="1:4" x14ac:dyDescent="0.3">
      <c r="A86" t="s">
        <v>224</v>
      </c>
      <c r="B86" t="s">
        <v>154</v>
      </c>
      <c r="C86" s="15">
        <v>117606</v>
      </c>
      <c r="D86" s="15">
        <v>811</v>
      </c>
    </row>
    <row r="87" spans="1:4" x14ac:dyDescent="0.3">
      <c r="A87" t="s">
        <v>225</v>
      </c>
      <c r="B87" t="s">
        <v>154</v>
      </c>
      <c r="C87" s="15">
        <v>51709098</v>
      </c>
      <c r="D87" s="15">
        <v>99720</v>
      </c>
    </row>
    <row r="88" spans="1:4" x14ac:dyDescent="0.3">
      <c r="A88" t="s">
        <v>226</v>
      </c>
      <c r="B88" t="s">
        <v>145</v>
      </c>
      <c r="C88" s="15">
        <v>4207083</v>
      </c>
      <c r="D88" s="15">
        <v>17818</v>
      </c>
    </row>
    <row r="89" spans="1:4" x14ac:dyDescent="0.3">
      <c r="A89" t="s">
        <v>227</v>
      </c>
      <c r="B89" t="s">
        <v>143</v>
      </c>
      <c r="C89" s="15">
        <v>6456900</v>
      </c>
      <c r="D89" s="15">
        <v>199951</v>
      </c>
    </row>
    <row r="90" spans="1:4" x14ac:dyDescent="0.3">
      <c r="A90" t="s">
        <v>228</v>
      </c>
      <c r="B90" t="s">
        <v>143</v>
      </c>
      <c r="C90" s="15">
        <v>1912789</v>
      </c>
      <c r="D90" s="15">
        <v>64589</v>
      </c>
    </row>
    <row r="91" spans="1:4" x14ac:dyDescent="0.3">
      <c r="A91" t="s">
        <v>229</v>
      </c>
      <c r="B91" t="s">
        <v>145</v>
      </c>
      <c r="C91" s="15">
        <v>6855713</v>
      </c>
      <c r="D91" s="15">
        <v>10400</v>
      </c>
    </row>
    <row r="92" spans="1:4" x14ac:dyDescent="0.3">
      <c r="A92" t="s">
        <v>230</v>
      </c>
      <c r="B92" t="s">
        <v>148</v>
      </c>
      <c r="C92" s="15">
        <v>2125268</v>
      </c>
      <c r="D92" s="15">
        <v>30355</v>
      </c>
    </row>
    <row r="93" spans="1:4" x14ac:dyDescent="0.3">
      <c r="A93" t="s">
        <v>231</v>
      </c>
      <c r="B93" t="s">
        <v>148</v>
      </c>
      <c r="C93" s="15">
        <v>4937374</v>
      </c>
      <c r="D93" s="15">
        <v>111369</v>
      </c>
    </row>
    <row r="94" spans="1:4" x14ac:dyDescent="0.3">
      <c r="A94" t="s">
        <v>232</v>
      </c>
      <c r="B94" t="s">
        <v>145</v>
      </c>
      <c r="C94" s="15">
        <v>6777452</v>
      </c>
      <c r="D94" s="15">
        <v>1759540</v>
      </c>
    </row>
    <row r="95" spans="1:4" x14ac:dyDescent="0.3">
      <c r="A95" t="s">
        <v>233</v>
      </c>
      <c r="B95" t="s">
        <v>143</v>
      </c>
      <c r="C95" s="15">
        <v>2786844</v>
      </c>
      <c r="D95" s="15">
        <v>65300</v>
      </c>
    </row>
    <row r="96" spans="1:4" x14ac:dyDescent="0.3">
      <c r="A96" t="s">
        <v>234</v>
      </c>
      <c r="B96" t="s">
        <v>143</v>
      </c>
      <c r="C96" s="15">
        <v>619896</v>
      </c>
      <c r="D96" s="15">
        <v>2586</v>
      </c>
    </row>
    <row r="97" spans="1:4" x14ac:dyDescent="0.3">
      <c r="A97" t="s">
        <v>235</v>
      </c>
      <c r="B97" t="s">
        <v>154</v>
      </c>
      <c r="C97" s="15">
        <v>696100</v>
      </c>
      <c r="D97" s="15">
        <v>28.2</v>
      </c>
    </row>
    <row r="98" spans="1:4" x14ac:dyDescent="0.3">
      <c r="A98" t="s">
        <v>236</v>
      </c>
      <c r="B98" t="s">
        <v>148</v>
      </c>
      <c r="C98" s="15">
        <v>26969307</v>
      </c>
      <c r="D98" s="15">
        <v>587041</v>
      </c>
    </row>
    <row r="99" spans="1:4" x14ac:dyDescent="0.3">
      <c r="A99" t="s">
        <v>237</v>
      </c>
      <c r="B99" t="s">
        <v>148</v>
      </c>
      <c r="C99" s="15">
        <v>18628747</v>
      </c>
      <c r="D99" s="15">
        <v>118484</v>
      </c>
    </row>
    <row r="100" spans="1:4" x14ac:dyDescent="0.3">
      <c r="A100" t="s">
        <v>238</v>
      </c>
      <c r="B100" t="s">
        <v>154</v>
      </c>
      <c r="C100" s="15">
        <v>31949777</v>
      </c>
      <c r="D100" s="15">
        <v>329847</v>
      </c>
    </row>
    <row r="101" spans="1:4" x14ac:dyDescent="0.3">
      <c r="A101" t="s">
        <v>239</v>
      </c>
      <c r="B101" t="s">
        <v>141</v>
      </c>
      <c r="C101" s="15">
        <v>530953</v>
      </c>
      <c r="D101" s="15">
        <v>298</v>
      </c>
    </row>
    <row r="102" spans="1:4" x14ac:dyDescent="0.3">
      <c r="A102" t="s">
        <v>240</v>
      </c>
      <c r="B102" t="s">
        <v>148</v>
      </c>
      <c r="C102" s="15">
        <v>19658031</v>
      </c>
      <c r="D102" s="15">
        <v>1240192</v>
      </c>
    </row>
    <row r="103" spans="1:4" x14ac:dyDescent="0.3">
      <c r="A103" t="s">
        <v>241</v>
      </c>
      <c r="B103" t="s">
        <v>145</v>
      </c>
      <c r="C103" s="15">
        <v>502653</v>
      </c>
      <c r="D103" s="15">
        <v>316</v>
      </c>
    </row>
    <row r="104" spans="1:4" x14ac:dyDescent="0.3">
      <c r="A104" t="s">
        <v>242</v>
      </c>
      <c r="B104" t="s">
        <v>154</v>
      </c>
      <c r="C104" s="15">
        <v>58791</v>
      </c>
      <c r="D104" s="15">
        <v>181</v>
      </c>
    </row>
    <row r="105" spans="1:4" x14ac:dyDescent="0.3">
      <c r="A105" t="s">
        <v>243</v>
      </c>
      <c r="B105" t="s">
        <v>148</v>
      </c>
      <c r="C105" s="15">
        <v>4525696</v>
      </c>
      <c r="D105" s="15">
        <v>1030700</v>
      </c>
    </row>
    <row r="106" spans="1:4" x14ac:dyDescent="0.3">
      <c r="A106" t="s">
        <v>244</v>
      </c>
      <c r="B106" t="s">
        <v>148</v>
      </c>
      <c r="C106" s="15">
        <v>1265711</v>
      </c>
      <c r="D106" s="15">
        <v>2040</v>
      </c>
    </row>
    <row r="107" spans="1:4" x14ac:dyDescent="0.3">
      <c r="A107" t="s">
        <v>245</v>
      </c>
      <c r="B107" t="s">
        <v>150</v>
      </c>
      <c r="C107" s="15">
        <v>127575529</v>
      </c>
      <c r="D107" s="15">
        <v>1964375</v>
      </c>
    </row>
    <row r="108" spans="1:4" x14ac:dyDescent="0.3">
      <c r="A108" t="s">
        <v>246</v>
      </c>
      <c r="B108" t="s">
        <v>143</v>
      </c>
      <c r="C108" s="15">
        <v>2657637</v>
      </c>
      <c r="D108" s="15">
        <v>33851</v>
      </c>
    </row>
    <row r="109" spans="1:4" x14ac:dyDescent="0.3">
      <c r="A109" t="s">
        <v>247</v>
      </c>
      <c r="B109" t="s">
        <v>154</v>
      </c>
      <c r="C109" s="15">
        <v>3225167</v>
      </c>
      <c r="D109" s="15">
        <v>1564116</v>
      </c>
    </row>
    <row r="110" spans="1:4" x14ac:dyDescent="0.3">
      <c r="A110" t="s">
        <v>248</v>
      </c>
      <c r="B110" t="s">
        <v>143</v>
      </c>
      <c r="C110" s="15">
        <v>622137</v>
      </c>
      <c r="D110" s="15">
        <v>13812</v>
      </c>
    </row>
    <row r="111" spans="1:4" x14ac:dyDescent="0.3">
      <c r="A111" t="s">
        <v>249</v>
      </c>
      <c r="B111" t="s">
        <v>145</v>
      </c>
      <c r="C111" s="15">
        <v>36471769</v>
      </c>
      <c r="D111" s="15">
        <v>446550</v>
      </c>
    </row>
    <row r="112" spans="1:4" x14ac:dyDescent="0.3">
      <c r="A112" t="s">
        <v>250</v>
      </c>
      <c r="B112" t="s">
        <v>148</v>
      </c>
      <c r="C112" s="15">
        <v>30366036</v>
      </c>
      <c r="D112" s="15">
        <v>799380</v>
      </c>
    </row>
    <row r="113" spans="1:4" x14ac:dyDescent="0.3">
      <c r="A113" t="s">
        <v>251</v>
      </c>
      <c r="B113" t="s">
        <v>154</v>
      </c>
      <c r="C113" s="15">
        <v>54045420</v>
      </c>
      <c r="D113" s="15">
        <v>676578</v>
      </c>
    </row>
    <row r="114" spans="1:4" x14ac:dyDescent="0.3">
      <c r="A114" t="s">
        <v>252</v>
      </c>
      <c r="B114" t="s">
        <v>148</v>
      </c>
      <c r="C114" s="15">
        <v>2494530</v>
      </c>
      <c r="D114" s="15">
        <v>824292</v>
      </c>
    </row>
    <row r="115" spans="1:4" x14ac:dyDescent="0.3">
      <c r="A115" t="s">
        <v>253</v>
      </c>
      <c r="B115" t="s">
        <v>141</v>
      </c>
      <c r="C115" s="15">
        <v>28608710</v>
      </c>
      <c r="D115" s="15">
        <v>147181</v>
      </c>
    </row>
    <row r="116" spans="1:4" x14ac:dyDescent="0.3">
      <c r="A116" t="s">
        <v>4</v>
      </c>
      <c r="B116" t="s">
        <v>143</v>
      </c>
      <c r="C116" s="15">
        <v>17332850</v>
      </c>
      <c r="D116" s="15">
        <v>41543</v>
      </c>
    </row>
    <row r="117" spans="1:4" x14ac:dyDescent="0.3">
      <c r="A117" t="s">
        <v>254</v>
      </c>
      <c r="B117" t="s">
        <v>154</v>
      </c>
      <c r="C117" s="15">
        <v>4699755</v>
      </c>
      <c r="D117" s="15">
        <v>268838</v>
      </c>
    </row>
    <row r="118" spans="1:4" x14ac:dyDescent="0.3">
      <c r="A118" t="s">
        <v>255</v>
      </c>
      <c r="B118" t="s">
        <v>150</v>
      </c>
      <c r="C118" s="15">
        <v>6545502</v>
      </c>
      <c r="D118" s="15">
        <v>130370</v>
      </c>
    </row>
    <row r="119" spans="1:4" x14ac:dyDescent="0.3">
      <c r="A119" t="s">
        <v>256</v>
      </c>
      <c r="B119" t="s">
        <v>148</v>
      </c>
      <c r="C119" s="15">
        <v>23310715</v>
      </c>
      <c r="D119" s="15">
        <v>1267000</v>
      </c>
    </row>
    <row r="120" spans="1:4" x14ac:dyDescent="0.3">
      <c r="A120" t="s">
        <v>257</v>
      </c>
      <c r="B120" t="s">
        <v>148</v>
      </c>
      <c r="C120" s="15">
        <v>200963599</v>
      </c>
      <c r="D120" s="15">
        <v>923768</v>
      </c>
    </row>
    <row r="121" spans="1:4" x14ac:dyDescent="0.3">
      <c r="A121" t="s">
        <v>258</v>
      </c>
      <c r="B121" t="s">
        <v>143</v>
      </c>
      <c r="C121" s="15">
        <v>2107158</v>
      </c>
      <c r="D121" s="15">
        <v>25713</v>
      </c>
    </row>
    <row r="122" spans="1:4" x14ac:dyDescent="0.3">
      <c r="A122" t="s">
        <v>6</v>
      </c>
      <c r="B122" t="s">
        <v>143</v>
      </c>
      <c r="C122" s="15">
        <v>5347896</v>
      </c>
      <c r="D122" s="15">
        <v>323802</v>
      </c>
    </row>
    <row r="123" spans="1:4" x14ac:dyDescent="0.3">
      <c r="A123" t="s">
        <v>259</v>
      </c>
      <c r="B123" t="s">
        <v>145</v>
      </c>
      <c r="C123" s="15">
        <v>4974986</v>
      </c>
      <c r="D123" s="15">
        <v>309500</v>
      </c>
    </row>
    <row r="124" spans="1:4" x14ac:dyDescent="0.3">
      <c r="A124" t="s">
        <v>260</v>
      </c>
      <c r="B124" t="s">
        <v>141</v>
      </c>
      <c r="C124" s="15">
        <v>216565318</v>
      </c>
      <c r="D124" s="15">
        <v>796095</v>
      </c>
    </row>
    <row r="125" spans="1:4" x14ac:dyDescent="0.3">
      <c r="A125" t="s">
        <v>261</v>
      </c>
      <c r="B125" t="s">
        <v>154</v>
      </c>
      <c r="C125" s="15">
        <v>18008</v>
      </c>
      <c r="D125" s="15">
        <v>459</v>
      </c>
    </row>
    <row r="126" spans="1:4" x14ac:dyDescent="0.3">
      <c r="A126" t="s">
        <v>262</v>
      </c>
      <c r="B126" t="s">
        <v>150</v>
      </c>
      <c r="C126" s="15">
        <v>4246439</v>
      </c>
      <c r="D126" s="15">
        <v>75420</v>
      </c>
    </row>
    <row r="127" spans="1:4" x14ac:dyDescent="0.3">
      <c r="A127" t="s">
        <v>263</v>
      </c>
      <c r="B127" t="s">
        <v>154</v>
      </c>
      <c r="C127" s="15">
        <v>8776109</v>
      </c>
      <c r="D127" s="15">
        <v>462840</v>
      </c>
    </row>
    <row r="128" spans="1:4" x14ac:dyDescent="0.3">
      <c r="A128" t="s">
        <v>264</v>
      </c>
      <c r="B128" t="s">
        <v>150</v>
      </c>
      <c r="C128" s="15">
        <v>7044636</v>
      </c>
      <c r="D128" s="15">
        <v>406752</v>
      </c>
    </row>
    <row r="129" spans="1:4" x14ac:dyDescent="0.3">
      <c r="A129" t="s">
        <v>265</v>
      </c>
      <c r="B129" t="s">
        <v>150</v>
      </c>
      <c r="C129" s="15">
        <v>32510453</v>
      </c>
      <c r="D129" s="15">
        <v>1285216</v>
      </c>
    </row>
    <row r="130" spans="1:4" x14ac:dyDescent="0.3">
      <c r="A130" t="s">
        <v>266</v>
      </c>
      <c r="B130" t="s">
        <v>154</v>
      </c>
      <c r="C130" s="15">
        <v>108116615</v>
      </c>
      <c r="D130" s="15">
        <v>300000</v>
      </c>
    </row>
    <row r="131" spans="1:4" x14ac:dyDescent="0.3">
      <c r="A131" t="s">
        <v>267</v>
      </c>
      <c r="B131" t="s">
        <v>143</v>
      </c>
      <c r="C131" s="15">
        <v>37970874</v>
      </c>
      <c r="D131" s="15">
        <v>312685</v>
      </c>
    </row>
    <row r="132" spans="1:4" x14ac:dyDescent="0.3">
      <c r="A132" t="s">
        <v>9</v>
      </c>
      <c r="B132" t="s">
        <v>143</v>
      </c>
      <c r="C132" s="15">
        <v>10269417</v>
      </c>
      <c r="D132" s="15">
        <v>92212</v>
      </c>
    </row>
    <row r="133" spans="1:4" x14ac:dyDescent="0.3">
      <c r="A133" t="s">
        <v>268</v>
      </c>
      <c r="B133" t="s">
        <v>150</v>
      </c>
      <c r="C133" s="15">
        <v>3193694</v>
      </c>
      <c r="D133" s="15">
        <v>13791</v>
      </c>
    </row>
    <row r="134" spans="1:4" x14ac:dyDescent="0.3">
      <c r="A134" t="s">
        <v>269</v>
      </c>
      <c r="B134" t="s">
        <v>145</v>
      </c>
      <c r="C134" s="15">
        <v>2832067</v>
      </c>
      <c r="D134" s="15">
        <v>11586</v>
      </c>
    </row>
    <row r="135" spans="1:4" x14ac:dyDescent="0.3">
      <c r="A135" t="s">
        <v>270</v>
      </c>
      <c r="B135" t="s">
        <v>143</v>
      </c>
      <c r="C135" s="15">
        <v>19356544</v>
      </c>
      <c r="D135" s="15">
        <v>238391</v>
      </c>
    </row>
    <row r="136" spans="1:4" x14ac:dyDescent="0.3">
      <c r="A136" t="s">
        <v>271</v>
      </c>
      <c r="B136" t="s">
        <v>143</v>
      </c>
      <c r="C136" s="15">
        <v>144373535</v>
      </c>
      <c r="D136" s="15">
        <v>17098240</v>
      </c>
    </row>
    <row r="137" spans="1:4" x14ac:dyDescent="0.3">
      <c r="A137" t="s">
        <v>272</v>
      </c>
      <c r="B137" t="s">
        <v>148</v>
      </c>
      <c r="C137" s="15">
        <v>12626950</v>
      </c>
      <c r="D137" s="15">
        <v>26338</v>
      </c>
    </row>
    <row r="138" spans="1:4" x14ac:dyDescent="0.3">
      <c r="A138" t="s">
        <v>273</v>
      </c>
      <c r="B138" t="s">
        <v>154</v>
      </c>
      <c r="C138" s="15">
        <v>202506</v>
      </c>
      <c r="D138" s="15">
        <v>2831</v>
      </c>
    </row>
    <row r="139" spans="1:4" x14ac:dyDescent="0.3">
      <c r="A139" t="s">
        <v>274</v>
      </c>
      <c r="B139" t="s">
        <v>148</v>
      </c>
      <c r="C139" s="15">
        <v>215056</v>
      </c>
      <c r="D139" s="15">
        <v>964</v>
      </c>
    </row>
    <row r="140" spans="1:4" x14ac:dyDescent="0.3">
      <c r="A140" t="s">
        <v>275</v>
      </c>
      <c r="B140" t="s">
        <v>145</v>
      </c>
      <c r="C140" s="15">
        <v>34268528</v>
      </c>
      <c r="D140" s="15">
        <v>2149690</v>
      </c>
    </row>
    <row r="141" spans="1:4" x14ac:dyDescent="0.3">
      <c r="A141" t="s">
        <v>276</v>
      </c>
      <c r="B141" t="s">
        <v>148</v>
      </c>
      <c r="C141" s="15">
        <v>16296364</v>
      </c>
      <c r="D141" s="15">
        <v>196722</v>
      </c>
    </row>
    <row r="142" spans="1:4" x14ac:dyDescent="0.3">
      <c r="A142" t="s">
        <v>277</v>
      </c>
      <c r="B142" t="s">
        <v>143</v>
      </c>
      <c r="C142" s="15">
        <v>6944975</v>
      </c>
      <c r="D142" s="15">
        <v>77474</v>
      </c>
    </row>
    <row r="143" spans="1:4" x14ac:dyDescent="0.3">
      <c r="A143" t="s">
        <v>278</v>
      </c>
      <c r="B143" t="s">
        <v>148</v>
      </c>
      <c r="C143" s="15">
        <v>97625</v>
      </c>
      <c r="D143" s="15">
        <v>455</v>
      </c>
    </row>
    <row r="144" spans="1:4" x14ac:dyDescent="0.3">
      <c r="A144" t="s">
        <v>279</v>
      </c>
      <c r="B144" t="s">
        <v>148</v>
      </c>
      <c r="C144" s="15">
        <v>7813215</v>
      </c>
      <c r="D144" s="15">
        <v>71740</v>
      </c>
    </row>
    <row r="145" spans="1:4" x14ac:dyDescent="0.3">
      <c r="A145" t="s">
        <v>280</v>
      </c>
      <c r="B145" t="s">
        <v>154</v>
      </c>
      <c r="C145" s="15">
        <v>5703569</v>
      </c>
      <c r="D145" s="15">
        <v>716.1</v>
      </c>
    </row>
    <row r="146" spans="1:4" x14ac:dyDescent="0.3">
      <c r="A146" t="s">
        <v>281</v>
      </c>
      <c r="B146" t="s">
        <v>143</v>
      </c>
      <c r="C146" s="15">
        <v>5454073</v>
      </c>
      <c r="D146" s="15">
        <v>49035</v>
      </c>
    </row>
    <row r="147" spans="1:4" x14ac:dyDescent="0.3">
      <c r="A147" t="s">
        <v>282</v>
      </c>
      <c r="B147" t="s">
        <v>143</v>
      </c>
      <c r="C147" s="15">
        <v>2087946</v>
      </c>
      <c r="D147" s="15">
        <v>20273</v>
      </c>
    </row>
    <row r="148" spans="1:4" x14ac:dyDescent="0.3">
      <c r="A148" t="s">
        <v>283</v>
      </c>
      <c r="B148" t="s">
        <v>154</v>
      </c>
      <c r="C148" s="15">
        <v>669823</v>
      </c>
      <c r="D148" s="15">
        <v>28896</v>
      </c>
    </row>
    <row r="149" spans="1:4" x14ac:dyDescent="0.3">
      <c r="A149" t="s">
        <v>284</v>
      </c>
      <c r="B149" t="s">
        <v>148</v>
      </c>
      <c r="C149" s="15">
        <v>15442905</v>
      </c>
      <c r="D149" s="15">
        <v>637657</v>
      </c>
    </row>
    <row r="150" spans="1:4" x14ac:dyDescent="0.3">
      <c r="A150" t="s">
        <v>285</v>
      </c>
      <c r="B150" t="s">
        <v>148</v>
      </c>
      <c r="C150" s="15">
        <v>58558270</v>
      </c>
      <c r="D150" s="15">
        <v>1219090</v>
      </c>
    </row>
    <row r="151" spans="1:4" x14ac:dyDescent="0.3">
      <c r="A151" t="s">
        <v>8</v>
      </c>
      <c r="B151" t="s">
        <v>143</v>
      </c>
      <c r="C151" s="15">
        <v>47076781</v>
      </c>
      <c r="D151" s="15">
        <v>505370</v>
      </c>
    </row>
    <row r="152" spans="1:4" x14ac:dyDescent="0.3">
      <c r="A152" t="s">
        <v>286</v>
      </c>
      <c r="B152" t="s">
        <v>141</v>
      </c>
      <c r="C152" s="15">
        <v>21803000</v>
      </c>
      <c r="D152" s="15">
        <v>65610</v>
      </c>
    </row>
    <row r="153" spans="1:4" x14ac:dyDescent="0.3">
      <c r="A153" t="s">
        <v>287</v>
      </c>
      <c r="B153" t="s">
        <v>150</v>
      </c>
      <c r="C153" s="15">
        <v>52823</v>
      </c>
      <c r="D153" s="15">
        <v>261</v>
      </c>
    </row>
    <row r="154" spans="1:4" x14ac:dyDescent="0.3">
      <c r="A154" t="s">
        <v>288</v>
      </c>
      <c r="B154" t="s">
        <v>150</v>
      </c>
      <c r="C154" s="15">
        <v>182790</v>
      </c>
      <c r="D154" s="15">
        <v>616</v>
      </c>
    </row>
    <row r="155" spans="1:4" x14ac:dyDescent="0.3">
      <c r="A155" t="s">
        <v>289</v>
      </c>
      <c r="B155" t="s">
        <v>150</v>
      </c>
      <c r="C155" s="15">
        <v>110589</v>
      </c>
      <c r="D155" s="15">
        <v>389</v>
      </c>
    </row>
    <row r="156" spans="1:4" x14ac:dyDescent="0.3">
      <c r="A156" t="s">
        <v>290</v>
      </c>
      <c r="B156" t="s">
        <v>150</v>
      </c>
      <c r="C156" s="15">
        <v>581372</v>
      </c>
      <c r="D156" s="15">
        <v>163820</v>
      </c>
    </row>
    <row r="157" spans="1:4" x14ac:dyDescent="0.3">
      <c r="A157" t="s">
        <v>13</v>
      </c>
      <c r="B157" t="s">
        <v>143</v>
      </c>
      <c r="C157" s="15">
        <v>10285453</v>
      </c>
      <c r="D157" s="15">
        <v>450295</v>
      </c>
    </row>
    <row r="158" spans="1:4" x14ac:dyDescent="0.3">
      <c r="A158" t="s">
        <v>7</v>
      </c>
      <c r="B158" t="s">
        <v>143</v>
      </c>
      <c r="C158" s="15">
        <v>8574832</v>
      </c>
      <c r="D158" s="15">
        <v>41277</v>
      </c>
    </row>
    <row r="159" spans="1:4" x14ac:dyDescent="0.3">
      <c r="A159" t="s">
        <v>291</v>
      </c>
      <c r="B159" t="s">
        <v>143</v>
      </c>
      <c r="C159" s="15">
        <v>9321018</v>
      </c>
      <c r="D159" s="15">
        <v>144100</v>
      </c>
    </row>
    <row r="160" spans="1:4" x14ac:dyDescent="0.3">
      <c r="A160" t="s">
        <v>292</v>
      </c>
      <c r="B160" t="s">
        <v>148</v>
      </c>
      <c r="C160" s="15">
        <v>58005463</v>
      </c>
      <c r="D160" s="15">
        <v>947300</v>
      </c>
    </row>
    <row r="161" spans="1:4" x14ac:dyDescent="0.3">
      <c r="A161" t="s">
        <v>293</v>
      </c>
      <c r="B161" t="s">
        <v>154</v>
      </c>
      <c r="C161" s="15">
        <v>69625582</v>
      </c>
      <c r="D161" s="15">
        <v>513120</v>
      </c>
    </row>
    <row r="162" spans="1:4" x14ac:dyDescent="0.3">
      <c r="A162" t="s">
        <v>294</v>
      </c>
      <c r="B162" t="s">
        <v>154</v>
      </c>
      <c r="C162" s="15">
        <v>3500000</v>
      </c>
      <c r="D162" s="15">
        <v>14874</v>
      </c>
    </row>
    <row r="163" spans="1:4" x14ac:dyDescent="0.3">
      <c r="A163" t="s">
        <v>295</v>
      </c>
      <c r="B163" t="s">
        <v>148</v>
      </c>
      <c r="C163" s="15">
        <v>8082366</v>
      </c>
      <c r="D163" s="15">
        <v>56785</v>
      </c>
    </row>
    <row r="164" spans="1:4" x14ac:dyDescent="0.3">
      <c r="A164" t="s">
        <v>296</v>
      </c>
      <c r="B164" t="s">
        <v>154</v>
      </c>
      <c r="C164" s="15">
        <v>104494</v>
      </c>
      <c r="D164" s="15">
        <v>747</v>
      </c>
    </row>
    <row r="165" spans="1:4" x14ac:dyDescent="0.3">
      <c r="A165" t="s">
        <v>297</v>
      </c>
      <c r="B165" t="s">
        <v>150</v>
      </c>
      <c r="C165" s="15">
        <v>1394973</v>
      </c>
      <c r="D165" s="15">
        <v>5128</v>
      </c>
    </row>
    <row r="166" spans="1:4" x14ac:dyDescent="0.3">
      <c r="A166" t="s">
        <v>298</v>
      </c>
      <c r="B166" t="s">
        <v>145</v>
      </c>
      <c r="C166" s="15">
        <v>11694719</v>
      </c>
      <c r="D166" s="15">
        <v>163610</v>
      </c>
    </row>
    <row r="167" spans="1:4" x14ac:dyDescent="0.3">
      <c r="A167" t="s">
        <v>299</v>
      </c>
      <c r="B167" t="s">
        <v>143</v>
      </c>
      <c r="C167" s="15">
        <v>83429615</v>
      </c>
      <c r="D167" s="15">
        <v>783562</v>
      </c>
    </row>
    <row r="168" spans="1:4" x14ac:dyDescent="0.3">
      <c r="A168" t="s">
        <v>300</v>
      </c>
      <c r="B168" t="s">
        <v>143</v>
      </c>
      <c r="C168" s="15">
        <v>5942089</v>
      </c>
      <c r="D168" s="15">
        <v>488100</v>
      </c>
    </row>
    <row r="169" spans="1:4" x14ac:dyDescent="0.3">
      <c r="A169" t="s">
        <v>301</v>
      </c>
      <c r="B169" t="s">
        <v>150</v>
      </c>
      <c r="C169" s="15">
        <v>42953</v>
      </c>
      <c r="D169" s="15">
        <v>948</v>
      </c>
    </row>
    <row r="170" spans="1:4" x14ac:dyDescent="0.3">
      <c r="A170" t="s">
        <v>302</v>
      </c>
      <c r="B170" t="s">
        <v>154</v>
      </c>
      <c r="C170" s="15">
        <v>11646</v>
      </c>
      <c r="D170" s="15">
        <v>26</v>
      </c>
    </row>
    <row r="171" spans="1:4" x14ac:dyDescent="0.3">
      <c r="A171" t="s">
        <v>303</v>
      </c>
      <c r="B171" t="s">
        <v>148</v>
      </c>
      <c r="C171" s="15">
        <v>44269594</v>
      </c>
      <c r="D171" s="15">
        <v>241038</v>
      </c>
    </row>
    <row r="172" spans="1:4" x14ac:dyDescent="0.3">
      <c r="A172" t="s">
        <v>304</v>
      </c>
      <c r="B172" t="s">
        <v>143</v>
      </c>
      <c r="C172" s="15">
        <v>44385155</v>
      </c>
      <c r="D172" s="15">
        <v>603550</v>
      </c>
    </row>
    <row r="173" spans="1:4" x14ac:dyDescent="0.3">
      <c r="A173" t="s">
        <v>305</v>
      </c>
      <c r="B173" t="s">
        <v>145</v>
      </c>
      <c r="C173" s="15">
        <v>9770529</v>
      </c>
      <c r="D173" s="15">
        <v>83600</v>
      </c>
    </row>
    <row r="174" spans="1:4" x14ac:dyDescent="0.3">
      <c r="A174" t="s">
        <v>2</v>
      </c>
      <c r="B174" t="s">
        <v>143</v>
      </c>
      <c r="C174" s="15">
        <v>66834405</v>
      </c>
      <c r="D174" s="15">
        <v>243610</v>
      </c>
    </row>
    <row r="175" spans="1:4" x14ac:dyDescent="0.3">
      <c r="A175" t="s">
        <v>306</v>
      </c>
      <c r="B175" t="s">
        <v>174</v>
      </c>
      <c r="C175" s="15">
        <v>328239523</v>
      </c>
      <c r="D175" s="15">
        <v>9833517</v>
      </c>
    </row>
    <row r="176" spans="1:4" x14ac:dyDescent="0.3">
      <c r="A176" t="s">
        <v>307</v>
      </c>
      <c r="B176" t="s">
        <v>150</v>
      </c>
      <c r="C176" s="15">
        <v>3461734</v>
      </c>
      <c r="D176" s="15">
        <v>176215</v>
      </c>
    </row>
    <row r="177" spans="1:4" x14ac:dyDescent="0.3">
      <c r="A177" t="s">
        <v>308</v>
      </c>
      <c r="B177" t="s">
        <v>143</v>
      </c>
      <c r="C177" s="15">
        <v>33580650</v>
      </c>
      <c r="D177" s="15">
        <v>447400</v>
      </c>
    </row>
    <row r="178" spans="1:4" x14ac:dyDescent="0.3">
      <c r="A178" t="s">
        <v>309</v>
      </c>
      <c r="B178" t="s">
        <v>154</v>
      </c>
      <c r="C178" s="15">
        <v>299882</v>
      </c>
      <c r="D178" s="15">
        <v>12189</v>
      </c>
    </row>
    <row r="179" spans="1:4" x14ac:dyDescent="0.3">
      <c r="A179" t="s">
        <v>310</v>
      </c>
      <c r="B179" t="s">
        <v>154</v>
      </c>
      <c r="C179" s="15">
        <v>96462106</v>
      </c>
      <c r="D179" s="15">
        <v>331210</v>
      </c>
    </row>
    <row r="180" spans="1:4" x14ac:dyDescent="0.3">
      <c r="A180" t="s">
        <v>311</v>
      </c>
      <c r="B180" t="s">
        <v>145</v>
      </c>
      <c r="C180" s="15">
        <v>29161922</v>
      </c>
      <c r="D180" s="15">
        <v>527968</v>
      </c>
    </row>
    <row r="181" spans="1:4" x14ac:dyDescent="0.3">
      <c r="A181" t="s">
        <v>312</v>
      </c>
      <c r="B181" t="s">
        <v>148</v>
      </c>
      <c r="C181" s="15">
        <v>17861030</v>
      </c>
      <c r="D181" s="15">
        <v>752618</v>
      </c>
    </row>
    <row r="182" spans="1:4" x14ac:dyDescent="0.3">
      <c r="A182" t="s">
        <v>313</v>
      </c>
      <c r="B182" t="s">
        <v>148</v>
      </c>
      <c r="C182" s="15">
        <v>14645468</v>
      </c>
      <c r="D182" s="15">
        <v>390757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F0968-BF27-4935-B21F-FB3590EB5BCA}">
  <sheetPr>
    <tabColor theme="9" tint="0.59999389629810485"/>
  </sheetPr>
  <dimension ref="A1:D21"/>
  <sheetViews>
    <sheetView workbookViewId="0">
      <selection activeCell="F12" sqref="F12"/>
    </sheetView>
  </sheetViews>
  <sheetFormatPr defaultRowHeight="14.4" x14ac:dyDescent="0.3"/>
  <cols>
    <col min="1" max="1" width="18.44140625" bestFit="1" customWidth="1"/>
    <col min="2" max="2" width="23" bestFit="1" customWidth="1"/>
    <col min="3" max="3" width="12.44140625" bestFit="1" customWidth="1"/>
    <col min="4" max="4" width="9" bestFit="1" customWidth="1"/>
  </cols>
  <sheetData>
    <row r="1" spans="1:4" x14ac:dyDescent="0.3">
      <c r="A1" s="22" t="s">
        <v>635</v>
      </c>
    </row>
    <row r="3" spans="1:4" x14ac:dyDescent="0.3">
      <c r="A3" t="s">
        <v>0</v>
      </c>
      <c r="B3" t="s">
        <v>139</v>
      </c>
      <c r="C3" t="s">
        <v>314</v>
      </c>
      <c r="D3" t="s">
        <v>316</v>
      </c>
    </row>
    <row r="4" spans="1:4" x14ac:dyDescent="0.3">
      <c r="A4" t="s">
        <v>241</v>
      </c>
      <c r="B4" t="s">
        <v>145</v>
      </c>
      <c r="C4">
        <v>502653</v>
      </c>
      <c r="D4">
        <v>316</v>
      </c>
    </row>
    <row r="5" spans="1:4" x14ac:dyDescent="0.3">
      <c r="A5" t="s">
        <v>188</v>
      </c>
      <c r="B5" t="s">
        <v>145</v>
      </c>
      <c r="C5">
        <v>973560</v>
      </c>
      <c r="D5">
        <v>23200</v>
      </c>
    </row>
    <row r="6" spans="1:4" x14ac:dyDescent="0.3">
      <c r="A6" t="s">
        <v>156</v>
      </c>
      <c r="B6" t="s">
        <v>145</v>
      </c>
      <c r="C6">
        <v>1641172</v>
      </c>
      <c r="D6">
        <v>765.3</v>
      </c>
    </row>
    <row r="7" spans="1:4" x14ac:dyDescent="0.3">
      <c r="A7" t="s">
        <v>269</v>
      </c>
      <c r="B7" t="s">
        <v>145</v>
      </c>
      <c r="C7">
        <v>2832067</v>
      </c>
      <c r="D7">
        <v>11586</v>
      </c>
    </row>
    <row r="8" spans="1:4" x14ac:dyDescent="0.3">
      <c r="A8" t="s">
        <v>226</v>
      </c>
      <c r="B8" t="s">
        <v>145</v>
      </c>
      <c r="C8">
        <v>4207083</v>
      </c>
      <c r="D8">
        <v>17818</v>
      </c>
    </row>
    <row r="9" spans="1:4" x14ac:dyDescent="0.3">
      <c r="A9" t="s">
        <v>259</v>
      </c>
      <c r="B9" t="s">
        <v>145</v>
      </c>
      <c r="C9">
        <v>4974986</v>
      </c>
      <c r="D9">
        <v>309500</v>
      </c>
    </row>
    <row r="10" spans="1:4" x14ac:dyDescent="0.3">
      <c r="A10" t="s">
        <v>232</v>
      </c>
      <c r="B10" t="s">
        <v>145</v>
      </c>
      <c r="C10">
        <v>6777452</v>
      </c>
      <c r="D10">
        <v>1759540</v>
      </c>
    </row>
    <row r="11" spans="1:4" x14ac:dyDescent="0.3">
      <c r="A11" t="s">
        <v>229</v>
      </c>
      <c r="B11" t="s">
        <v>145</v>
      </c>
      <c r="C11">
        <v>6855713</v>
      </c>
      <c r="D11">
        <v>10400</v>
      </c>
    </row>
    <row r="12" spans="1:4" x14ac:dyDescent="0.3">
      <c r="A12" t="s">
        <v>218</v>
      </c>
      <c r="B12" t="s">
        <v>145</v>
      </c>
      <c r="C12">
        <v>9053300</v>
      </c>
      <c r="D12">
        <v>20770</v>
      </c>
    </row>
    <row r="13" spans="1:4" x14ac:dyDescent="0.3">
      <c r="A13" t="s">
        <v>305</v>
      </c>
      <c r="B13" t="s">
        <v>145</v>
      </c>
      <c r="C13">
        <v>9770529</v>
      </c>
      <c r="D13">
        <v>83600</v>
      </c>
    </row>
    <row r="14" spans="1:4" x14ac:dyDescent="0.3">
      <c r="A14" t="s">
        <v>221</v>
      </c>
      <c r="B14" t="s">
        <v>145</v>
      </c>
      <c r="C14">
        <v>10101694</v>
      </c>
      <c r="D14">
        <v>89342</v>
      </c>
    </row>
    <row r="15" spans="1:4" x14ac:dyDescent="0.3">
      <c r="A15" t="s">
        <v>298</v>
      </c>
      <c r="B15" t="s">
        <v>145</v>
      </c>
      <c r="C15">
        <v>11694719</v>
      </c>
      <c r="D15">
        <v>163610</v>
      </c>
    </row>
    <row r="16" spans="1:4" x14ac:dyDescent="0.3">
      <c r="A16" t="s">
        <v>311</v>
      </c>
      <c r="B16" t="s">
        <v>145</v>
      </c>
      <c r="C16">
        <v>29161922</v>
      </c>
      <c r="D16">
        <v>527968</v>
      </c>
    </row>
    <row r="17" spans="1:4" x14ac:dyDescent="0.3">
      <c r="A17" t="s">
        <v>275</v>
      </c>
      <c r="B17" t="s">
        <v>145</v>
      </c>
      <c r="C17">
        <v>34268528</v>
      </c>
      <c r="D17">
        <v>2149690</v>
      </c>
    </row>
    <row r="18" spans="1:4" x14ac:dyDescent="0.3">
      <c r="A18" t="s">
        <v>249</v>
      </c>
      <c r="B18" t="s">
        <v>145</v>
      </c>
      <c r="C18">
        <v>36471769</v>
      </c>
      <c r="D18">
        <v>446550</v>
      </c>
    </row>
    <row r="19" spans="1:4" x14ac:dyDescent="0.3">
      <c r="A19" t="s">
        <v>216</v>
      </c>
      <c r="B19" t="s">
        <v>145</v>
      </c>
      <c r="C19">
        <v>39309783</v>
      </c>
      <c r="D19">
        <v>438317</v>
      </c>
    </row>
    <row r="20" spans="1:4" x14ac:dyDescent="0.3">
      <c r="A20" t="s">
        <v>144</v>
      </c>
      <c r="B20" t="s">
        <v>145</v>
      </c>
      <c r="C20">
        <v>43053054</v>
      </c>
      <c r="D20">
        <v>2381741</v>
      </c>
    </row>
    <row r="21" spans="1:4" x14ac:dyDescent="0.3">
      <c r="A21" t="s">
        <v>192</v>
      </c>
      <c r="B21" t="s">
        <v>145</v>
      </c>
      <c r="C21">
        <v>100388073</v>
      </c>
      <c r="D21">
        <v>1001450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94E2-723D-4954-81B3-83B1097F9523}">
  <sheetPr codeName="Sheet11">
    <tabColor theme="9" tint="0.59999389629810485"/>
  </sheetPr>
  <dimension ref="A3:D11"/>
  <sheetViews>
    <sheetView showGridLines="0" workbookViewId="0">
      <selection activeCell="D4" sqref="D4"/>
    </sheetView>
  </sheetViews>
  <sheetFormatPr defaultRowHeight="14.4" x14ac:dyDescent="0.3"/>
  <cols>
    <col min="1" max="1" width="23" bestFit="1" customWidth="1"/>
    <col min="2" max="2" width="16.77734375" bestFit="1" customWidth="1"/>
    <col min="3" max="3" width="11.33203125" bestFit="1" customWidth="1"/>
    <col min="4" max="4" width="23.6640625" bestFit="1" customWidth="1"/>
  </cols>
  <sheetData>
    <row r="3" spans="1:4" x14ac:dyDescent="0.3">
      <c r="A3" s="8" t="s">
        <v>139</v>
      </c>
      <c r="B3" t="s">
        <v>315</v>
      </c>
      <c r="C3" t="s">
        <v>317</v>
      </c>
      <c r="D3" t="s">
        <v>636</v>
      </c>
    </row>
    <row r="4" spans="1:4" x14ac:dyDescent="0.3">
      <c r="A4" t="s">
        <v>154</v>
      </c>
      <c r="B4" s="15">
        <v>2285279040</v>
      </c>
      <c r="C4" s="15">
        <v>24434902.300000001</v>
      </c>
      <c r="D4" s="15">
        <v>93.525196538232109</v>
      </c>
    </row>
    <row r="5" spans="1:4" x14ac:dyDescent="0.3">
      <c r="A5" t="s">
        <v>141</v>
      </c>
      <c r="B5" s="15">
        <v>1835776742</v>
      </c>
      <c r="C5" s="15">
        <v>5135531</v>
      </c>
      <c r="D5" s="15">
        <v>357.46580869631595</v>
      </c>
    </row>
    <row r="6" spans="1:4" x14ac:dyDescent="0.3">
      <c r="A6" t="s">
        <v>148</v>
      </c>
      <c r="B6" s="15">
        <v>1049530538</v>
      </c>
      <c r="C6" s="15">
        <v>21646744</v>
      </c>
      <c r="D6" s="15">
        <v>48.484452811933288</v>
      </c>
    </row>
    <row r="7" spans="1:4" x14ac:dyDescent="0.3">
      <c r="A7" t="s">
        <v>143</v>
      </c>
      <c r="B7" s="15">
        <v>918863253</v>
      </c>
      <c r="C7" s="15">
        <v>28062555</v>
      </c>
      <c r="D7" s="15">
        <v>32.743392502927833</v>
      </c>
    </row>
    <row r="8" spans="1:4" x14ac:dyDescent="0.3">
      <c r="A8" t="s">
        <v>150</v>
      </c>
      <c r="B8" s="15">
        <v>606875478</v>
      </c>
      <c r="C8" s="15">
        <v>19416627.399999999</v>
      </c>
      <c r="D8" s="15">
        <v>31.255452633344554</v>
      </c>
    </row>
    <row r="9" spans="1:4" x14ac:dyDescent="0.3">
      <c r="A9" t="s">
        <v>174</v>
      </c>
      <c r="B9" s="15">
        <v>365828785</v>
      </c>
      <c r="C9" s="15">
        <v>19818187</v>
      </c>
      <c r="D9" s="15">
        <v>18.459245792766009</v>
      </c>
    </row>
    <row r="10" spans="1:4" x14ac:dyDescent="0.3">
      <c r="A10" t="s">
        <v>145</v>
      </c>
      <c r="B10" s="15">
        <v>352038057</v>
      </c>
      <c r="C10" s="15">
        <v>9436163.3000000007</v>
      </c>
      <c r="D10" s="15">
        <v>37.307329876328019</v>
      </c>
    </row>
    <row r="11" spans="1:4" x14ac:dyDescent="0.3">
      <c r="A11" t="s">
        <v>28</v>
      </c>
      <c r="B11" s="15">
        <v>7414191893</v>
      </c>
      <c r="C11" s="15">
        <v>127950709.99999999</v>
      </c>
      <c r="D11" s="15">
        <v>57.945687780865001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F28BE-B4AC-4DE5-9D0B-3ED73CCA27E0}">
  <sheetPr codeName="Sheet12">
    <tabColor theme="6" tint="-0.249977111117893"/>
    <pageSetUpPr fitToPage="1"/>
  </sheetPr>
  <dimension ref="A1"/>
  <sheetViews>
    <sheetView showGridLines="0" zoomScale="70" zoomScaleNormal="70" workbookViewId="0">
      <selection activeCell="U12" sqref="U12"/>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02ECD-AB14-41B7-80C9-840AFDD63E48}">
  <sheetPr codeName="Sheet13">
    <tabColor theme="6" tint="0.59999389629810485"/>
  </sheetPr>
  <dimension ref="A1:I101"/>
  <sheetViews>
    <sheetView showGridLines="0" zoomScale="90" zoomScaleNormal="90" workbookViewId="0"/>
  </sheetViews>
  <sheetFormatPr defaultRowHeight="14.4" x14ac:dyDescent="0.3"/>
  <cols>
    <col min="1" max="1" width="9.109375" customWidth="1"/>
    <col min="2" max="2" width="11.44140625" customWidth="1"/>
    <col min="3" max="4" width="17.109375" customWidth="1"/>
    <col min="5" max="5" width="41.44140625" bestFit="1" customWidth="1"/>
    <col min="6" max="6" width="9.109375" customWidth="1"/>
    <col min="7" max="7" width="14.33203125" customWidth="1"/>
    <col min="8" max="8" width="17.109375" customWidth="1"/>
    <col min="9" max="9" width="9.109375" customWidth="1"/>
  </cols>
  <sheetData>
    <row r="1" spans="1:9" x14ac:dyDescent="0.3">
      <c r="A1" s="17" t="s">
        <v>0</v>
      </c>
      <c r="B1" s="17" t="s">
        <v>318</v>
      </c>
      <c r="C1" s="17" t="s">
        <v>319</v>
      </c>
      <c r="D1" s="17" t="s">
        <v>320</v>
      </c>
      <c r="E1" s="17" t="s">
        <v>321</v>
      </c>
      <c r="F1" s="61" t="s">
        <v>434</v>
      </c>
      <c r="G1" s="17" t="s">
        <v>432</v>
      </c>
      <c r="H1" s="17" t="s">
        <v>433</v>
      </c>
      <c r="I1" s="17" t="s">
        <v>132</v>
      </c>
    </row>
    <row r="2" spans="1:9" x14ac:dyDescent="0.3">
      <c r="A2" t="s">
        <v>3</v>
      </c>
      <c r="B2" t="s">
        <v>353</v>
      </c>
      <c r="C2" t="s">
        <v>354</v>
      </c>
      <c r="D2" t="s">
        <v>324</v>
      </c>
      <c r="E2" t="s">
        <v>362</v>
      </c>
      <c r="F2" s="1">
        <v>2009</v>
      </c>
      <c r="G2" s="1">
        <v>26</v>
      </c>
      <c r="H2" s="1">
        <v>15</v>
      </c>
      <c r="I2" s="18">
        <v>10</v>
      </c>
    </row>
    <row r="3" spans="1:9" x14ac:dyDescent="0.3">
      <c r="A3" t="s">
        <v>3</v>
      </c>
      <c r="B3" t="s">
        <v>353</v>
      </c>
      <c r="C3" t="s">
        <v>354</v>
      </c>
      <c r="D3" t="s">
        <v>324</v>
      </c>
      <c r="E3" t="s">
        <v>396</v>
      </c>
      <c r="F3" s="1">
        <v>2009</v>
      </c>
      <c r="G3" s="1">
        <v>50</v>
      </c>
      <c r="H3" s="1">
        <v>10</v>
      </c>
      <c r="I3" s="18">
        <v>22</v>
      </c>
    </row>
    <row r="4" spans="1:9" x14ac:dyDescent="0.3">
      <c r="A4" t="s">
        <v>3</v>
      </c>
      <c r="B4" t="s">
        <v>353</v>
      </c>
      <c r="C4" t="s">
        <v>354</v>
      </c>
      <c r="D4" t="s">
        <v>324</v>
      </c>
      <c r="E4" t="s">
        <v>363</v>
      </c>
      <c r="F4" s="1">
        <v>2010</v>
      </c>
      <c r="G4" s="1">
        <v>34</v>
      </c>
      <c r="H4" s="1">
        <v>15</v>
      </c>
      <c r="I4" s="18">
        <v>12</v>
      </c>
    </row>
    <row r="5" spans="1:9" x14ac:dyDescent="0.3">
      <c r="A5" t="s">
        <v>3</v>
      </c>
      <c r="B5" t="s">
        <v>353</v>
      </c>
      <c r="C5" t="s">
        <v>354</v>
      </c>
      <c r="D5" t="s">
        <v>324</v>
      </c>
      <c r="E5" t="s">
        <v>355</v>
      </c>
      <c r="F5" s="1">
        <v>2010</v>
      </c>
      <c r="G5" s="1">
        <v>15</v>
      </c>
      <c r="H5" s="1">
        <v>10</v>
      </c>
      <c r="I5" s="18">
        <v>20</v>
      </c>
    </row>
    <row r="6" spans="1:9" x14ac:dyDescent="0.3">
      <c r="A6" t="s">
        <v>3</v>
      </c>
      <c r="B6" t="s">
        <v>353</v>
      </c>
      <c r="C6" t="s">
        <v>354</v>
      </c>
      <c r="D6" t="s">
        <v>324</v>
      </c>
      <c r="E6" t="s">
        <v>406</v>
      </c>
      <c r="F6" s="1">
        <v>2010</v>
      </c>
      <c r="G6" s="1">
        <v>28</v>
      </c>
      <c r="H6" s="1">
        <v>15</v>
      </c>
      <c r="I6" s="18">
        <v>13</v>
      </c>
    </row>
    <row r="7" spans="1:9" x14ac:dyDescent="0.3">
      <c r="A7" t="s">
        <v>3</v>
      </c>
      <c r="B7" t="s">
        <v>353</v>
      </c>
      <c r="C7" t="s">
        <v>354</v>
      </c>
      <c r="D7" t="s">
        <v>324</v>
      </c>
      <c r="E7" t="s">
        <v>364</v>
      </c>
      <c r="F7" s="1">
        <v>2012</v>
      </c>
      <c r="G7" s="1">
        <v>36</v>
      </c>
      <c r="H7" s="1">
        <v>15</v>
      </c>
      <c r="I7" s="18">
        <v>12</v>
      </c>
    </row>
    <row r="8" spans="1:9" x14ac:dyDescent="0.3">
      <c r="A8" t="s">
        <v>3</v>
      </c>
      <c r="B8" t="s">
        <v>353</v>
      </c>
      <c r="C8" t="s">
        <v>354</v>
      </c>
      <c r="D8" t="s">
        <v>324</v>
      </c>
      <c r="E8" t="s">
        <v>365</v>
      </c>
      <c r="F8" s="1">
        <v>2014</v>
      </c>
      <c r="G8" s="1">
        <v>42</v>
      </c>
      <c r="H8" s="1">
        <v>15</v>
      </c>
      <c r="I8" s="18">
        <v>12</v>
      </c>
    </row>
    <row r="9" spans="1:9" x14ac:dyDescent="0.3">
      <c r="A9" t="s">
        <v>3</v>
      </c>
      <c r="B9" t="s">
        <v>353</v>
      </c>
      <c r="C9" t="s">
        <v>354</v>
      </c>
      <c r="D9" t="s">
        <v>324</v>
      </c>
      <c r="E9" t="s">
        <v>393</v>
      </c>
      <c r="F9" s="1">
        <v>2014</v>
      </c>
      <c r="G9" s="1">
        <v>16</v>
      </c>
      <c r="H9" s="1">
        <v>10</v>
      </c>
      <c r="I9" s="18">
        <v>20</v>
      </c>
    </row>
    <row r="10" spans="1:9" x14ac:dyDescent="0.3">
      <c r="A10" t="s">
        <v>3</v>
      </c>
      <c r="B10" t="s">
        <v>353</v>
      </c>
      <c r="C10" t="s">
        <v>354</v>
      </c>
      <c r="D10" t="s">
        <v>324</v>
      </c>
      <c r="E10" t="s">
        <v>395</v>
      </c>
      <c r="F10" s="1">
        <v>2014</v>
      </c>
      <c r="G10" s="1">
        <v>25</v>
      </c>
      <c r="H10" s="1">
        <v>15</v>
      </c>
      <c r="I10" s="18">
        <v>17</v>
      </c>
    </row>
    <row r="11" spans="1:9" x14ac:dyDescent="0.3">
      <c r="A11" t="s">
        <v>3</v>
      </c>
      <c r="B11" t="s">
        <v>353</v>
      </c>
      <c r="C11" t="s">
        <v>354</v>
      </c>
      <c r="D11" t="s">
        <v>324</v>
      </c>
      <c r="E11" t="s">
        <v>375</v>
      </c>
      <c r="F11" s="1">
        <v>2015</v>
      </c>
      <c r="G11" s="1">
        <v>31</v>
      </c>
      <c r="H11" s="1">
        <v>15</v>
      </c>
      <c r="I11" s="18">
        <v>13</v>
      </c>
    </row>
    <row r="12" spans="1:9" x14ac:dyDescent="0.3">
      <c r="A12" t="s">
        <v>3</v>
      </c>
      <c r="B12" t="s">
        <v>353</v>
      </c>
      <c r="C12" t="s">
        <v>354</v>
      </c>
      <c r="D12" t="s">
        <v>324</v>
      </c>
      <c r="E12" t="s">
        <v>356</v>
      </c>
      <c r="F12" s="1">
        <v>2015</v>
      </c>
      <c r="G12" s="1">
        <v>22</v>
      </c>
      <c r="H12" s="1">
        <v>10</v>
      </c>
      <c r="I12" s="18">
        <v>25</v>
      </c>
    </row>
    <row r="13" spans="1:9" x14ac:dyDescent="0.3">
      <c r="A13" t="s">
        <v>3</v>
      </c>
      <c r="B13" t="s">
        <v>335</v>
      </c>
      <c r="C13" t="s">
        <v>336</v>
      </c>
      <c r="D13" t="s">
        <v>337</v>
      </c>
      <c r="E13" t="s">
        <v>389</v>
      </c>
      <c r="F13" s="1">
        <v>2008</v>
      </c>
      <c r="G13" s="1">
        <v>36</v>
      </c>
      <c r="H13" s="1">
        <v>0</v>
      </c>
      <c r="I13" s="18">
        <v>255</v>
      </c>
    </row>
    <row r="14" spans="1:9" x14ac:dyDescent="0.3">
      <c r="A14" t="s">
        <v>3</v>
      </c>
      <c r="B14" t="s">
        <v>335</v>
      </c>
      <c r="C14" t="s">
        <v>336</v>
      </c>
      <c r="D14" t="s">
        <v>337</v>
      </c>
      <c r="E14" t="s">
        <v>407</v>
      </c>
      <c r="F14" s="1">
        <v>2008</v>
      </c>
      <c r="G14" s="1">
        <v>1</v>
      </c>
      <c r="H14" s="1">
        <v>3</v>
      </c>
      <c r="I14" s="18">
        <v>69</v>
      </c>
    </row>
    <row r="15" spans="1:9" x14ac:dyDescent="0.3">
      <c r="A15" t="s">
        <v>3</v>
      </c>
      <c r="B15" t="s">
        <v>335</v>
      </c>
      <c r="C15" t="s">
        <v>336</v>
      </c>
      <c r="D15" t="s">
        <v>337</v>
      </c>
      <c r="E15" t="s">
        <v>340</v>
      </c>
      <c r="F15" s="1">
        <v>2008</v>
      </c>
      <c r="G15" s="1">
        <v>29</v>
      </c>
      <c r="H15" s="1">
        <v>15</v>
      </c>
      <c r="I15" s="18">
        <v>16</v>
      </c>
    </row>
    <row r="16" spans="1:9" x14ac:dyDescent="0.3">
      <c r="A16" t="s">
        <v>3</v>
      </c>
      <c r="B16" t="s">
        <v>335</v>
      </c>
      <c r="C16" t="s">
        <v>336</v>
      </c>
      <c r="D16" t="s">
        <v>337</v>
      </c>
      <c r="E16" t="s">
        <v>392</v>
      </c>
      <c r="F16" s="1">
        <v>2009</v>
      </c>
      <c r="G16" s="1">
        <v>50</v>
      </c>
      <c r="H16" s="1">
        <v>0</v>
      </c>
      <c r="I16" s="18">
        <v>299</v>
      </c>
    </row>
    <row r="17" spans="1:9" x14ac:dyDescent="0.3">
      <c r="A17" t="s">
        <v>3</v>
      </c>
      <c r="B17" t="s">
        <v>335</v>
      </c>
      <c r="C17" t="s">
        <v>336</v>
      </c>
      <c r="D17" t="s">
        <v>337</v>
      </c>
      <c r="E17" t="s">
        <v>338</v>
      </c>
      <c r="F17" s="1">
        <v>2009</v>
      </c>
      <c r="G17" s="1">
        <v>45</v>
      </c>
      <c r="H17" s="1">
        <v>3</v>
      </c>
      <c r="I17" s="18">
        <v>75</v>
      </c>
    </row>
    <row r="18" spans="1:9" x14ac:dyDescent="0.3">
      <c r="A18" t="s">
        <v>3</v>
      </c>
      <c r="B18" t="s">
        <v>335</v>
      </c>
      <c r="C18" t="s">
        <v>336</v>
      </c>
      <c r="D18" t="s">
        <v>337</v>
      </c>
      <c r="E18" t="s">
        <v>345</v>
      </c>
      <c r="F18" s="1">
        <v>2009</v>
      </c>
      <c r="G18" s="1">
        <v>35</v>
      </c>
      <c r="H18" s="1">
        <v>3</v>
      </c>
      <c r="I18" s="18">
        <v>70</v>
      </c>
    </row>
    <row r="19" spans="1:9" x14ac:dyDescent="0.3">
      <c r="A19" t="s">
        <v>3</v>
      </c>
      <c r="B19" t="s">
        <v>335</v>
      </c>
      <c r="C19" t="s">
        <v>336</v>
      </c>
      <c r="D19" t="s">
        <v>337</v>
      </c>
      <c r="E19" t="s">
        <v>386</v>
      </c>
      <c r="F19" s="1">
        <v>2009</v>
      </c>
      <c r="G19" s="1">
        <v>14</v>
      </c>
      <c r="H19" s="1">
        <v>0</v>
      </c>
      <c r="I19" s="18">
        <v>320</v>
      </c>
    </row>
    <row r="20" spans="1:9" x14ac:dyDescent="0.3">
      <c r="A20" t="s">
        <v>3</v>
      </c>
      <c r="B20" t="s">
        <v>335</v>
      </c>
      <c r="C20" t="s">
        <v>336</v>
      </c>
      <c r="D20" t="s">
        <v>337</v>
      </c>
      <c r="E20" t="s">
        <v>414</v>
      </c>
      <c r="F20" s="1">
        <v>2010</v>
      </c>
      <c r="G20" s="1">
        <v>30</v>
      </c>
      <c r="H20" s="1">
        <v>3</v>
      </c>
      <c r="I20" s="18">
        <v>70</v>
      </c>
    </row>
    <row r="21" spans="1:9" x14ac:dyDescent="0.3">
      <c r="A21" t="s">
        <v>3</v>
      </c>
      <c r="B21" t="s">
        <v>335</v>
      </c>
      <c r="C21" t="s">
        <v>336</v>
      </c>
      <c r="D21" t="s">
        <v>337</v>
      </c>
      <c r="E21" t="s">
        <v>420</v>
      </c>
      <c r="F21" s="1">
        <v>2011</v>
      </c>
      <c r="G21" s="1">
        <v>43</v>
      </c>
      <c r="H21" s="1">
        <v>10</v>
      </c>
      <c r="I21" s="18">
        <v>45</v>
      </c>
    </row>
    <row r="22" spans="1:9" x14ac:dyDescent="0.3">
      <c r="A22" t="s">
        <v>3</v>
      </c>
      <c r="B22" t="s">
        <v>335</v>
      </c>
      <c r="C22" t="s">
        <v>336</v>
      </c>
      <c r="D22" t="s">
        <v>337</v>
      </c>
      <c r="E22" t="s">
        <v>387</v>
      </c>
      <c r="F22" s="1">
        <v>2011</v>
      </c>
      <c r="G22" s="1">
        <v>33</v>
      </c>
      <c r="H22" s="1">
        <v>0</v>
      </c>
      <c r="I22" s="18">
        <v>380</v>
      </c>
    </row>
    <row r="23" spans="1:9" x14ac:dyDescent="0.3">
      <c r="A23" t="s">
        <v>3</v>
      </c>
      <c r="B23" t="s">
        <v>335</v>
      </c>
      <c r="C23" t="s">
        <v>336</v>
      </c>
      <c r="D23" t="s">
        <v>337</v>
      </c>
      <c r="E23" t="s">
        <v>413</v>
      </c>
      <c r="F23" s="1">
        <v>2011</v>
      </c>
      <c r="G23" s="1">
        <v>45</v>
      </c>
      <c r="H23" s="1">
        <v>3</v>
      </c>
      <c r="I23" s="18">
        <v>75</v>
      </c>
    </row>
    <row r="24" spans="1:9" x14ac:dyDescent="0.3">
      <c r="A24" t="s">
        <v>3</v>
      </c>
      <c r="B24" t="s">
        <v>335</v>
      </c>
      <c r="C24" t="s">
        <v>336</v>
      </c>
      <c r="D24" t="s">
        <v>337</v>
      </c>
      <c r="E24" t="s">
        <v>343</v>
      </c>
      <c r="F24" s="1">
        <v>2012</v>
      </c>
      <c r="G24" s="1">
        <v>15</v>
      </c>
      <c r="H24" s="1">
        <v>10</v>
      </c>
      <c r="I24" s="18">
        <v>24</v>
      </c>
    </row>
    <row r="25" spans="1:9" x14ac:dyDescent="0.3">
      <c r="A25" t="s">
        <v>3</v>
      </c>
      <c r="B25" t="s">
        <v>335</v>
      </c>
      <c r="C25" t="s">
        <v>336</v>
      </c>
      <c r="D25" t="s">
        <v>337</v>
      </c>
      <c r="E25" t="s">
        <v>394</v>
      </c>
      <c r="F25" s="1">
        <v>2012</v>
      </c>
      <c r="G25" s="1">
        <v>47</v>
      </c>
      <c r="H25" s="1">
        <v>10</v>
      </c>
      <c r="I25" s="18">
        <v>23</v>
      </c>
    </row>
    <row r="26" spans="1:9" x14ac:dyDescent="0.3">
      <c r="A26" t="s">
        <v>3</v>
      </c>
      <c r="B26" t="s">
        <v>335</v>
      </c>
      <c r="C26" t="s">
        <v>336</v>
      </c>
      <c r="D26" t="s">
        <v>337</v>
      </c>
      <c r="E26" t="s">
        <v>391</v>
      </c>
      <c r="F26" s="1">
        <v>2014</v>
      </c>
      <c r="G26" s="1">
        <v>36</v>
      </c>
      <c r="H26" s="1">
        <v>0</v>
      </c>
      <c r="I26" s="18">
        <v>430</v>
      </c>
    </row>
    <row r="27" spans="1:9" x14ac:dyDescent="0.3">
      <c r="A27" t="s">
        <v>3</v>
      </c>
      <c r="B27" t="s">
        <v>335</v>
      </c>
      <c r="C27" t="s">
        <v>336</v>
      </c>
      <c r="D27" t="s">
        <v>337</v>
      </c>
      <c r="E27" t="s">
        <v>344</v>
      </c>
      <c r="F27" s="1">
        <v>2014</v>
      </c>
      <c r="G27" s="1">
        <v>35</v>
      </c>
      <c r="H27" s="1">
        <v>10</v>
      </c>
      <c r="I27" s="18">
        <v>25</v>
      </c>
    </row>
    <row r="28" spans="1:9" x14ac:dyDescent="0.3">
      <c r="A28" t="s">
        <v>3</v>
      </c>
      <c r="B28" t="s">
        <v>335</v>
      </c>
      <c r="C28" t="s">
        <v>336</v>
      </c>
      <c r="D28" t="s">
        <v>337</v>
      </c>
      <c r="E28" t="s">
        <v>373</v>
      </c>
      <c r="F28" s="1">
        <v>2014</v>
      </c>
      <c r="G28" s="1">
        <v>14</v>
      </c>
      <c r="H28" s="1">
        <v>0</v>
      </c>
      <c r="I28" s="18">
        <v>630</v>
      </c>
    </row>
    <row r="29" spans="1:9" x14ac:dyDescent="0.3">
      <c r="A29" t="s">
        <v>3</v>
      </c>
      <c r="B29" t="s">
        <v>335</v>
      </c>
      <c r="C29" t="s">
        <v>336</v>
      </c>
      <c r="D29" t="s">
        <v>337</v>
      </c>
      <c r="E29" t="s">
        <v>390</v>
      </c>
      <c r="F29" s="1">
        <v>2015</v>
      </c>
      <c r="G29" s="1">
        <v>15</v>
      </c>
      <c r="H29" s="1">
        <v>0</v>
      </c>
      <c r="I29" s="18">
        <v>400</v>
      </c>
    </row>
    <row r="30" spans="1:9" x14ac:dyDescent="0.3">
      <c r="A30" t="s">
        <v>3</v>
      </c>
      <c r="B30" t="s">
        <v>335</v>
      </c>
      <c r="C30" t="s">
        <v>336</v>
      </c>
      <c r="D30" t="s">
        <v>337</v>
      </c>
      <c r="E30" t="s">
        <v>388</v>
      </c>
      <c r="F30" s="1">
        <v>2015</v>
      </c>
      <c r="G30" s="1">
        <v>24</v>
      </c>
      <c r="H30" s="1">
        <v>0</v>
      </c>
      <c r="I30" s="18">
        <v>450</v>
      </c>
    </row>
    <row r="31" spans="1:9" x14ac:dyDescent="0.3">
      <c r="A31" t="s">
        <v>3</v>
      </c>
      <c r="B31" t="s">
        <v>335</v>
      </c>
      <c r="C31" t="s">
        <v>336</v>
      </c>
      <c r="D31" t="s">
        <v>337</v>
      </c>
      <c r="E31" t="s">
        <v>415</v>
      </c>
      <c r="F31" s="1">
        <v>2015</v>
      </c>
      <c r="G31" s="1">
        <v>24</v>
      </c>
      <c r="H31" s="1">
        <v>3</v>
      </c>
      <c r="I31" s="18">
        <v>90</v>
      </c>
    </row>
    <row r="32" spans="1:9" x14ac:dyDescent="0.3">
      <c r="A32" t="s">
        <v>3</v>
      </c>
      <c r="B32" t="s">
        <v>335</v>
      </c>
      <c r="C32" t="s">
        <v>336</v>
      </c>
      <c r="D32" t="s">
        <v>337</v>
      </c>
      <c r="E32" t="s">
        <v>415</v>
      </c>
      <c r="F32" s="1">
        <v>2015</v>
      </c>
      <c r="G32" s="1">
        <v>3</v>
      </c>
      <c r="H32" s="1">
        <v>3</v>
      </c>
      <c r="I32" s="18">
        <v>90</v>
      </c>
    </row>
    <row r="33" spans="1:9" x14ac:dyDescent="0.3">
      <c r="A33" t="s">
        <v>3</v>
      </c>
      <c r="B33" t="s">
        <v>335</v>
      </c>
      <c r="C33" t="s">
        <v>336</v>
      </c>
      <c r="D33" t="s">
        <v>341</v>
      </c>
      <c r="E33" t="s">
        <v>377</v>
      </c>
      <c r="F33" s="1">
        <v>2005</v>
      </c>
      <c r="G33" s="1">
        <v>32</v>
      </c>
      <c r="H33" s="1">
        <v>1</v>
      </c>
      <c r="I33" s="18">
        <v>240</v>
      </c>
    </row>
    <row r="34" spans="1:9" x14ac:dyDescent="0.3">
      <c r="A34" t="s">
        <v>3</v>
      </c>
      <c r="B34" t="s">
        <v>335</v>
      </c>
      <c r="C34" t="s">
        <v>336</v>
      </c>
      <c r="D34" t="s">
        <v>341</v>
      </c>
      <c r="E34" t="s">
        <v>381</v>
      </c>
      <c r="F34" s="1">
        <v>2005</v>
      </c>
      <c r="G34" s="1">
        <v>15</v>
      </c>
      <c r="H34" s="1">
        <v>3</v>
      </c>
      <c r="I34" s="18">
        <v>50</v>
      </c>
    </row>
    <row r="35" spans="1:9" x14ac:dyDescent="0.3">
      <c r="A35" t="s">
        <v>3</v>
      </c>
      <c r="B35" t="s">
        <v>335</v>
      </c>
      <c r="C35" t="s">
        <v>336</v>
      </c>
      <c r="D35" t="s">
        <v>341</v>
      </c>
      <c r="E35" t="s">
        <v>397</v>
      </c>
      <c r="F35" s="1">
        <v>2005</v>
      </c>
      <c r="G35" s="1">
        <v>50</v>
      </c>
      <c r="H35" s="1">
        <v>3</v>
      </c>
      <c r="I35" s="18">
        <v>60</v>
      </c>
    </row>
    <row r="36" spans="1:9" x14ac:dyDescent="0.3">
      <c r="A36" t="s">
        <v>3</v>
      </c>
      <c r="B36" t="s">
        <v>335</v>
      </c>
      <c r="C36" t="s">
        <v>336</v>
      </c>
      <c r="D36" t="s">
        <v>341</v>
      </c>
      <c r="E36" t="s">
        <v>376</v>
      </c>
      <c r="F36" s="1">
        <v>2008</v>
      </c>
      <c r="G36" s="1">
        <v>43</v>
      </c>
      <c r="H36" s="1">
        <v>1</v>
      </c>
      <c r="I36" s="18">
        <v>229</v>
      </c>
    </row>
    <row r="37" spans="1:9" x14ac:dyDescent="0.3">
      <c r="A37" t="s">
        <v>3</v>
      </c>
      <c r="B37" t="s">
        <v>335</v>
      </c>
      <c r="C37" t="s">
        <v>336</v>
      </c>
      <c r="D37" t="s">
        <v>341</v>
      </c>
      <c r="E37" t="s">
        <v>405</v>
      </c>
      <c r="F37" s="1">
        <v>2009</v>
      </c>
      <c r="G37" s="1">
        <v>40</v>
      </c>
      <c r="H37" s="1">
        <v>0</v>
      </c>
      <c r="I37" s="18">
        <v>359</v>
      </c>
    </row>
    <row r="38" spans="1:9" x14ac:dyDescent="0.3">
      <c r="A38" t="s">
        <v>3</v>
      </c>
      <c r="B38" t="s">
        <v>335</v>
      </c>
      <c r="C38" t="s">
        <v>336</v>
      </c>
      <c r="D38" t="s">
        <v>341</v>
      </c>
      <c r="E38" t="s">
        <v>342</v>
      </c>
      <c r="F38" s="1">
        <v>2009</v>
      </c>
      <c r="G38" s="1">
        <v>31</v>
      </c>
      <c r="H38" s="1">
        <v>3</v>
      </c>
      <c r="I38" s="18">
        <v>65</v>
      </c>
    </row>
    <row r="39" spans="1:9" x14ac:dyDescent="0.3">
      <c r="A39" t="s">
        <v>3</v>
      </c>
      <c r="B39" t="s">
        <v>335</v>
      </c>
      <c r="C39" t="s">
        <v>336</v>
      </c>
      <c r="D39" t="s">
        <v>341</v>
      </c>
      <c r="E39" t="s">
        <v>374</v>
      </c>
      <c r="F39" s="1">
        <v>2009</v>
      </c>
      <c r="G39" s="1">
        <v>30</v>
      </c>
      <c r="H39" s="1">
        <v>1</v>
      </c>
      <c r="I39" s="18">
        <v>135</v>
      </c>
    </row>
    <row r="40" spans="1:9" x14ac:dyDescent="0.3">
      <c r="A40" t="s">
        <v>3</v>
      </c>
      <c r="B40" t="s">
        <v>335</v>
      </c>
      <c r="C40" t="s">
        <v>336</v>
      </c>
      <c r="D40" t="s">
        <v>341</v>
      </c>
      <c r="E40" t="s">
        <v>346</v>
      </c>
      <c r="F40" s="1">
        <v>2009</v>
      </c>
      <c r="G40" s="1">
        <v>42</v>
      </c>
      <c r="H40" s="1">
        <v>1</v>
      </c>
      <c r="I40" s="18">
        <v>115</v>
      </c>
    </row>
    <row r="41" spans="1:9" x14ac:dyDescent="0.3">
      <c r="A41" t="s">
        <v>3</v>
      </c>
      <c r="B41" t="s">
        <v>335</v>
      </c>
      <c r="C41" t="s">
        <v>336</v>
      </c>
      <c r="D41" t="s">
        <v>341</v>
      </c>
      <c r="E41" t="s">
        <v>410</v>
      </c>
      <c r="F41" s="1">
        <v>2009</v>
      </c>
      <c r="G41" s="1">
        <v>28</v>
      </c>
      <c r="H41" s="1">
        <v>0</v>
      </c>
      <c r="I41" s="18">
        <v>425</v>
      </c>
    </row>
    <row r="42" spans="1:9" x14ac:dyDescent="0.3">
      <c r="A42" t="s">
        <v>3</v>
      </c>
      <c r="B42" t="s">
        <v>335</v>
      </c>
      <c r="C42" t="s">
        <v>336</v>
      </c>
      <c r="D42" t="s">
        <v>341</v>
      </c>
      <c r="E42" t="s">
        <v>378</v>
      </c>
      <c r="F42" s="1">
        <v>2010</v>
      </c>
      <c r="G42" s="1">
        <v>12</v>
      </c>
      <c r="H42" s="1">
        <v>0</v>
      </c>
      <c r="I42" s="18">
        <v>260</v>
      </c>
    </row>
    <row r="43" spans="1:9" x14ac:dyDescent="0.3">
      <c r="A43" t="s">
        <v>3</v>
      </c>
      <c r="B43" t="s">
        <v>335</v>
      </c>
      <c r="C43" t="s">
        <v>336</v>
      </c>
      <c r="D43" t="s">
        <v>341</v>
      </c>
      <c r="E43" t="s">
        <v>379</v>
      </c>
      <c r="F43" s="1">
        <v>2011</v>
      </c>
      <c r="G43" s="1">
        <v>25</v>
      </c>
      <c r="H43" s="1">
        <v>0</v>
      </c>
      <c r="I43" s="18">
        <v>280</v>
      </c>
    </row>
    <row r="44" spans="1:9" x14ac:dyDescent="0.3">
      <c r="A44" t="s">
        <v>3</v>
      </c>
      <c r="B44" t="s">
        <v>335</v>
      </c>
      <c r="C44" t="s">
        <v>336</v>
      </c>
      <c r="D44" t="s">
        <v>341</v>
      </c>
      <c r="E44" t="s">
        <v>408</v>
      </c>
      <c r="F44" s="1">
        <v>2011</v>
      </c>
      <c r="G44" s="1">
        <v>45</v>
      </c>
      <c r="H44" s="1">
        <v>3</v>
      </c>
      <c r="I44" s="18">
        <v>95</v>
      </c>
    </row>
    <row r="45" spans="1:9" x14ac:dyDescent="0.3">
      <c r="A45" t="s">
        <v>3</v>
      </c>
      <c r="B45" t="s">
        <v>335</v>
      </c>
      <c r="C45" t="s">
        <v>336</v>
      </c>
      <c r="D45" t="s">
        <v>341</v>
      </c>
      <c r="E45" t="s">
        <v>413</v>
      </c>
      <c r="F45" s="1">
        <v>2011</v>
      </c>
      <c r="G45" s="1">
        <v>44</v>
      </c>
      <c r="H45" s="1">
        <v>3</v>
      </c>
      <c r="I45" s="18">
        <v>60</v>
      </c>
    </row>
    <row r="46" spans="1:9" x14ac:dyDescent="0.3">
      <c r="A46" t="s">
        <v>3</v>
      </c>
      <c r="B46" t="s">
        <v>335</v>
      </c>
      <c r="C46" t="s">
        <v>336</v>
      </c>
      <c r="D46" t="s">
        <v>341</v>
      </c>
      <c r="E46" t="s">
        <v>401</v>
      </c>
      <c r="F46" s="1">
        <v>2012</v>
      </c>
      <c r="G46" s="1">
        <v>33</v>
      </c>
      <c r="H46" s="1">
        <v>3</v>
      </c>
      <c r="I46" s="18">
        <v>80</v>
      </c>
    </row>
    <row r="47" spans="1:9" x14ac:dyDescent="0.3">
      <c r="A47" t="s">
        <v>3</v>
      </c>
      <c r="B47" t="s">
        <v>335</v>
      </c>
      <c r="C47" t="s">
        <v>336</v>
      </c>
      <c r="D47" t="s">
        <v>341</v>
      </c>
      <c r="E47" t="s">
        <v>380</v>
      </c>
      <c r="F47" s="1">
        <v>2014</v>
      </c>
      <c r="G47" s="1">
        <v>34</v>
      </c>
      <c r="H47" s="1">
        <v>0</v>
      </c>
      <c r="I47" s="18">
        <v>330</v>
      </c>
    </row>
    <row r="48" spans="1:9" x14ac:dyDescent="0.3">
      <c r="A48" t="s">
        <v>3</v>
      </c>
      <c r="B48" t="s">
        <v>335</v>
      </c>
      <c r="C48" t="s">
        <v>336</v>
      </c>
      <c r="D48" t="s">
        <v>341</v>
      </c>
      <c r="E48" t="s">
        <v>409</v>
      </c>
      <c r="F48" s="1">
        <v>2014</v>
      </c>
      <c r="G48" s="1">
        <v>15</v>
      </c>
      <c r="H48" s="1">
        <v>1</v>
      </c>
      <c r="I48" s="18">
        <v>120</v>
      </c>
    </row>
    <row r="49" spans="1:9" x14ac:dyDescent="0.3">
      <c r="A49" t="s">
        <v>3</v>
      </c>
      <c r="B49" t="s">
        <v>335</v>
      </c>
      <c r="C49" t="s">
        <v>336</v>
      </c>
      <c r="D49" t="s">
        <v>341</v>
      </c>
      <c r="E49" t="s">
        <v>411</v>
      </c>
      <c r="F49" s="1">
        <v>2014</v>
      </c>
      <c r="G49" s="1">
        <v>7</v>
      </c>
      <c r="H49" s="1">
        <v>0</v>
      </c>
      <c r="I49" s="18">
        <v>580</v>
      </c>
    </row>
    <row r="50" spans="1:9" x14ac:dyDescent="0.3">
      <c r="A50" t="s">
        <v>3</v>
      </c>
      <c r="B50" t="s">
        <v>335</v>
      </c>
      <c r="C50" t="s">
        <v>336</v>
      </c>
      <c r="D50" t="s">
        <v>341</v>
      </c>
      <c r="E50" t="s">
        <v>399</v>
      </c>
      <c r="F50" s="1">
        <v>2014</v>
      </c>
      <c r="G50" s="1">
        <v>43</v>
      </c>
      <c r="H50" s="1">
        <v>3</v>
      </c>
      <c r="I50" s="18">
        <v>80</v>
      </c>
    </row>
    <row r="51" spans="1:9" x14ac:dyDescent="0.3">
      <c r="A51" t="s">
        <v>3</v>
      </c>
      <c r="B51" t="s">
        <v>335</v>
      </c>
      <c r="C51" t="s">
        <v>336</v>
      </c>
      <c r="D51" t="s">
        <v>341</v>
      </c>
      <c r="E51" t="s">
        <v>399</v>
      </c>
      <c r="F51" s="1">
        <v>2014</v>
      </c>
      <c r="G51" s="1">
        <v>7</v>
      </c>
      <c r="H51" s="1">
        <v>3</v>
      </c>
      <c r="I51" s="18">
        <v>80</v>
      </c>
    </row>
    <row r="52" spans="1:9" x14ac:dyDescent="0.3">
      <c r="A52" t="s">
        <v>3</v>
      </c>
      <c r="B52" t="s">
        <v>335</v>
      </c>
      <c r="C52" t="s">
        <v>336</v>
      </c>
      <c r="D52" t="s">
        <v>341</v>
      </c>
      <c r="E52" t="s">
        <v>382</v>
      </c>
      <c r="F52" s="1">
        <v>2015</v>
      </c>
      <c r="G52" s="1">
        <v>0</v>
      </c>
      <c r="H52" s="1">
        <v>3</v>
      </c>
      <c r="I52" s="18">
        <v>75</v>
      </c>
    </row>
    <row r="53" spans="1:9" x14ac:dyDescent="0.3">
      <c r="A53" t="s">
        <v>3</v>
      </c>
      <c r="B53" t="s">
        <v>335</v>
      </c>
      <c r="C53" t="s">
        <v>336</v>
      </c>
      <c r="D53" t="s">
        <v>341</v>
      </c>
      <c r="E53" t="s">
        <v>382</v>
      </c>
      <c r="F53" s="1">
        <v>2015</v>
      </c>
      <c r="G53" s="1">
        <v>36</v>
      </c>
      <c r="H53" s="1">
        <v>3</v>
      </c>
      <c r="I53" s="18">
        <v>75</v>
      </c>
    </row>
    <row r="54" spans="1:9" x14ac:dyDescent="0.3">
      <c r="A54" t="s">
        <v>3</v>
      </c>
      <c r="B54" t="s">
        <v>335</v>
      </c>
      <c r="C54" t="s">
        <v>336</v>
      </c>
      <c r="D54" t="s">
        <v>341</v>
      </c>
      <c r="E54" t="s">
        <v>412</v>
      </c>
      <c r="F54" s="1">
        <v>2015</v>
      </c>
      <c r="G54" s="1">
        <v>0</v>
      </c>
      <c r="H54" s="1">
        <v>0</v>
      </c>
      <c r="I54" s="18">
        <v>650</v>
      </c>
    </row>
    <row r="55" spans="1:9" x14ac:dyDescent="0.3">
      <c r="A55" t="s">
        <v>3</v>
      </c>
      <c r="B55" t="s">
        <v>335</v>
      </c>
      <c r="C55" t="s">
        <v>336</v>
      </c>
      <c r="D55" t="s">
        <v>341</v>
      </c>
      <c r="E55" t="s">
        <v>398</v>
      </c>
      <c r="F55" s="1">
        <v>2015</v>
      </c>
      <c r="G55" s="1">
        <v>7</v>
      </c>
      <c r="H55" s="1">
        <v>3</v>
      </c>
      <c r="I55" s="18">
        <v>79</v>
      </c>
    </row>
    <row r="56" spans="1:9" x14ac:dyDescent="0.3">
      <c r="A56" t="s">
        <v>3</v>
      </c>
      <c r="B56" t="s">
        <v>335</v>
      </c>
      <c r="C56" t="s">
        <v>336</v>
      </c>
      <c r="D56" t="s">
        <v>341</v>
      </c>
      <c r="E56" t="s">
        <v>400</v>
      </c>
      <c r="F56" s="1">
        <v>2015</v>
      </c>
      <c r="G56" s="1">
        <v>5</v>
      </c>
      <c r="H56" s="1">
        <v>3</v>
      </c>
      <c r="I56" s="18">
        <v>79</v>
      </c>
    </row>
    <row r="57" spans="1:9" x14ac:dyDescent="0.3">
      <c r="A57" t="s">
        <v>3</v>
      </c>
      <c r="B57" t="s">
        <v>329</v>
      </c>
      <c r="C57" t="s">
        <v>330</v>
      </c>
      <c r="D57" t="s">
        <v>341</v>
      </c>
      <c r="E57" t="s">
        <v>372</v>
      </c>
      <c r="F57" s="1">
        <v>2012</v>
      </c>
      <c r="G57" s="1">
        <v>28</v>
      </c>
      <c r="H57" s="1">
        <v>10</v>
      </c>
      <c r="I57" s="18">
        <v>45</v>
      </c>
    </row>
    <row r="58" spans="1:9" x14ac:dyDescent="0.3">
      <c r="A58" t="s">
        <v>3</v>
      </c>
      <c r="B58" t="s">
        <v>329</v>
      </c>
      <c r="C58" t="s">
        <v>330</v>
      </c>
      <c r="D58" t="s">
        <v>341</v>
      </c>
      <c r="E58" t="s">
        <v>361</v>
      </c>
      <c r="F58" s="1">
        <v>2013</v>
      </c>
      <c r="G58" s="1">
        <v>41</v>
      </c>
      <c r="H58" s="1">
        <v>10</v>
      </c>
      <c r="I58" s="18">
        <v>27</v>
      </c>
    </row>
    <row r="59" spans="1:9" x14ac:dyDescent="0.3">
      <c r="A59" t="s">
        <v>3</v>
      </c>
      <c r="B59" t="s">
        <v>329</v>
      </c>
      <c r="C59" t="s">
        <v>330</v>
      </c>
      <c r="D59" t="s">
        <v>341</v>
      </c>
      <c r="E59" t="s">
        <v>361</v>
      </c>
      <c r="F59" s="1">
        <v>2013</v>
      </c>
      <c r="G59" s="1">
        <v>21</v>
      </c>
      <c r="H59" s="1">
        <v>10</v>
      </c>
      <c r="I59" s="18">
        <v>27</v>
      </c>
    </row>
    <row r="60" spans="1:9" x14ac:dyDescent="0.3">
      <c r="A60" t="s">
        <v>3</v>
      </c>
      <c r="B60" t="s">
        <v>329</v>
      </c>
      <c r="C60" t="s">
        <v>330</v>
      </c>
      <c r="D60" t="s">
        <v>341</v>
      </c>
      <c r="E60" t="s">
        <v>357</v>
      </c>
      <c r="F60" s="1">
        <v>2014</v>
      </c>
      <c r="G60" s="1">
        <v>45</v>
      </c>
      <c r="H60" s="1">
        <v>10</v>
      </c>
      <c r="I60" s="18">
        <v>27</v>
      </c>
    </row>
    <row r="61" spans="1:9" x14ac:dyDescent="0.3">
      <c r="A61" t="s">
        <v>3</v>
      </c>
      <c r="B61" t="s">
        <v>329</v>
      </c>
      <c r="C61" t="s">
        <v>330</v>
      </c>
      <c r="D61" t="s">
        <v>331</v>
      </c>
      <c r="E61" t="s">
        <v>421</v>
      </c>
      <c r="F61" s="1">
        <v>2008</v>
      </c>
      <c r="G61" s="1">
        <v>17</v>
      </c>
      <c r="H61" s="1">
        <v>10</v>
      </c>
      <c r="I61" s="18">
        <v>36</v>
      </c>
    </row>
    <row r="62" spans="1:9" x14ac:dyDescent="0.3">
      <c r="A62" t="s">
        <v>3</v>
      </c>
      <c r="B62" t="s">
        <v>329</v>
      </c>
      <c r="C62" t="s">
        <v>330</v>
      </c>
      <c r="D62" t="s">
        <v>331</v>
      </c>
      <c r="E62" t="s">
        <v>369</v>
      </c>
      <c r="F62" s="1">
        <v>2009</v>
      </c>
      <c r="G62" s="1">
        <v>10</v>
      </c>
      <c r="H62" s="1">
        <v>10</v>
      </c>
      <c r="I62" s="18">
        <v>35</v>
      </c>
    </row>
    <row r="63" spans="1:9" x14ac:dyDescent="0.3">
      <c r="A63" t="s">
        <v>3</v>
      </c>
      <c r="B63" t="s">
        <v>329</v>
      </c>
      <c r="C63" t="s">
        <v>330</v>
      </c>
      <c r="D63" t="s">
        <v>331</v>
      </c>
      <c r="E63" t="s">
        <v>404</v>
      </c>
      <c r="F63" s="1">
        <v>2009</v>
      </c>
      <c r="G63" s="1">
        <v>8</v>
      </c>
      <c r="H63" s="1">
        <v>3</v>
      </c>
      <c r="I63" s="18">
        <v>59</v>
      </c>
    </row>
    <row r="64" spans="1:9" x14ac:dyDescent="0.3">
      <c r="A64" t="s">
        <v>3</v>
      </c>
      <c r="B64" t="s">
        <v>329</v>
      </c>
      <c r="C64" t="s">
        <v>330</v>
      </c>
      <c r="D64" t="s">
        <v>331</v>
      </c>
      <c r="E64" t="s">
        <v>332</v>
      </c>
      <c r="F64" s="1">
        <v>2010</v>
      </c>
      <c r="G64" s="1">
        <v>35</v>
      </c>
      <c r="H64" s="1">
        <v>3</v>
      </c>
      <c r="I64" s="18">
        <v>50</v>
      </c>
    </row>
    <row r="65" spans="1:9" x14ac:dyDescent="0.3">
      <c r="A65" t="s">
        <v>3</v>
      </c>
      <c r="B65" t="s">
        <v>329</v>
      </c>
      <c r="C65" t="s">
        <v>330</v>
      </c>
      <c r="D65" t="s">
        <v>331</v>
      </c>
      <c r="E65" t="s">
        <v>366</v>
      </c>
      <c r="F65" s="1">
        <v>2011</v>
      </c>
      <c r="G65" s="1">
        <v>1</v>
      </c>
      <c r="H65" s="1">
        <v>3</v>
      </c>
      <c r="I65" s="18">
        <v>53</v>
      </c>
    </row>
    <row r="66" spans="1:9" x14ac:dyDescent="0.3">
      <c r="A66" t="s">
        <v>3</v>
      </c>
      <c r="B66" t="s">
        <v>329</v>
      </c>
      <c r="C66" t="s">
        <v>330</v>
      </c>
      <c r="D66" t="s">
        <v>331</v>
      </c>
      <c r="E66" t="s">
        <v>402</v>
      </c>
      <c r="F66" s="1">
        <v>2011</v>
      </c>
      <c r="G66" s="1">
        <v>44</v>
      </c>
      <c r="H66" s="1">
        <v>3</v>
      </c>
      <c r="I66" s="18">
        <v>50</v>
      </c>
    </row>
    <row r="67" spans="1:9" x14ac:dyDescent="0.3">
      <c r="A67" t="s">
        <v>3</v>
      </c>
      <c r="B67" t="s">
        <v>329</v>
      </c>
      <c r="C67" t="s">
        <v>330</v>
      </c>
      <c r="D67" t="s">
        <v>331</v>
      </c>
      <c r="E67" t="s">
        <v>385</v>
      </c>
      <c r="F67" s="1">
        <v>2011</v>
      </c>
      <c r="G67" s="1">
        <v>22</v>
      </c>
      <c r="H67" s="1">
        <v>3</v>
      </c>
      <c r="I67" s="18">
        <v>50</v>
      </c>
    </row>
    <row r="68" spans="1:9" x14ac:dyDescent="0.3">
      <c r="A68" t="s">
        <v>3</v>
      </c>
      <c r="B68" t="s">
        <v>329</v>
      </c>
      <c r="C68" t="s">
        <v>330</v>
      </c>
      <c r="D68" t="s">
        <v>331</v>
      </c>
      <c r="E68" t="s">
        <v>351</v>
      </c>
      <c r="F68" s="1">
        <v>2012</v>
      </c>
      <c r="G68" s="1">
        <v>35</v>
      </c>
      <c r="H68" s="1">
        <v>10</v>
      </c>
      <c r="I68" s="18">
        <v>25</v>
      </c>
    </row>
    <row r="69" spans="1:9" x14ac:dyDescent="0.3">
      <c r="A69" t="s">
        <v>3</v>
      </c>
      <c r="B69" t="s">
        <v>329</v>
      </c>
      <c r="C69" t="s">
        <v>330</v>
      </c>
      <c r="D69" t="s">
        <v>331</v>
      </c>
      <c r="E69" t="s">
        <v>333</v>
      </c>
      <c r="F69" s="1">
        <v>2012</v>
      </c>
      <c r="G69" s="1">
        <v>19</v>
      </c>
      <c r="H69" s="1">
        <v>3</v>
      </c>
      <c r="I69" s="18">
        <v>55</v>
      </c>
    </row>
    <row r="70" spans="1:9" x14ac:dyDescent="0.3">
      <c r="A70" t="s">
        <v>3</v>
      </c>
      <c r="B70" t="s">
        <v>329</v>
      </c>
      <c r="C70" t="s">
        <v>330</v>
      </c>
      <c r="D70" t="s">
        <v>331</v>
      </c>
      <c r="E70" t="s">
        <v>372</v>
      </c>
      <c r="F70" s="1">
        <v>2012</v>
      </c>
      <c r="G70" s="1">
        <v>50</v>
      </c>
      <c r="H70" s="1">
        <v>10</v>
      </c>
      <c r="I70" s="18">
        <v>40</v>
      </c>
    </row>
    <row r="71" spans="1:9" x14ac:dyDescent="0.3">
      <c r="A71" t="s">
        <v>3</v>
      </c>
      <c r="B71" t="s">
        <v>329</v>
      </c>
      <c r="C71" t="s">
        <v>330</v>
      </c>
      <c r="D71" t="s">
        <v>331</v>
      </c>
      <c r="E71" t="s">
        <v>358</v>
      </c>
      <c r="F71" s="1">
        <v>2012</v>
      </c>
      <c r="G71" s="1">
        <v>27</v>
      </c>
      <c r="H71" s="1">
        <v>10</v>
      </c>
      <c r="I71" s="18">
        <v>23</v>
      </c>
    </row>
    <row r="72" spans="1:9" x14ac:dyDescent="0.3">
      <c r="A72" t="s">
        <v>3</v>
      </c>
      <c r="B72" t="s">
        <v>329</v>
      </c>
      <c r="C72" t="s">
        <v>330</v>
      </c>
      <c r="D72" t="s">
        <v>331</v>
      </c>
      <c r="E72" t="s">
        <v>403</v>
      </c>
      <c r="F72" s="1">
        <v>2012</v>
      </c>
      <c r="G72" s="1">
        <v>37</v>
      </c>
      <c r="H72" s="1">
        <v>3</v>
      </c>
      <c r="I72" s="18">
        <v>50</v>
      </c>
    </row>
    <row r="73" spans="1:9" x14ac:dyDescent="0.3">
      <c r="A73" t="s">
        <v>3</v>
      </c>
      <c r="B73" t="s">
        <v>329</v>
      </c>
      <c r="C73" t="s">
        <v>330</v>
      </c>
      <c r="D73" t="s">
        <v>331</v>
      </c>
      <c r="E73" t="s">
        <v>368</v>
      </c>
      <c r="F73" s="1">
        <v>2013</v>
      </c>
      <c r="G73" s="1">
        <v>3</v>
      </c>
      <c r="H73" s="1">
        <v>3</v>
      </c>
      <c r="I73" s="18">
        <v>65</v>
      </c>
    </row>
    <row r="74" spans="1:9" x14ac:dyDescent="0.3">
      <c r="A74" t="s">
        <v>3</v>
      </c>
      <c r="B74" t="s">
        <v>329</v>
      </c>
      <c r="C74" t="s">
        <v>330</v>
      </c>
      <c r="D74" t="s">
        <v>331</v>
      </c>
      <c r="E74" t="s">
        <v>371</v>
      </c>
      <c r="F74" s="1">
        <v>2013</v>
      </c>
      <c r="G74" s="1">
        <v>22</v>
      </c>
      <c r="H74" s="1">
        <v>10</v>
      </c>
      <c r="I74" s="18">
        <v>40</v>
      </c>
    </row>
    <row r="75" spans="1:9" x14ac:dyDescent="0.3">
      <c r="A75" t="s">
        <v>3</v>
      </c>
      <c r="B75" t="s">
        <v>329</v>
      </c>
      <c r="C75" t="s">
        <v>330</v>
      </c>
      <c r="D75" t="s">
        <v>331</v>
      </c>
      <c r="E75" t="s">
        <v>361</v>
      </c>
      <c r="F75" s="1">
        <v>2013</v>
      </c>
      <c r="G75" s="1">
        <v>41</v>
      </c>
      <c r="H75" s="1">
        <v>10</v>
      </c>
      <c r="I75" s="18">
        <v>25</v>
      </c>
    </row>
    <row r="76" spans="1:9" x14ac:dyDescent="0.3">
      <c r="A76" t="s">
        <v>3</v>
      </c>
      <c r="B76" t="s">
        <v>329</v>
      </c>
      <c r="C76" t="s">
        <v>330</v>
      </c>
      <c r="D76" t="s">
        <v>331</v>
      </c>
      <c r="E76" t="s">
        <v>367</v>
      </c>
      <c r="F76" s="1">
        <v>2014</v>
      </c>
      <c r="G76" s="1">
        <v>8</v>
      </c>
      <c r="H76" s="1">
        <v>3</v>
      </c>
      <c r="I76" s="18">
        <v>65</v>
      </c>
    </row>
    <row r="77" spans="1:9" x14ac:dyDescent="0.3">
      <c r="A77" t="s">
        <v>3</v>
      </c>
      <c r="B77" t="s">
        <v>329</v>
      </c>
      <c r="C77" t="s">
        <v>330</v>
      </c>
      <c r="D77" t="s">
        <v>331</v>
      </c>
      <c r="E77" t="s">
        <v>384</v>
      </c>
      <c r="F77" s="1">
        <v>2014</v>
      </c>
      <c r="G77" s="1">
        <v>39</v>
      </c>
      <c r="H77" s="1">
        <v>15</v>
      </c>
      <c r="I77" s="18">
        <v>18</v>
      </c>
    </row>
    <row r="78" spans="1:9" x14ac:dyDescent="0.3">
      <c r="A78" t="s">
        <v>3</v>
      </c>
      <c r="B78" t="s">
        <v>329</v>
      </c>
      <c r="C78" t="s">
        <v>330</v>
      </c>
      <c r="D78" t="s">
        <v>331</v>
      </c>
      <c r="E78" t="s">
        <v>334</v>
      </c>
      <c r="F78" s="1">
        <v>2014</v>
      </c>
      <c r="G78" s="1">
        <v>30</v>
      </c>
      <c r="H78" s="1">
        <v>3</v>
      </c>
      <c r="I78" s="18">
        <v>60</v>
      </c>
    </row>
    <row r="79" spans="1:9" x14ac:dyDescent="0.3">
      <c r="A79" t="s">
        <v>3</v>
      </c>
      <c r="B79" t="s">
        <v>329</v>
      </c>
      <c r="C79" t="s">
        <v>330</v>
      </c>
      <c r="D79" t="s">
        <v>331</v>
      </c>
      <c r="E79" t="s">
        <v>370</v>
      </c>
      <c r="F79" s="1">
        <v>2014</v>
      </c>
      <c r="G79" s="1">
        <v>11</v>
      </c>
      <c r="H79" s="1">
        <v>10</v>
      </c>
      <c r="I79" s="18">
        <v>40</v>
      </c>
    </row>
    <row r="80" spans="1:9" x14ac:dyDescent="0.3">
      <c r="A80" t="s">
        <v>3</v>
      </c>
      <c r="B80" t="s">
        <v>329</v>
      </c>
      <c r="C80" t="s">
        <v>330</v>
      </c>
      <c r="D80" t="s">
        <v>331</v>
      </c>
      <c r="E80" t="s">
        <v>357</v>
      </c>
      <c r="F80" s="1">
        <v>2014</v>
      </c>
      <c r="G80" s="1">
        <v>7</v>
      </c>
      <c r="H80" s="1">
        <v>10</v>
      </c>
      <c r="I80" s="18">
        <v>23</v>
      </c>
    </row>
    <row r="81" spans="1:9" x14ac:dyDescent="0.3">
      <c r="A81" t="s">
        <v>3</v>
      </c>
      <c r="B81" t="s">
        <v>329</v>
      </c>
      <c r="C81" t="s">
        <v>330</v>
      </c>
      <c r="D81" t="s">
        <v>331</v>
      </c>
      <c r="E81" t="s">
        <v>352</v>
      </c>
      <c r="F81" s="1">
        <v>2015</v>
      </c>
      <c r="G81" s="1">
        <v>14</v>
      </c>
      <c r="H81" s="1">
        <v>10</v>
      </c>
      <c r="I81" s="18">
        <v>25</v>
      </c>
    </row>
    <row r="82" spans="1:9" x14ac:dyDescent="0.3">
      <c r="A82" t="s">
        <v>3</v>
      </c>
      <c r="B82" t="s">
        <v>329</v>
      </c>
      <c r="C82" t="s">
        <v>330</v>
      </c>
      <c r="D82" t="s">
        <v>331</v>
      </c>
      <c r="E82" t="s">
        <v>383</v>
      </c>
      <c r="F82" s="1">
        <v>2015</v>
      </c>
      <c r="G82" s="1">
        <v>25</v>
      </c>
      <c r="H82" s="1">
        <v>15</v>
      </c>
      <c r="I82" s="18">
        <v>18</v>
      </c>
    </row>
    <row r="83" spans="1:9" x14ac:dyDescent="0.3">
      <c r="A83" t="s">
        <v>3</v>
      </c>
      <c r="B83" t="s">
        <v>329</v>
      </c>
      <c r="C83" t="s">
        <v>330</v>
      </c>
      <c r="D83" t="s">
        <v>331</v>
      </c>
      <c r="E83" t="s">
        <v>359</v>
      </c>
      <c r="F83" s="1">
        <v>2015</v>
      </c>
      <c r="G83" s="1">
        <v>28</v>
      </c>
      <c r="H83" s="1">
        <v>10</v>
      </c>
      <c r="I83" s="18">
        <v>25</v>
      </c>
    </row>
    <row r="84" spans="1:9" x14ac:dyDescent="0.3">
      <c r="A84" t="s">
        <v>3</v>
      </c>
      <c r="B84" t="s">
        <v>329</v>
      </c>
      <c r="C84" t="s">
        <v>330</v>
      </c>
      <c r="D84" t="s">
        <v>331</v>
      </c>
      <c r="E84" t="s">
        <v>360</v>
      </c>
      <c r="F84" s="1">
        <v>2016</v>
      </c>
      <c r="G84" s="1">
        <v>30</v>
      </c>
      <c r="H84" s="1">
        <v>10</v>
      </c>
      <c r="I84" s="18">
        <v>25</v>
      </c>
    </row>
    <row r="85" spans="1:9" x14ac:dyDescent="0.3">
      <c r="A85" t="s">
        <v>322</v>
      </c>
      <c r="B85" t="s">
        <v>130</v>
      </c>
      <c r="C85" t="s">
        <v>323</v>
      </c>
      <c r="D85" t="s">
        <v>324</v>
      </c>
      <c r="E85" t="s">
        <v>416</v>
      </c>
      <c r="F85" s="1">
        <v>2011</v>
      </c>
      <c r="G85" s="1">
        <v>10</v>
      </c>
      <c r="H85" s="1">
        <v>3</v>
      </c>
      <c r="I85" s="18">
        <v>60</v>
      </c>
    </row>
    <row r="86" spans="1:9" x14ac:dyDescent="0.3">
      <c r="A86" t="s">
        <v>322</v>
      </c>
      <c r="B86" t="s">
        <v>130</v>
      </c>
      <c r="C86" t="s">
        <v>323</v>
      </c>
      <c r="D86" t="s">
        <v>324</v>
      </c>
      <c r="E86" t="s">
        <v>416</v>
      </c>
      <c r="F86" s="1">
        <v>2011</v>
      </c>
      <c r="G86" s="1">
        <v>0</v>
      </c>
      <c r="H86" s="1">
        <v>3</v>
      </c>
      <c r="I86" s="18">
        <v>60</v>
      </c>
    </row>
    <row r="87" spans="1:9" x14ac:dyDescent="0.3">
      <c r="A87" t="s">
        <v>322</v>
      </c>
      <c r="B87" t="s">
        <v>130</v>
      </c>
      <c r="C87" t="s">
        <v>323</v>
      </c>
      <c r="D87" t="s">
        <v>324</v>
      </c>
      <c r="E87" t="s">
        <v>350</v>
      </c>
      <c r="F87" s="1">
        <v>2011</v>
      </c>
      <c r="G87" s="1">
        <v>41</v>
      </c>
      <c r="H87" s="1">
        <v>10</v>
      </c>
      <c r="I87" s="18">
        <v>45</v>
      </c>
    </row>
    <row r="88" spans="1:9" x14ac:dyDescent="0.3">
      <c r="A88" t="s">
        <v>322</v>
      </c>
      <c r="B88" t="s">
        <v>130</v>
      </c>
      <c r="C88" t="s">
        <v>323</v>
      </c>
      <c r="D88" t="s">
        <v>324</v>
      </c>
      <c r="E88" t="s">
        <v>419</v>
      </c>
      <c r="F88" s="1">
        <v>2012</v>
      </c>
      <c r="G88" s="1">
        <v>5</v>
      </c>
      <c r="H88" s="1">
        <v>3</v>
      </c>
      <c r="I88" s="18">
        <v>60</v>
      </c>
    </row>
    <row r="89" spans="1:9" x14ac:dyDescent="0.3">
      <c r="A89" t="s">
        <v>322</v>
      </c>
      <c r="B89" t="s">
        <v>130</v>
      </c>
      <c r="C89" t="s">
        <v>323</v>
      </c>
      <c r="D89" t="s">
        <v>324</v>
      </c>
      <c r="E89" t="s">
        <v>326</v>
      </c>
      <c r="F89" s="1">
        <v>2012</v>
      </c>
      <c r="G89" s="1">
        <v>28</v>
      </c>
      <c r="H89" s="1">
        <v>10</v>
      </c>
      <c r="I89" s="18">
        <v>25</v>
      </c>
    </row>
    <row r="90" spans="1:9" x14ac:dyDescent="0.3">
      <c r="A90" t="s">
        <v>322</v>
      </c>
      <c r="B90" t="s">
        <v>130</v>
      </c>
      <c r="C90" t="s">
        <v>323</v>
      </c>
      <c r="D90" t="s">
        <v>324</v>
      </c>
      <c r="E90" t="s">
        <v>347</v>
      </c>
      <c r="F90" s="1">
        <v>2012</v>
      </c>
      <c r="G90" s="1">
        <v>17</v>
      </c>
      <c r="H90" s="1">
        <v>10</v>
      </c>
      <c r="I90" s="18">
        <v>45</v>
      </c>
    </row>
    <row r="91" spans="1:9" x14ac:dyDescent="0.3">
      <c r="A91" t="s">
        <v>322</v>
      </c>
      <c r="B91" t="s">
        <v>130</v>
      </c>
      <c r="C91" t="s">
        <v>323</v>
      </c>
      <c r="D91" t="s">
        <v>324</v>
      </c>
      <c r="E91" t="s">
        <v>417</v>
      </c>
      <c r="F91" s="1">
        <v>2013</v>
      </c>
      <c r="G91" s="1">
        <v>30</v>
      </c>
      <c r="H91" s="1">
        <v>3</v>
      </c>
      <c r="I91" s="18">
        <v>60</v>
      </c>
    </row>
    <row r="92" spans="1:9" x14ac:dyDescent="0.3">
      <c r="A92" t="s">
        <v>322</v>
      </c>
      <c r="B92" t="s">
        <v>130</v>
      </c>
      <c r="C92" t="s">
        <v>323</v>
      </c>
      <c r="D92" t="s">
        <v>324</v>
      </c>
      <c r="E92" t="s">
        <v>339</v>
      </c>
      <c r="F92" s="1">
        <v>2013</v>
      </c>
      <c r="G92" s="1">
        <v>21</v>
      </c>
      <c r="H92" s="1">
        <v>10</v>
      </c>
      <c r="I92" s="18">
        <v>45</v>
      </c>
    </row>
    <row r="93" spans="1:9" x14ac:dyDescent="0.3">
      <c r="A93" t="s">
        <v>322</v>
      </c>
      <c r="B93" t="s">
        <v>130</v>
      </c>
      <c r="C93" t="s">
        <v>323</v>
      </c>
      <c r="D93" t="s">
        <v>324</v>
      </c>
      <c r="E93" t="s">
        <v>325</v>
      </c>
      <c r="F93" s="1">
        <v>2013</v>
      </c>
      <c r="G93" s="1">
        <v>47</v>
      </c>
      <c r="H93" s="1">
        <v>10</v>
      </c>
      <c r="I93" s="18">
        <v>25</v>
      </c>
    </row>
    <row r="94" spans="1:9" x14ac:dyDescent="0.3">
      <c r="A94" t="s">
        <v>322</v>
      </c>
      <c r="B94" t="s">
        <v>130</v>
      </c>
      <c r="C94" t="s">
        <v>323</v>
      </c>
      <c r="D94" t="s">
        <v>324</v>
      </c>
      <c r="E94" t="s">
        <v>349</v>
      </c>
      <c r="F94" s="1">
        <v>2013</v>
      </c>
      <c r="G94" s="1">
        <v>27</v>
      </c>
      <c r="H94" s="1">
        <v>10</v>
      </c>
      <c r="I94" s="18">
        <v>45</v>
      </c>
    </row>
    <row r="95" spans="1:9" x14ac:dyDescent="0.3">
      <c r="A95" t="s">
        <v>322</v>
      </c>
      <c r="B95" t="s">
        <v>130</v>
      </c>
      <c r="C95" t="s">
        <v>323</v>
      </c>
      <c r="D95" t="s">
        <v>324</v>
      </c>
      <c r="E95" t="s">
        <v>418</v>
      </c>
      <c r="F95" s="1">
        <v>2014</v>
      </c>
      <c r="G95" s="1">
        <v>36</v>
      </c>
      <c r="H95" s="1">
        <v>3</v>
      </c>
      <c r="I95" s="18">
        <v>60</v>
      </c>
    </row>
    <row r="96" spans="1:9" x14ac:dyDescent="0.3">
      <c r="A96" t="s">
        <v>322</v>
      </c>
      <c r="B96" t="s">
        <v>130</v>
      </c>
      <c r="C96" t="s">
        <v>323</v>
      </c>
      <c r="D96" t="s">
        <v>324</v>
      </c>
      <c r="E96" t="s">
        <v>328</v>
      </c>
      <c r="F96" s="1">
        <v>2014</v>
      </c>
      <c r="G96" s="1">
        <v>24</v>
      </c>
      <c r="H96" s="1">
        <v>10</v>
      </c>
      <c r="I96" s="18">
        <v>28</v>
      </c>
    </row>
    <row r="97" spans="1:9" x14ac:dyDescent="0.3">
      <c r="A97" t="s">
        <v>322</v>
      </c>
      <c r="B97" t="s">
        <v>130</v>
      </c>
      <c r="C97" t="s">
        <v>323</v>
      </c>
      <c r="D97" t="s">
        <v>324</v>
      </c>
      <c r="E97" t="s">
        <v>348</v>
      </c>
      <c r="F97" s="1">
        <v>2014</v>
      </c>
      <c r="G97" s="1">
        <v>35</v>
      </c>
      <c r="H97" s="1">
        <v>10</v>
      </c>
      <c r="I97" s="18">
        <v>45</v>
      </c>
    </row>
    <row r="98" spans="1:9" x14ac:dyDescent="0.3">
      <c r="A98" t="s">
        <v>322</v>
      </c>
      <c r="B98" t="s">
        <v>130</v>
      </c>
      <c r="C98" t="s">
        <v>323</v>
      </c>
      <c r="D98" t="s">
        <v>324</v>
      </c>
      <c r="E98" t="s">
        <v>348</v>
      </c>
      <c r="F98" s="1">
        <v>2014</v>
      </c>
      <c r="G98" s="1">
        <v>1</v>
      </c>
      <c r="H98" s="1">
        <v>10</v>
      </c>
      <c r="I98" s="18">
        <v>45</v>
      </c>
    </row>
    <row r="99" spans="1:9" x14ac:dyDescent="0.3">
      <c r="A99" t="s">
        <v>322</v>
      </c>
      <c r="B99" t="s">
        <v>130</v>
      </c>
      <c r="C99" t="s">
        <v>323</v>
      </c>
      <c r="D99" t="s">
        <v>324</v>
      </c>
      <c r="E99" t="s">
        <v>327</v>
      </c>
      <c r="F99" s="1">
        <v>2015</v>
      </c>
      <c r="G99" s="1">
        <v>44</v>
      </c>
      <c r="H99" s="1">
        <v>10</v>
      </c>
      <c r="I99" s="18">
        <v>28</v>
      </c>
    </row>
    <row r="100" spans="1:9" x14ac:dyDescent="0.3">
      <c r="A100" t="s">
        <v>322</v>
      </c>
      <c r="B100" t="s">
        <v>130</v>
      </c>
      <c r="C100" t="s">
        <v>422</v>
      </c>
      <c r="D100" t="s">
        <v>423</v>
      </c>
      <c r="E100" t="s">
        <v>424</v>
      </c>
      <c r="F100" s="1">
        <v>2013</v>
      </c>
      <c r="G100" s="1">
        <v>16</v>
      </c>
      <c r="H100" s="1">
        <v>15</v>
      </c>
      <c r="I100" s="18">
        <v>15</v>
      </c>
    </row>
    <row r="101" spans="1:9" x14ac:dyDescent="0.3">
      <c r="A101" t="s">
        <v>322</v>
      </c>
      <c r="B101" t="s">
        <v>130</v>
      </c>
      <c r="C101" t="s">
        <v>422</v>
      </c>
      <c r="D101" t="s">
        <v>423</v>
      </c>
      <c r="E101" t="s">
        <v>425</v>
      </c>
      <c r="F101" s="1">
        <v>2014</v>
      </c>
      <c r="G101" s="1">
        <v>25</v>
      </c>
      <c r="H101" s="1">
        <v>15</v>
      </c>
      <c r="I101" s="18">
        <v>15</v>
      </c>
    </row>
  </sheetData>
  <conditionalFormatting sqref="A2:I101">
    <cfRule type="expression" dxfId="1" priority="1">
      <formula>$G2&lt;=$H2</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6800D-CDBC-4C67-8FD0-509CE997BD3D}">
  <sheetPr codeName="Sheet14">
    <tabColor theme="6" tint="0.59999389629810485"/>
  </sheetPr>
  <dimension ref="A1:B5"/>
  <sheetViews>
    <sheetView workbookViewId="0">
      <selection activeCell="B5" sqref="B5"/>
    </sheetView>
  </sheetViews>
  <sheetFormatPr defaultRowHeight="14.4" x14ac:dyDescent="0.3"/>
  <cols>
    <col min="1" max="1" width="28.88671875" bestFit="1" customWidth="1"/>
    <col min="2" max="2" width="11.44140625" customWidth="1"/>
  </cols>
  <sheetData>
    <row r="1" spans="1:2" x14ac:dyDescent="0.3">
      <c r="A1" s="118" t="s">
        <v>426</v>
      </c>
      <c r="B1" s="118"/>
    </row>
    <row r="2" spans="1:2" x14ac:dyDescent="0.3">
      <c r="A2" s="2" t="s">
        <v>430</v>
      </c>
      <c r="B2" s="20" t="s">
        <v>431</v>
      </c>
    </row>
    <row r="3" spans="1:2" x14ac:dyDescent="0.3">
      <c r="A3" s="2" t="s">
        <v>427</v>
      </c>
      <c r="B3" s="19">
        <v>44149</v>
      </c>
    </row>
    <row r="4" spans="1:2" x14ac:dyDescent="0.3">
      <c r="A4" s="5" t="s">
        <v>428</v>
      </c>
      <c r="B4" s="6">
        <v>12</v>
      </c>
    </row>
    <row r="5" spans="1:2" x14ac:dyDescent="0.3">
      <c r="A5" s="7" t="s">
        <v>429</v>
      </c>
      <c r="B5" s="39">
        <f>WORKDAY(B3, B4)</f>
        <v>44166</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97CA5-3978-47E0-9BE9-7BF73605D03B}">
  <sheetPr codeName="Sheet15">
    <tabColor theme="8" tint="-0.249977111117893"/>
    <pageSetUpPr fitToPage="1"/>
  </sheetPr>
  <dimension ref="A1"/>
  <sheetViews>
    <sheetView showGridLines="0" zoomScale="80" zoomScaleNormal="80" workbookViewId="0">
      <selection activeCell="W12" sqref="W12"/>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CBC98-8499-4B83-BB96-FF226E78403D}">
  <sheetPr codeName="Sheet16">
    <tabColor theme="8" tint="0.59999389629810485"/>
  </sheetPr>
  <dimension ref="A1:G87"/>
  <sheetViews>
    <sheetView showGridLines="0" zoomScale="70" zoomScaleNormal="70" workbookViewId="0">
      <selection activeCell="D11" sqref="D11"/>
    </sheetView>
  </sheetViews>
  <sheetFormatPr defaultRowHeight="14.4" outlineLevelRow="2" x14ac:dyDescent="0.3"/>
  <cols>
    <col min="1" max="1" width="14.6640625" style="1" bestFit="1" customWidth="1"/>
    <col min="2" max="2" width="18.5546875" bestFit="1" customWidth="1"/>
    <col min="3" max="3" width="20.88671875" bestFit="1" customWidth="1"/>
    <col min="4" max="4" width="23" bestFit="1" customWidth="1"/>
    <col min="5" max="5" width="29.109375" bestFit="1" customWidth="1"/>
    <col min="6" max="6" width="14.5546875" bestFit="1" customWidth="1"/>
    <col min="7" max="7" width="15" bestFit="1" customWidth="1"/>
  </cols>
  <sheetData>
    <row r="1" spans="1:7" x14ac:dyDescent="0.3">
      <c r="A1" s="21" t="s">
        <v>17</v>
      </c>
      <c r="B1" s="21" t="s">
        <v>556</v>
      </c>
      <c r="C1" s="21" t="s">
        <v>557</v>
      </c>
      <c r="D1" s="21" t="s">
        <v>558</v>
      </c>
      <c r="E1" s="21" t="s">
        <v>18</v>
      </c>
      <c r="F1" s="21" t="s">
        <v>559</v>
      </c>
      <c r="G1" s="21" t="s">
        <v>560</v>
      </c>
    </row>
    <row r="2" spans="1:7" outlineLevel="2" x14ac:dyDescent="0.3">
      <c r="A2" s="1">
        <v>63</v>
      </c>
      <c r="B2" t="s">
        <v>524</v>
      </c>
      <c r="C2" t="s">
        <v>525</v>
      </c>
      <c r="D2" t="s">
        <v>526</v>
      </c>
      <c r="E2" t="s">
        <v>527</v>
      </c>
      <c r="F2" s="15">
        <v>15458</v>
      </c>
      <c r="G2" s="4">
        <v>12366.400000000001</v>
      </c>
    </row>
    <row r="3" spans="1:7" outlineLevel="2" x14ac:dyDescent="0.3">
      <c r="A3" s="1">
        <v>64</v>
      </c>
      <c r="B3" t="s">
        <v>524</v>
      </c>
      <c r="C3" t="s">
        <v>525</v>
      </c>
      <c r="D3" t="s">
        <v>526</v>
      </c>
      <c r="E3" t="s">
        <v>528</v>
      </c>
      <c r="F3" s="15">
        <v>14552</v>
      </c>
      <c r="G3" s="4">
        <v>11641.6</v>
      </c>
    </row>
    <row r="4" spans="1:7" outlineLevel="2" x14ac:dyDescent="0.3">
      <c r="A4" s="1">
        <v>65</v>
      </c>
      <c r="B4" t="s">
        <v>524</v>
      </c>
      <c r="C4" t="s">
        <v>525</v>
      </c>
      <c r="D4" t="s">
        <v>529</v>
      </c>
      <c r="E4" t="s">
        <v>530</v>
      </c>
      <c r="F4" s="15">
        <v>17764</v>
      </c>
      <c r="G4" s="4">
        <v>14211.2</v>
      </c>
    </row>
    <row r="5" spans="1:7" outlineLevel="2" x14ac:dyDescent="0.3">
      <c r="A5" s="1">
        <v>84</v>
      </c>
      <c r="B5" t="s">
        <v>524</v>
      </c>
      <c r="C5" t="s">
        <v>525</v>
      </c>
      <c r="D5" t="s">
        <v>526</v>
      </c>
      <c r="E5" t="s">
        <v>554</v>
      </c>
      <c r="F5" s="15">
        <v>16051</v>
      </c>
      <c r="G5" s="4">
        <v>12840.800000000001</v>
      </c>
    </row>
    <row r="6" spans="1:7" outlineLevel="1" x14ac:dyDescent="0.3">
      <c r="B6" s="22" t="s">
        <v>637</v>
      </c>
      <c r="F6" s="15">
        <f>SUBTOTAL(9,F2:F5)</f>
        <v>63825</v>
      </c>
      <c r="G6" s="4">
        <f>SUBTOTAL(9,G2:G5)</f>
        <v>51060</v>
      </c>
    </row>
    <row r="7" spans="1:7" outlineLevel="2" x14ac:dyDescent="0.3">
      <c r="A7" s="1">
        <v>22</v>
      </c>
      <c r="B7" t="s">
        <v>471</v>
      </c>
      <c r="C7" t="s">
        <v>472</v>
      </c>
      <c r="D7" t="s">
        <v>473</v>
      </c>
      <c r="E7" t="s">
        <v>474</v>
      </c>
      <c r="F7" s="15">
        <v>26768</v>
      </c>
      <c r="G7" s="4">
        <v>53536</v>
      </c>
    </row>
    <row r="8" spans="1:7" outlineLevel="2" x14ac:dyDescent="0.3">
      <c r="A8" s="1">
        <v>23</v>
      </c>
      <c r="B8" t="s">
        <v>471</v>
      </c>
      <c r="C8" t="s">
        <v>472</v>
      </c>
      <c r="D8" t="s">
        <v>473</v>
      </c>
      <c r="E8" t="s">
        <v>475</v>
      </c>
      <c r="F8" s="15">
        <v>26831</v>
      </c>
      <c r="G8" s="4">
        <v>67077.5</v>
      </c>
    </row>
    <row r="9" spans="1:7" outlineLevel="2" x14ac:dyDescent="0.3">
      <c r="A9" s="1">
        <v>24</v>
      </c>
      <c r="B9" t="s">
        <v>471</v>
      </c>
      <c r="C9" t="s">
        <v>472</v>
      </c>
      <c r="D9" t="s">
        <v>473</v>
      </c>
      <c r="E9" t="s">
        <v>476</v>
      </c>
      <c r="F9" s="15">
        <v>24888</v>
      </c>
      <c r="G9" s="4">
        <v>74664</v>
      </c>
    </row>
    <row r="10" spans="1:7" outlineLevel="2" x14ac:dyDescent="0.3">
      <c r="A10" s="1">
        <v>25</v>
      </c>
      <c r="B10" t="s">
        <v>471</v>
      </c>
      <c r="C10" t="s">
        <v>472</v>
      </c>
      <c r="D10" t="s">
        <v>477</v>
      </c>
      <c r="E10" t="s">
        <v>478</v>
      </c>
      <c r="F10" s="15">
        <v>26671</v>
      </c>
      <c r="G10" s="4">
        <v>58676.200000000004</v>
      </c>
    </row>
    <row r="11" spans="1:7" outlineLevel="2" x14ac:dyDescent="0.3">
      <c r="A11" s="1">
        <v>26</v>
      </c>
      <c r="B11" t="s">
        <v>471</v>
      </c>
      <c r="C11" t="s">
        <v>472</v>
      </c>
      <c r="D11" t="s">
        <v>477</v>
      </c>
      <c r="E11" t="s">
        <v>479</v>
      </c>
      <c r="F11" s="15">
        <v>26852</v>
      </c>
      <c r="G11" s="4">
        <v>80556</v>
      </c>
    </row>
    <row r="12" spans="1:7" outlineLevel="2" x14ac:dyDescent="0.3">
      <c r="A12" s="1">
        <v>27</v>
      </c>
      <c r="B12" t="s">
        <v>471</v>
      </c>
      <c r="C12" t="s">
        <v>472</v>
      </c>
      <c r="D12" t="s">
        <v>477</v>
      </c>
      <c r="E12" t="s">
        <v>480</v>
      </c>
      <c r="F12" s="15">
        <v>26001</v>
      </c>
      <c r="G12" s="4">
        <v>91003.5</v>
      </c>
    </row>
    <row r="13" spans="1:7" outlineLevel="2" x14ac:dyDescent="0.3">
      <c r="A13" s="1">
        <v>28</v>
      </c>
      <c r="B13" t="s">
        <v>471</v>
      </c>
      <c r="C13" t="s">
        <v>472</v>
      </c>
      <c r="D13" t="s">
        <v>481</v>
      </c>
      <c r="E13" t="s">
        <v>482</v>
      </c>
      <c r="F13" s="15">
        <v>25236</v>
      </c>
      <c r="G13" s="4">
        <v>50472</v>
      </c>
    </row>
    <row r="14" spans="1:7" outlineLevel="2" x14ac:dyDescent="0.3">
      <c r="A14" s="1">
        <v>29</v>
      </c>
      <c r="B14" t="s">
        <v>471</v>
      </c>
      <c r="C14" t="s">
        <v>472</v>
      </c>
      <c r="D14" t="s">
        <v>481</v>
      </c>
      <c r="E14" t="s">
        <v>483</v>
      </c>
      <c r="F14" s="15">
        <v>27514</v>
      </c>
      <c r="G14" s="4">
        <v>68785</v>
      </c>
    </row>
    <row r="15" spans="1:7" outlineLevel="2" x14ac:dyDescent="0.3">
      <c r="A15" s="1">
        <v>30</v>
      </c>
      <c r="B15" t="s">
        <v>471</v>
      </c>
      <c r="C15" t="s">
        <v>472</v>
      </c>
      <c r="D15" t="s">
        <v>481</v>
      </c>
      <c r="E15" t="s">
        <v>484</v>
      </c>
      <c r="F15" s="15">
        <v>25970</v>
      </c>
      <c r="G15" s="4">
        <v>77910</v>
      </c>
    </row>
    <row r="16" spans="1:7" outlineLevel="2" x14ac:dyDescent="0.3">
      <c r="A16" s="1">
        <v>31</v>
      </c>
      <c r="B16" t="s">
        <v>471</v>
      </c>
      <c r="C16" t="s">
        <v>472</v>
      </c>
      <c r="D16" t="s">
        <v>481</v>
      </c>
      <c r="E16" t="s">
        <v>485</v>
      </c>
      <c r="F16" s="15">
        <v>27061</v>
      </c>
      <c r="G16" s="4">
        <v>59534.200000000004</v>
      </c>
    </row>
    <row r="17" spans="1:7" outlineLevel="2" x14ac:dyDescent="0.3">
      <c r="A17" s="1">
        <v>32</v>
      </c>
      <c r="B17" t="s">
        <v>471</v>
      </c>
      <c r="C17" t="s">
        <v>472</v>
      </c>
      <c r="D17" t="s">
        <v>481</v>
      </c>
      <c r="E17" t="s">
        <v>486</v>
      </c>
      <c r="F17" s="15">
        <v>27287</v>
      </c>
      <c r="G17" s="4">
        <v>81861</v>
      </c>
    </row>
    <row r="18" spans="1:7" outlineLevel="2" x14ac:dyDescent="0.3">
      <c r="A18" s="1">
        <v>33</v>
      </c>
      <c r="B18" t="s">
        <v>471</v>
      </c>
      <c r="C18" t="s">
        <v>472</v>
      </c>
      <c r="D18" t="s">
        <v>481</v>
      </c>
      <c r="E18" t="s">
        <v>487</v>
      </c>
      <c r="F18" s="15">
        <v>26146</v>
      </c>
      <c r="G18" s="4">
        <v>91511</v>
      </c>
    </row>
    <row r="19" spans="1:7" outlineLevel="2" x14ac:dyDescent="0.3">
      <c r="A19" s="1">
        <v>34</v>
      </c>
      <c r="B19" t="s">
        <v>471</v>
      </c>
      <c r="C19" t="s">
        <v>472</v>
      </c>
      <c r="D19" t="s">
        <v>488</v>
      </c>
      <c r="E19" t="s">
        <v>489</v>
      </c>
      <c r="F19" s="15">
        <v>24566</v>
      </c>
      <c r="G19" s="4">
        <v>60186.700000000004</v>
      </c>
    </row>
    <row r="20" spans="1:7" outlineLevel="2" x14ac:dyDescent="0.3">
      <c r="A20" s="1">
        <v>35</v>
      </c>
      <c r="B20" t="s">
        <v>471</v>
      </c>
      <c r="C20" t="s">
        <v>472</v>
      </c>
      <c r="D20" t="s">
        <v>488</v>
      </c>
      <c r="E20" t="s">
        <v>490</v>
      </c>
      <c r="F20" s="15">
        <v>24877</v>
      </c>
      <c r="G20" s="4">
        <v>77118.7</v>
      </c>
    </row>
    <row r="21" spans="1:7" outlineLevel="2" x14ac:dyDescent="0.3">
      <c r="A21" s="1">
        <v>36</v>
      </c>
      <c r="B21" t="s">
        <v>471</v>
      </c>
      <c r="C21" t="s">
        <v>472</v>
      </c>
      <c r="D21" t="s">
        <v>488</v>
      </c>
      <c r="E21" t="s">
        <v>491</v>
      </c>
      <c r="F21" s="15">
        <v>26489</v>
      </c>
      <c r="G21" s="4">
        <v>99333.75</v>
      </c>
    </row>
    <row r="22" spans="1:7" outlineLevel="2" x14ac:dyDescent="0.3">
      <c r="A22" s="1">
        <v>37</v>
      </c>
      <c r="B22" t="s">
        <v>471</v>
      </c>
      <c r="C22" t="s">
        <v>472</v>
      </c>
      <c r="D22" t="s">
        <v>492</v>
      </c>
      <c r="E22" t="s">
        <v>493</v>
      </c>
      <c r="F22" s="15">
        <v>25726</v>
      </c>
      <c r="G22" s="4">
        <v>77178</v>
      </c>
    </row>
    <row r="23" spans="1:7" outlineLevel="2" x14ac:dyDescent="0.3">
      <c r="A23" s="1">
        <v>38</v>
      </c>
      <c r="B23" t="s">
        <v>471</v>
      </c>
      <c r="C23" t="s">
        <v>472</v>
      </c>
      <c r="D23" t="s">
        <v>492</v>
      </c>
      <c r="E23" t="s">
        <v>494</v>
      </c>
      <c r="F23" s="15">
        <v>27754</v>
      </c>
      <c r="G23" s="4">
        <v>104077.5</v>
      </c>
    </row>
    <row r="24" spans="1:7" outlineLevel="2" x14ac:dyDescent="0.3">
      <c r="A24" s="1">
        <v>39</v>
      </c>
      <c r="B24" t="s">
        <v>471</v>
      </c>
      <c r="C24" t="s">
        <v>472</v>
      </c>
      <c r="D24" t="s">
        <v>492</v>
      </c>
      <c r="E24" t="s">
        <v>495</v>
      </c>
      <c r="F24" s="15">
        <v>27141</v>
      </c>
      <c r="G24" s="4">
        <v>115349.25</v>
      </c>
    </row>
    <row r="25" spans="1:7" outlineLevel="2" x14ac:dyDescent="0.3">
      <c r="A25" s="1">
        <v>40</v>
      </c>
      <c r="B25" t="s">
        <v>471</v>
      </c>
      <c r="C25" t="s">
        <v>472</v>
      </c>
      <c r="D25" t="s">
        <v>492</v>
      </c>
      <c r="E25" t="s">
        <v>496</v>
      </c>
      <c r="F25" s="15">
        <v>26355</v>
      </c>
      <c r="G25" s="4">
        <v>98831.25</v>
      </c>
    </row>
    <row r="26" spans="1:7" outlineLevel="2" x14ac:dyDescent="0.3">
      <c r="A26" s="1">
        <v>41</v>
      </c>
      <c r="B26" t="s">
        <v>471</v>
      </c>
      <c r="C26" t="s">
        <v>472</v>
      </c>
      <c r="D26" t="s">
        <v>492</v>
      </c>
      <c r="E26" t="s">
        <v>497</v>
      </c>
      <c r="F26" s="15">
        <v>25836</v>
      </c>
      <c r="G26" s="4">
        <v>109803</v>
      </c>
    </row>
    <row r="27" spans="1:7" outlineLevel="2" x14ac:dyDescent="0.3">
      <c r="A27" s="1">
        <v>42</v>
      </c>
      <c r="B27" t="s">
        <v>471</v>
      </c>
      <c r="C27" t="s">
        <v>498</v>
      </c>
      <c r="D27" t="s">
        <v>499</v>
      </c>
      <c r="E27" t="s">
        <v>500</v>
      </c>
      <c r="F27" s="15">
        <v>26553</v>
      </c>
      <c r="G27" s="4">
        <v>66382.5</v>
      </c>
    </row>
    <row r="28" spans="1:7" outlineLevel="2" x14ac:dyDescent="0.3">
      <c r="A28" s="1">
        <v>43</v>
      </c>
      <c r="B28" t="s">
        <v>471</v>
      </c>
      <c r="C28" t="s">
        <v>498</v>
      </c>
      <c r="D28" t="s">
        <v>499</v>
      </c>
      <c r="E28" t="s">
        <v>501</v>
      </c>
      <c r="F28" s="15">
        <v>24917</v>
      </c>
      <c r="G28" s="4">
        <v>74751</v>
      </c>
    </row>
    <row r="29" spans="1:7" outlineLevel="2" x14ac:dyDescent="0.3">
      <c r="A29" s="1">
        <v>44</v>
      </c>
      <c r="B29" t="s">
        <v>471</v>
      </c>
      <c r="C29" t="s">
        <v>498</v>
      </c>
      <c r="D29" t="s">
        <v>499</v>
      </c>
      <c r="E29" t="s">
        <v>502</v>
      </c>
      <c r="F29" s="15">
        <v>27449</v>
      </c>
      <c r="G29" s="4">
        <v>68622.5</v>
      </c>
    </row>
    <row r="30" spans="1:7" outlineLevel="2" x14ac:dyDescent="0.3">
      <c r="A30" s="1">
        <v>45</v>
      </c>
      <c r="B30" t="s">
        <v>471</v>
      </c>
      <c r="C30" t="s">
        <v>498</v>
      </c>
      <c r="D30" t="s">
        <v>499</v>
      </c>
      <c r="E30" t="s">
        <v>503</v>
      </c>
      <c r="F30" s="15">
        <v>25770</v>
      </c>
      <c r="G30" s="4">
        <v>77310</v>
      </c>
    </row>
    <row r="31" spans="1:7" outlineLevel="2" x14ac:dyDescent="0.3">
      <c r="A31" s="1">
        <v>46</v>
      </c>
      <c r="B31" t="s">
        <v>471</v>
      </c>
      <c r="C31" t="s">
        <v>498</v>
      </c>
      <c r="D31" t="s">
        <v>504</v>
      </c>
      <c r="E31" t="s">
        <v>505</v>
      </c>
      <c r="F31" s="15">
        <v>27295</v>
      </c>
      <c r="G31" s="4">
        <v>68237.5</v>
      </c>
    </row>
    <row r="32" spans="1:7" outlineLevel="2" x14ac:dyDescent="0.3">
      <c r="A32" s="1">
        <v>47</v>
      </c>
      <c r="B32" t="s">
        <v>471</v>
      </c>
      <c r="C32" t="s">
        <v>498</v>
      </c>
      <c r="D32" t="s">
        <v>504</v>
      </c>
      <c r="E32" t="s">
        <v>506</v>
      </c>
      <c r="F32" s="15">
        <v>25483</v>
      </c>
      <c r="G32" s="4">
        <v>76449</v>
      </c>
    </row>
    <row r="33" spans="1:7" outlineLevel="2" x14ac:dyDescent="0.3">
      <c r="A33" s="1">
        <v>48</v>
      </c>
      <c r="B33" t="s">
        <v>471</v>
      </c>
      <c r="C33" t="s">
        <v>498</v>
      </c>
      <c r="D33" t="s">
        <v>507</v>
      </c>
      <c r="E33" t="s">
        <v>508</v>
      </c>
      <c r="F33" s="15">
        <v>25337</v>
      </c>
      <c r="G33" s="4">
        <v>63342.5</v>
      </c>
    </row>
    <row r="34" spans="1:7" outlineLevel="2" x14ac:dyDescent="0.3">
      <c r="A34" s="1">
        <v>49</v>
      </c>
      <c r="B34" t="s">
        <v>471</v>
      </c>
      <c r="C34" t="s">
        <v>498</v>
      </c>
      <c r="D34" t="s">
        <v>507</v>
      </c>
      <c r="E34" t="s">
        <v>509</v>
      </c>
      <c r="F34" s="15">
        <v>26032</v>
      </c>
      <c r="G34" s="4">
        <v>78096</v>
      </c>
    </row>
    <row r="35" spans="1:7" outlineLevel="2" x14ac:dyDescent="0.3">
      <c r="A35" s="1">
        <v>50</v>
      </c>
      <c r="B35" t="s">
        <v>471</v>
      </c>
      <c r="C35" t="s">
        <v>498</v>
      </c>
      <c r="D35" t="s">
        <v>507</v>
      </c>
      <c r="E35" t="s">
        <v>510</v>
      </c>
      <c r="F35" s="15">
        <v>28388</v>
      </c>
      <c r="G35" s="4">
        <v>70970</v>
      </c>
    </row>
    <row r="36" spans="1:7" outlineLevel="2" x14ac:dyDescent="0.3">
      <c r="A36" s="1">
        <v>51</v>
      </c>
      <c r="B36" t="s">
        <v>471</v>
      </c>
      <c r="C36" t="s">
        <v>498</v>
      </c>
      <c r="D36" t="s">
        <v>507</v>
      </c>
      <c r="E36" t="s">
        <v>511</v>
      </c>
      <c r="F36" s="15">
        <v>25817</v>
      </c>
      <c r="G36" s="4">
        <v>77451</v>
      </c>
    </row>
    <row r="37" spans="1:7" outlineLevel="2" x14ac:dyDescent="0.3">
      <c r="A37" s="1">
        <v>52</v>
      </c>
      <c r="B37" t="s">
        <v>471</v>
      </c>
      <c r="C37" t="s">
        <v>498</v>
      </c>
      <c r="D37" t="s">
        <v>512</v>
      </c>
      <c r="E37" t="s">
        <v>513</v>
      </c>
      <c r="F37" s="15">
        <v>27258</v>
      </c>
      <c r="G37" s="4">
        <v>68145</v>
      </c>
    </row>
    <row r="38" spans="1:7" outlineLevel="2" x14ac:dyDescent="0.3">
      <c r="A38" s="1">
        <v>53</v>
      </c>
      <c r="B38" t="s">
        <v>471</v>
      </c>
      <c r="C38" t="s">
        <v>498</v>
      </c>
      <c r="D38" t="s">
        <v>512</v>
      </c>
      <c r="E38" t="s">
        <v>514</v>
      </c>
      <c r="F38" s="15">
        <v>25572</v>
      </c>
      <c r="G38" s="4">
        <v>76716</v>
      </c>
    </row>
    <row r="39" spans="1:7" outlineLevel="2" x14ac:dyDescent="0.3">
      <c r="A39" s="1">
        <v>54</v>
      </c>
      <c r="B39" t="s">
        <v>471</v>
      </c>
      <c r="C39" t="s">
        <v>498</v>
      </c>
      <c r="D39" t="s">
        <v>512</v>
      </c>
      <c r="E39" t="s">
        <v>515</v>
      </c>
      <c r="F39" s="15">
        <v>27762</v>
      </c>
      <c r="G39" s="4">
        <v>69405</v>
      </c>
    </row>
    <row r="40" spans="1:7" outlineLevel="2" x14ac:dyDescent="0.3">
      <c r="A40" s="1">
        <v>55</v>
      </c>
      <c r="B40" t="s">
        <v>471</v>
      </c>
      <c r="C40" t="s">
        <v>498</v>
      </c>
      <c r="D40" t="s">
        <v>512</v>
      </c>
      <c r="E40" t="s">
        <v>516</v>
      </c>
      <c r="F40" s="15">
        <v>26937</v>
      </c>
      <c r="G40" s="4">
        <v>107748</v>
      </c>
    </row>
    <row r="41" spans="1:7" outlineLevel="2" x14ac:dyDescent="0.3">
      <c r="A41" s="1">
        <v>56</v>
      </c>
      <c r="B41" t="s">
        <v>471</v>
      </c>
      <c r="C41" t="s">
        <v>498</v>
      </c>
      <c r="D41" t="s">
        <v>512</v>
      </c>
      <c r="E41" t="s">
        <v>517</v>
      </c>
      <c r="F41" s="15">
        <v>25358</v>
      </c>
      <c r="G41" s="4">
        <v>64662.899999999994</v>
      </c>
    </row>
    <row r="42" spans="1:7" outlineLevel="2" x14ac:dyDescent="0.3">
      <c r="A42" s="1">
        <v>57</v>
      </c>
      <c r="B42" t="s">
        <v>471</v>
      </c>
      <c r="C42" t="s">
        <v>498</v>
      </c>
      <c r="D42" t="s">
        <v>512</v>
      </c>
      <c r="E42" t="s">
        <v>518</v>
      </c>
      <c r="F42" s="15">
        <v>26460</v>
      </c>
      <c r="G42" s="4">
        <v>82026</v>
      </c>
    </row>
    <row r="43" spans="1:7" outlineLevel="2" x14ac:dyDescent="0.3">
      <c r="A43" s="1">
        <v>58</v>
      </c>
      <c r="B43" t="s">
        <v>471</v>
      </c>
      <c r="C43" t="s">
        <v>466</v>
      </c>
      <c r="D43" t="s">
        <v>519</v>
      </c>
      <c r="E43" t="s">
        <v>520</v>
      </c>
      <c r="F43" s="15">
        <v>24346</v>
      </c>
      <c r="G43" s="4">
        <v>85211</v>
      </c>
    </row>
    <row r="44" spans="1:7" outlineLevel="2" x14ac:dyDescent="0.3">
      <c r="A44" s="1">
        <v>59</v>
      </c>
      <c r="B44" t="s">
        <v>471</v>
      </c>
      <c r="C44" t="s">
        <v>466</v>
      </c>
      <c r="D44" t="s">
        <v>519</v>
      </c>
      <c r="E44" t="s">
        <v>521</v>
      </c>
      <c r="F44" s="15">
        <v>28133</v>
      </c>
      <c r="G44" s="4">
        <v>126598.5</v>
      </c>
    </row>
    <row r="45" spans="1:7" outlineLevel="2" x14ac:dyDescent="0.3">
      <c r="A45" s="1">
        <v>60</v>
      </c>
      <c r="B45" t="s">
        <v>471</v>
      </c>
      <c r="C45" t="s">
        <v>466</v>
      </c>
      <c r="D45" t="s">
        <v>519</v>
      </c>
      <c r="E45" t="s">
        <v>522</v>
      </c>
      <c r="F45" s="15">
        <v>26410</v>
      </c>
      <c r="G45" s="4">
        <v>99037.5</v>
      </c>
    </row>
    <row r="46" spans="1:7" outlineLevel="2" x14ac:dyDescent="0.3">
      <c r="A46" s="1">
        <v>61</v>
      </c>
      <c r="B46" t="s">
        <v>471</v>
      </c>
      <c r="C46" t="s">
        <v>466</v>
      </c>
      <c r="D46" t="s">
        <v>519</v>
      </c>
      <c r="E46" t="s">
        <v>523</v>
      </c>
      <c r="F46" s="15">
        <v>27178</v>
      </c>
      <c r="G46" s="4">
        <v>129095.5</v>
      </c>
    </row>
    <row r="47" spans="1:7" outlineLevel="2" x14ac:dyDescent="0.3">
      <c r="A47" s="1">
        <v>87</v>
      </c>
      <c r="B47" t="s">
        <v>471</v>
      </c>
      <c r="C47" t="s">
        <v>472</v>
      </c>
      <c r="D47" t="s">
        <v>492</v>
      </c>
      <c r="E47" t="s">
        <v>555</v>
      </c>
      <c r="F47" s="15">
        <v>19967</v>
      </c>
      <c r="G47" s="4">
        <v>59901</v>
      </c>
    </row>
    <row r="48" spans="1:7" outlineLevel="1" x14ac:dyDescent="0.3">
      <c r="B48" s="22" t="s">
        <v>638</v>
      </c>
      <c r="F48" s="15">
        <f>SUBTOTAL(9,F7:F47)</f>
        <v>1074391</v>
      </c>
      <c r="G48" s="4">
        <f>SUBTOTAL(9,G7:G47)</f>
        <v>3287622.9499999997</v>
      </c>
    </row>
    <row r="49" spans="1:7" outlineLevel="2" x14ac:dyDescent="0.3">
      <c r="A49" s="1">
        <v>69</v>
      </c>
      <c r="B49" t="s">
        <v>531</v>
      </c>
      <c r="C49" t="s">
        <v>532</v>
      </c>
      <c r="D49" t="s">
        <v>540</v>
      </c>
      <c r="E49" t="s">
        <v>542</v>
      </c>
      <c r="F49" s="15">
        <v>12290</v>
      </c>
      <c r="G49" s="4">
        <v>43015</v>
      </c>
    </row>
    <row r="50" spans="1:7" outlineLevel="2" x14ac:dyDescent="0.3">
      <c r="A50" s="1">
        <v>70</v>
      </c>
      <c r="B50" t="s">
        <v>531</v>
      </c>
      <c r="C50" t="s">
        <v>532</v>
      </c>
      <c r="D50" t="s">
        <v>535</v>
      </c>
      <c r="E50" t="s">
        <v>536</v>
      </c>
      <c r="F50" s="15">
        <v>12549</v>
      </c>
      <c r="G50" s="4">
        <v>40784.25</v>
      </c>
    </row>
    <row r="51" spans="1:7" outlineLevel="2" x14ac:dyDescent="0.3">
      <c r="A51" s="1">
        <v>71</v>
      </c>
      <c r="B51" t="s">
        <v>531</v>
      </c>
      <c r="C51" t="s">
        <v>532</v>
      </c>
      <c r="D51" t="s">
        <v>533</v>
      </c>
      <c r="E51" t="s">
        <v>537</v>
      </c>
      <c r="F51" s="15">
        <v>19213</v>
      </c>
      <c r="G51" s="4">
        <v>72048.75</v>
      </c>
    </row>
    <row r="52" spans="1:7" outlineLevel="2" x14ac:dyDescent="0.3">
      <c r="A52" s="1">
        <v>72</v>
      </c>
      <c r="B52" t="s">
        <v>531</v>
      </c>
      <c r="C52" t="s">
        <v>532</v>
      </c>
      <c r="D52" t="s">
        <v>535</v>
      </c>
      <c r="E52" t="s">
        <v>538</v>
      </c>
      <c r="F52" s="15">
        <v>15845</v>
      </c>
      <c r="G52" s="4">
        <v>51496.25</v>
      </c>
    </row>
    <row r="53" spans="1:7" outlineLevel="2" x14ac:dyDescent="0.3">
      <c r="A53" s="1">
        <v>73</v>
      </c>
      <c r="B53" t="s">
        <v>531</v>
      </c>
      <c r="C53" t="s">
        <v>532</v>
      </c>
      <c r="D53" t="s">
        <v>533</v>
      </c>
      <c r="E53" t="s">
        <v>539</v>
      </c>
      <c r="F53" s="15">
        <v>11753</v>
      </c>
      <c r="G53" s="4">
        <v>44073.75</v>
      </c>
    </row>
    <row r="54" spans="1:7" outlineLevel="2" x14ac:dyDescent="0.3">
      <c r="A54" s="1">
        <v>74</v>
      </c>
      <c r="B54" t="s">
        <v>531</v>
      </c>
      <c r="C54" t="s">
        <v>532</v>
      </c>
      <c r="D54" t="s">
        <v>540</v>
      </c>
      <c r="E54" t="s">
        <v>541</v>
      </c>
      <c r="F54" s="15">
        <v>11007</v>
      </c>
      <c r="G54" s="4">
        <v>38524.5</v>
      </c>
    </row>
    <row r="55" spans="1:7" outlineLevel="2" x14ac:dyDescent="0.3">
      <c r="A55" s="1">
        <v>75</v>
      </c>
      <c r="B55" t="s">
        <v>531</v>
      </c>
      <c r="C55" t="s">
        <v>532</v>
      </c>
      <c r="D55" t="s">
        <v>533</v>
      </c>
      <c r="E55" t="s">
        <v>534</v>
      </c>
      <c r="F55" s="15">
        <v>11837</v>
      </c>
      <c r="G55" s="4">
        <v>38470.25</v>
      </c>
    </row>
    <row r="56" spans="1:7" outlineLevel="2" x14ac:dyDescent="0.3">
      <c r="A56" s="1">
        <v>76</v>
      </c>
      <c r="B56" t="s">
        <v>531</v>
      </c>
      <c r="C56" t="s">
        <v>532</v>
      </c>
      <c r="D56" t="s">
        <v>540</v>
      </c>
      <c r="E56" t="s">
        <v>543</v>
      </c>
      <c r="F56" s="15">
        <v>11571</v>
      </c>
      <c r="G56" s="4">
        <v>40498.5</v>
      </c>
    </row>
    <row r="57" spans="1:7" outlineLevel="2" x14ac:dyDescent="0.3">
      <c r="A57" s="1">
        <v>77</v>
      </c>
      <c r="B57" t="s">
        <v>531</v>
      </c>
      <c r="C57" t="s">
        <v>532</v>
      </c>
      <c r="D57" t="s">
        <v>535</v>
      </c>
      <c r="E57" t="s">
        <v>544</v>
      </c>
      <c r="F57" s="15">
        <v>11065</v>
      </c>
      <c r="G57" s="4">
        <v>33195</v>
      </c>
    </row>
    <row r="58" spans="1:7" outlineLevel="2" x14ac:dyDescent="0.3">
      <c r="A58" s="1">
        <v>78</v>
      </c>
      <c r="B58" t="s">
        <v>531</v>
      </c>
      <c r="C58" t="s">
        <v>532</v>
      </c>
      <c r="D58" t="s">
        <v>535</v>
      </c>
      <c r="E58" t="s">
        <v>545</v>
      </c>
      <c r="F58" s="15">
        <v>11837</v>
      </c>
      <c r="G58" s="4">
        <v>53266.5</v>
      </c>
    </row>
    <row r="59" spans="1:7" outlineLevel="2" x14ac:dyDescent="0.3">
      <c r="A59" s="1">
        <v>79</v>
      </c>
      <c r="B59" t="s">
        <v>531</v>
      </c>
      <c r="C59" t="s">
        <v>532</v>
      </c>
      <c r="D59" t="s">
        <v>535</v>
      </c>
      <c r="E59" t="s">
        <v>546</v>
      </c>
      <c r="F59" s="15">
        <v>12466</v>
      </c>
      <c r="G59" s="4">
        <v>46747.5</v>
      </c>
    </row>
    <row r="60" spans="1:7" outlineLevel="1" x14ac:dyDescent="0.3">
      <c r="B60" s="22" t="s">
        <v>639</v>
      </c>
      <c r="F60" s="15">
        <f>SUBTOTAL(9,F49:F59)</f>
        <v>141433</v>
      </c>
      <c r="G60" s="4">
        <f>SUBTOTAL(9,G49:G59)</f>
        <v>502120.25</v>
      </c>
    </row>
    <row r="61" spans="1:7" outlineLevel="2" x14ac:dyDescent="0.3">
      <c r="A61" s="1">
        <v>81</v>
      </c>
      <c r="B61" t="s">
        <v>547</v>
      </c>
      <c r="C61" t="s">
        <v>548</v>
      </c>
      <c r="D61" t="s">
        <v>549</v>
      </c>
      <c r="E61" t="s">
        <v>550</v>
      </c>
      <c r="F61" s="15">
        <v>1429</v>
      </c>
      <c r="G61" s="4">
        <v>40012</v>
      </c>
    </row>
    <row r="62" spans="1:7" outlineLevel="2" x14ac:dyDescent="0.3">
      <c r="A62" s="1">
        <v>82</v>
      </c>
      <c r="B62" t="s">
        <v>547</v>
      </c>
      <c r="C62" t="s">
        <v>548</v>
      </c>
      <c r="D62" t="s">
        <v>551</v>
      </c>
      <c r="E62" t="s">
        <v>552</v>
      </c>
      <c r="F62" s="15">
        <v>1385</v>
      </c>
      <c r="G62" s="4">
        <v>16620</v>
      </c>
    </row>
    <row r="63" spans="1:7" outlineLevel="2" x14ac:dyDescent="0.3">
      <c r="A63" s="1">
        <v>83</v>
      </c>
      <c r="B63" t="s">
        <v>547</v>
      </c>
      <c r="C63" t="s">
        <v>548</v>
      </c>
      <c r="D63" t="s">
        <v>551</v>
      </c>
      <c r="E63" t="s">
        <v>553</v>
      </c>
      <c r="F63" s="15">
        <v>1883</v>
      </c>
      <c r="G63" s="4">
        <v>26362</v>
      </c>
    </row>
    <row r="64" spans="1:7" outlineLevel="1" x14ac:dyDescent="0.3">
      <c r="B64" s="22" t="s">
        <v>640</v>
      </c>
      <c r="F64" s="15">
        <f>SUBTOTAL(9,F61:F63)</f>
        <v>4697</v>
      </c>
      <c r="G64" s="4">
        <f>SUBTOTAL(9,G61:G63)</f>
        <v>82994</v>
      </c>
    </row>
    <row r="65" spans="1:7" outlineLevel="2" x14ac:dyDescent="0.3">
      <c r="A65" s="1">
        <v>1</v>
      </c>
      <c r="B65" t="s">
        <v>435</v>
      </c>
      <c r="C65" t="s">
        <v>436</v>
      </c>
      <c r="D65" t="s">
        <v>437</v>
      </c>
      <c r="E65" t="s">
        <v>438</v>
      </c>
      <c r="F65" s="15">
        <v>1289</v>
      </c>
      <c r="G65" s="4">
        <v>23202</v>
      </c>
    </row>
    <row r="66" spans="1:7" outlineLevel="2" x14ac:dyDescent="0.3">
      <c r="A66" s="1">
        <v>2</v>
      </c>
      <c r="B66" t="s">
        <v>435</v>
      </c>
      <c r="C66" t="s">
        <v>436</v>
      </c>
      <c r="D66" t="s">
        <v>439</v>
      </c>
      <c r="E66" t="s">
        <v>440</v>
      </c>
      <c r="F66" s="15">
        <v>1186</v>
      </c>
      <c r="G66" s="4">
        <v>21348</v>
      </c>
    </row>
    <row r="67" spans="1:7" outlineLevel="2" x14ac:dyDescent="0.3">
      <c r="A67" s="1">
        <v>3</v>
      </c>
      <c r="B67" t="s">
        <v>435</v>
      </c>
      <c r="C67" t="s">
        <v>436</v>
      </c>
      <c r="D67" t="s">
        <v>441</v>
      </c>
      <c r="E67" t="s">
        <v>442</v>
      </c>
      <c r="F67" s="15">
        <v>988</v>
      </c>
      <c r="G67" s="4">
        <v>14573</v>
      </c>
    </row>
    <row r="68" spans="1:7" outlineLevel="2" x14ac:dyDescent="0.3">
      <c r="A68" s="1">
        <v>4</v>
      </c>
      <c r="B68" t="s">
        <v>435</v>
      </c>
      <c r="C68" t="s">
        <v>436</v>
      </c>
      <c r="D68" t="s">
        <v>441</v>
      </c>
      <c r="E68" t="s">
        <v>443</v>
      </c>
      <c r="F68" s="15">
        <v>891</v>
      </c>
      <c r="G68" s="4">
        <v>18220.95</v>
      </c>
    </row>
    <row r="69" spans="1:7" outlineLevel="2" x14ac:dyDescent="0.3">
      <c r="A69" s="1">
        <v>5</v>
      </c>
      <c r="B69" t="s">
        <v>435</v>
      </c>
      <c r="C69" t="s">
        <v>436</v>
      </c>
      <c r="D69" t="s">
        <v>444</v>
      </c>
      <c r="E69" t="s">
        <v>445</v>
      </c>
      <c r="F69" s="15">
        <v>908</v>
      </c>
      <c r="G69" s="4">
        <v>13620</v>
      </c>
    </row>
    <row r="70" spans="1:7" outlineLevel="2" x14ac:dyDescent="0.3">
      <c r="A70" s="1">
        <v>6</v>
      </c>
      <c r="B70" t="s">
        <v>435</v>
      </c>
      <c r="C70" t="s">
        <v>436</v>
      </c>
      <c r="D70" t="s">
        <v>444</v>
      </c>
      <c r="E70" t="s">
        <v>197</v>
      </c>
      <c r="F70" s="15">
        <v>1326</v>
      </c>
      <c r="G70" s="4">
        <v>27846</v>
      </c>
    </row>
    <row r="71" spans="1:7" outlineLevel="2" x14ac:dyDescent="0.3">
      <c r="A71" s="1">
        <v>7</v>
      </c>
      <c r="B71" t="s">
        <v>435</v>
      </c>
      <c r="C71" t="s">
        <v>436</v>
      </c>
      <c r="D71" t="s">
        <v>446</v>
      </c>
      <c r="E71" t="s">
        <v>447</v>
      </c>
      <c r="F71" s="15">
        <v>926</v>
      </c>
      <c r="G71" s="4">
        <v>18288.5</v>
      </c>
    </row>
    <row r="72" spans="1:7" outlineLevel="2" x14ac:dyDescent="0.3">
      <c r="A72" s="1">
        <v>8</v>
      </c>
      <c r="B72" t="s">
        <v>435</v>
      </c>
      <c r="C72" t="s">
        <v>436</v>
      </c>
      <c r="D72" t="s">
        <v>446</v>
      </c>
      <c r="E72" t="s">
        <v>448</v>
      </c>
      <c r="F72" s="15">
        <v>1479</v>
      </c>
      <c r="G72" s="4">
        <v>66555</v>
      </c>
    </row>
    <row r="73" spans="1:7" outlineLevel="2" x14ac:dyDescent="0.3">
      <c r="A73" s="1">
        <v>9</v>
      </c>
      <c r="B73" t="s">
        <v>435</v>
      </c>
      <c r="C73" t="s">
        <v>436</v>
      </c>
      <c r="D73" t="s">
        <v>437</v>
      </c>
      <c r="E73" t="s">
        <v>449</v>
      </c>
      <c r="F73" s="15">
        <v>1233</v>
      </c>
      <c r="G73" s="4">
        <v>27742.5</v>
      </c>
    </row>
    <row r="74" spans="1:7" outlineLevel="2" x14ac:dyDescent="0.3">
      <c r="A74" s="1">
        <v>10</v>
      </c>
      <c r="B74" t="s">
        <v>435</v>
      </c>
      <c r="C74" t="s">
        <v>436</v>
      </c>
      <c r="D74" t="s">
        <v>450</v>
      </c>
      <c r="E74" t="s">
        <v>451</v>
      </c>
      <c r="F74" s="15">
        <v>869</v>
      </c>
      <c r="G74" s="4">
        <v>8690</v>
      </c>
    </row>
    <row r="75" spans="1:7" outlineLevel="2" x14ac:dyDescent="0.3">
      <c r="A75" s="1">
        <v>11</v>
      </c>
      <c r="B75" t="s">
        <v>435</v>
      </c>
      <c r="C75" t="s">
        <v>452</v>
      </c>
      <c r="D75" t="s">
        <v>453</v>
      </c>
      <c r="E75" t="s">
        <v>454</v>
      </c>
      <c r="F75" s="15">
        <v>981</v>
      </c>
      <c r="G75" s="4">
        <v>8779.9499999999989</v>
      </c>
    </row>
    <row r="76" spans="1:7" outlineLevel="2" x14ac:dyDescent="0.3">
      <c r="A76" s="1">
        <v>12</v>
      </c>
      <c r="B76" t="s">
        <v>435</v>
      </c>
      <c r="C76" t="s">
        <v>452</v>
      </c>
      <c r="D76" t="s">
        <v>453</v>
      </c>
      <c r="E76" t="s">
        <v>455</v>
      </c>
      <c r="F76" s="15">
        <v>861</v>
      </c>
      <c r="G76" s="4">
        <v>7705.95</v>
      </c>
    </row>
    <row r="77" spans="1:7" outlineLevel="2" x14ac:dyDescent="0.3">
      <c r="A77" s="1">
        <v>13</v>
      </c>
      <c r="B77" t="s">
        <v>435</v>
      </c>
      <c r="C77" t="s">
        <v>452</v>
      </c>
      <c r="D77" t="s">
        <v>456</v>
      </c>
      <c r="E77" t="s">
        <v>457</v>
      </c>
      <c r="F77" s="15">
        <v>1000</v>
      </c>
      <c r="G77" s="4">
        <v>8950</v>
      </c>
    </row>
    <row r="78" spans="1:7" outlineLevel="2" x14ac:dyDescent="0.3">
      <c r="A78" s="1">
        <v>14</v>
      </c>
      <c r="B78" t="s">
        <v>435</v>
      </c>
      <c r="C78" t="s">
        <v>452</v>
      </c>
      <c r="D78" t="s">
        <v>456</v>
      </c>
      <c r="E78" t="s">
        <v>458</v>
      </c>
      <c r="F78" s="15">
        <v>864</v>
      </c>
      <c r="G78" s="4">
        <v>7732.7999999999993</v>
      </c>
    </row>
    <row r="79" spans="1:7" outlineLevel="2" x14ac:dyDescent="0.3">
      <c r="A79" s="1">
        <v>15</v>
      </c>
      <c r="B79" t="s">
        <v>435</v>
      </c>
      <c r="C79" t="s">
        <v>452</v>
      </c>
      <c r="D79" t="s">
        <v>459</v>
      </c>
      <c r="E79" t="s">
        <v>460</v>
      </c>
      <c r="F79" s="15">
        <v>908</v>
      </c>
      <c r="G79" s="4">
        <v>8399</v>
      </c>
    </row>
    <row r="80" spans="1:7" outlineLevel="2" x14ac:dyDescent="0.3">
      <c r="A80" s="1">
        <v>16</v>
      </c>
      <c r="B80" t="s">
        <v>435</v>
      </c>
      <c r="C80" t="s">
        <v>452</v>
      </c>
      <c r="D80" t="s">
        <v>461</v>
      </c>
      <c r="E80" t="s">
        <v>462</v>
      </c>
      <c r="F80" s="15">
        <v>938</v>
      </c>
      <c r="G80" s="4">
        <v>8395.0999999999985</v>
      </c>
    </row>
    <row r="81" spans="1:7" outlineLevel="2" x14ac:dyDescent="0.3">
      <c r="A81" s="1">
        <v>17</v>
      </c>
      <c r="B81" t="s">
        <v>435</v>
      </c>
      <c r="C81" t="s">
        <v>452</v>
      </c>
      <c r="D81" t="s">
        <v>461</v>
      </c>
      <c r="E81" t="s">
        <v>463</v>
      </c>
      <c r="F81" s="15">
        <v>1061</v>
      </c>
      <c r="G81" s="4">
        <v>10079.5</v>
      </c>
    </row>
    <row r="82" spans="1:7" outlineLevel="2" x14ac:dyDescent="0.3">
      <c r="A82" s="1">
        <v>18</v>
      </c>
      <c r="B82" t="s">
        <v>435</v>
      </c>
      <c r="C82" t="s">
        <v>452</v>
      </c>
      <c r="D82" t="s">
        <v>461</v>
      </c>
      <c r="E82" t="s">
        <v>464</v>
      </c>
      <c r="F82" s="15">
        <v>768</v>
      </c>
      <c r="G82" s="4">
        <v>8409.5999999999985</v>
      </c>
    </row>
    <row r="83" spans="1:7" outlineLevel="2" x14ac:dyDescent="0.3">
      <c r="A83" s="1">
        <v>19</v>
      </c>
      <c r="B83" t="s">
        <v>435</v>
      </c>
      <c r="C83" t="s">
        <v>465</v>
      </c>
      <c r="D83" t="s">
        <v>466</v>
      </c>
      <c r="E83" t="s">
        <v>467</v>
      </c>
      <c r="F83" s="15">
        <v>672</v>
      </c>
      <c r="G83" s="4">
        <v>4300.8</v>
      </c>
    </row>
    <row r="84" spans="1:7" outlineLevel="2" x14ac:dyDescent="0.3">
      <c r="A84" s="1">
        <v>20</v>
      </c>
      <c r="B84" t="s">
        <v>435</v>
      </c>
      <c r="C84" t="s">
        <v>465</v>
      </c>
      <c r="D84" t="s">
        <v>468</v>
      </c>
      <c r="E84" t="s">
        <v>469</v>
      </c>
      <c r="F84" s="15">
        <v>1271</v>
      </c>
      <c r="G84" s="4">
        <v>9659.6</v>
      </c>
    </row>
    <row r="85" spans="1:7" outlineLevel="2" x14ac:dyDescent="0.3">
      <c r="A85" s="1">
        <v>21</v>
      </c>
      <c r="B85" t="s">
        <v>435</v>
      </c>
      <c r="C85" t="s">
        <v>465</v>
      </c>
      <c r="D85" t="s">
        <v>466</v>
      </c>
      <c r="E85" t="s">
        <v>470</v>
      </c>
      <c r="F85" s="15">
        <v>872</v>
      </c>
      <c r="G85" s="4">
        <v>11623.76</v>
      </c>
    </row>
    <row r="86" spans="1:7" outlineLevel="1" x14ac:dyDescent="0.3">
      <c r="B86" s="22" t="s">
        <v>641</v>
      </c>
      <c r="F86" s="15">
        <f>SUBTOTAL(9,F65:F85)</f>
        <v>21291</v>
      </c>
      <c r="G86" s="4">
        <f>SUBTOTAL(9,G65:G85)</f>
        <v>334122.00999999995</v>
      </c>
    </row>
    <row r="87" spans="1:7" x14ac:dyDescent="0.3">
      <c r="B87" s="22" t="s">
        <v>28</v>
      </c>
      <c r="F87" s="15">
        <f>SUBTOTAL(9,F2:F85)</f>
        <v>1305637</v>
      </c>
      <c r="G87" s="4">
        <f>SUBTOTAL(9,G2:G85)</f>
        <v>4257919.209999999</v>
      </c>
    </row>
  </sheetData>
  <autoFilter ref="A1:G85" xr:uid="{0D962FA6-A43E-4BC1-A885-4E0ED716CD08}">
    <sortState xmlns:xlrd2="http://schemas.microsoft.com/office/spreadsheetml/2017/richdata2" ref="A2:G85">
      <sortCondition ref="B2:B85"/>
    </sortState>
  </autoFilter>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94C2-5FFA-4B73-A28D-7C0D2680E060}">
  <sheetPr codeName="Sheet17">
    <tabColor theme="8" tint="0.59999389629810485"/>
  </sheetPr>
  <dimension ref="A1:K26"/>
  <sheetViews>
    <sheetView showGridLines="0" zoomScale="85" zoomScaleNormal="85" workbookViewId="0">
      <selection activeCell="K7" sqref="K7"/>
    </sheetView>
  </sheetViews>
  <sheetFormatPr defaultRowHeight="14.4" x14ac:dyDescent="0.3"/>
  <cols>
    <col min="1" max="1" width="16.6640625" bestFit="1" customWidth="1"/>
    <col min="7" max="7" width="16.6640625" bestFit="1" customWidth="1"/>
  </cols>
  <sheetData>
    <row r="1" spans="1:11" x14ac:dyDescent="0.3">
      <c r="A1" s="119" t="s">
        <v>569</v>
      </c>
      <c r="B1" s="119"/>
      <c r="C1" s="119"/>
      <c r="D1" s="119"/>
      <c r="E1" s="119"/>
      <c r="G1" s="120" t="s">
        <v>572</v>
      </c>
      <c r="H1" s="120"/>
      <c r="I1" s="120"/>
      <c r="J1" s="120"/>
      <c r="K1" s="120"/>
    </row>
    <row r="2" spans="1:11" x14ac:dyDescent="0.3">
      <c r="A2" s="21" t="s">
        <v>556</v>
      </c>
      <c r="B2" s="21" t="s">
        <v>565</v>
      </c>
      <c r="C2" s="21" t="s">
        <v>566</v>
      </c>
      <c r="D2" s="21" t="s">
        <v>567</v>
      </c>
      <c r="E2" s="21" t="s">
        <v>568</v>
      </c>
      <c r="G2" s="63" t="s">
        <v>556</v>
      </c>
      <c r="H2" s="63" t="s">
        <v>565</v>
      </c>
      <c r="I2" s="63" t="s">
        <v>566</v>
      </c>
      <c r="J2" s="63" t="s">
        <v>567</v>
      </c>
      <c r="K2" s="63" t="s">
        <v>568</v>
      </c>
    </row>
    <row r="3" spans="1:11" x14ac:dyDescent="0.3">
      <c r="A3" t="s">
        <v>471</v>
      </c>
      <c r="B3" s="4">
        <v>108110.89999999804</v>
      </c>
      <c r="C3" s="4">
        <v>131578.29999999728</v>
      </c>
      <c r="D3" s="4">
        <v>126159.04999999776</v>
      </c>
      <c r="E3" s="4">
        <v>140993.24999999837</v>
      </c>
      <c r="G3" s="64" t="str" cm="1">
        <f t="array" ref="G3:G8">A3:A8</f>
        <v>Beverages</v>
      </c>
      <c r="H3" s="65">
        <f>B3+B12+B21</f>
        <v>316404.04999999539</v>
      </c>
      <c r="I3" s="65">
        <f t="shared" ref="I3:K3" si="0">C3+C12+C21</f>
        <v>383907.29999999312</v>
      </c>
      <c r="J3" s="65">
        <f t="shared" si="0"/>
        <v>367838.74999999383</v>
      </c>
      <c r="K3" s="65">
        <f t="shared" si="0"/>
        <v>412387.64999999519</v>
      </c>
    </row>
    <row r="4" spans="1:11" x14ac:dyDescent="0.3">
      <c r="A4" t="s">
        <v>531</v>
      </c>
      <c r="B4" s="4">
        <v>15699.75</v>
      </c>
      <c r="C4" s="4">
        <v>19002.75</v>
      </c>
      <c r="D4" s="4">
        <v>18172.5</v>
      </c>
      <c r="E4" s="4">
        <v>20247.5</v>
      </c>
      <c r="G4" s="64" t="str">
        <v>Food</v>
      </c>
      <c r="H4" s="65">
        <f t="shared" ref="H4:H7" si="1">B4+B13+B22</f>
        <v>48326.939999999944</v>
      </c>
      <c r="I4" s="65">
        <f t="shared" ref="I4:I7" si="2">C4+C13+C22</f>
        <v>58639.839999999982</v>
      </c>
      <c r="J4" s="65">
        <f t="shared" ref="J4:J7" si="3">D4+D13+D22</f>
        <v>56064.759999999973</v>
      </c>
      <c r="K4" s="65">
        <f t="shared" ref="K4:K7" si="4">E4+E13+E22</f>
        <v>62821.579999999987</v>
      </c>
    </row>
    <row r="5" spans="1:11" x14ac:dyDescent="0.3">
      <c r="A5" t="s">
        <v>435</v>
      </c>
      <c r="B5" s="4">
        <v>8926.5299999999916</v>
      </c>
      <c r="C5" s="4">
        <v>10767.760000000022</v>
      </c>
      <c r="D5" s="4">
        <v>10171.400000000014</v>
      </c>
      <c r="E5" s="4">
        <v>11000.110000000022</v>
      </c>
      <c r="G5" s="64" t="str">
        <v>Whole Bean/Teas</v>
      </c>
      <c r="H5" s="65">
        <f t="shared" si="1"/>
        <v>31288.050000000039</v>
      </c>
      <c r="I5" s="65">
        <f t="shared" si="2"/>
        <v>38990.320000000153</v>
      </c>
      <c r="J5" s="65">
        <f t="shared" si="3"/>
        <v>37774.970000000132</v>
      </c>
      <c r="K5" s="65">
        <f t="shared" si="4"/>
        <v>41339.94000000017</v>
      </c>
    </row>
    <row r="6" spans="1:11" x14ac:dyDescent="0.3">
      <c r="A6" t="s">
        <v>547</v>
      </c>
      <c r="B6" s="4">
        <v>3248</v>
      </c>
      <c r="C6" s="4">
        <v>3829</v>
      </c>
      <c r="D6" s="4">
        <v>3779</v>
      </c>
      <c r="E6" s="4">
        <v>4371</v>
      </c>
      <c r="G6" s="64" t="str">
        <v>Merchandise</v>
      </c>
      <c r="H6" s="65">
        <f t="shared" si="1"/>
        <v>8518.3999999999633</v>
      </c>
      <c r="I6" s="65">
        <f t="shared" si="2"/>
        <v>10533.399999999945</v>
      </c>
      <c r="J6" s="65">
        <f t="shared" si="3"/>
        <v>10135.799999999952</v>
      </c>
      <c r="K6" s="65">
        <f t="shared" si="4"/>
        <v>11465.799999999941</v>
      </c>
    </row>
    <row r="7" spans="1:11" x14ac:dyDescent="0.3">
      <c r="A7" s="6" t="s">
        <v>524</v>
      </c>
      <c r="B7" s="27">
        <v>1075.199999999996</v>
      </c>
      <c r="C7" s="27">
        <v>1259.1999999999848</v>
      </c>
      <c r="D7" s="27">
        <v>1220.7999999999877</v>
      </c>
      <c r="E7" s="27">
        <v>1395.999999999977</v>
      </c>
      <c r="G7" s="64" t="str">
        <v>Add-ons</v>
      </c>
      <c r="H7" s="65">
        <f t="shared" si="1"/>
        <v>4253.1999999999489</v>
      </c>
      <c r="I7" s="65">
        <f t="shared" si="2"/>
        <v>5316.3999999999533</v>
      </c>
      <c r="J7" s="65">
        <f t="shared" si="3"/>
        <v>4763.5999999999476</v>
      </c>
      <c r="K7" s="65">
        <f t="shared" si="4"/>
        <v>5773.9999999999491</v>
      </c>
    </row>
    <row r="8" spans="1:11" x14ac:dyDescent="0.3">
      <c r="A8" s="22" t="s">
        <v>28</v>
      </c>
      <c r="B8" s="26">
        <v>137060.37999999803</v>
      </c>
      <c r="C8" s="26">
        <v>166437.00999999727</v>
      </c>
      <c r="D8" s="26">
        <v>159502.74999999779</v>
      </c>
      <c r="E8" s="26">
        <v>178007.85999999836</v>
      </c>
      <c r="G8" s="64" t="str">
        <v>Grand Total</v>
      </c>
      <c r="H8" s="65">
        <f>SUM(H3:H7)</f>
        <v>408790.6399999953</v>
      </c>
      <c r="I8" s="65">
        <f t="shared" ref="I8:K8" si="5">SUM(I3:I7)</f>
        <v>497387.25999999314</v>
      </c>
      <c r="J8" s="65">
        <f t="shared" si="5"/>
        <v>476577.87999999383</v>
      </c>
      <c r="K8" s="65">
        <f t="shared" si="5"/>
        <v>533788.96999999532</v>
      </c>
    </row>
    <row r="10" spans="1:11" x14ac:dyDescent="0.3">
      <c r="A10" s="119" t="s">
        <v>570</v>
      </c>
      <c r="B10" s="119"/>
      <c r="C10" s="119"/>
      <c r="D10" s="119"/>
      <c r="E10" s="119"/>
    </row>
    <row r="11" spans="1:11" x14ac:dyDescent="0.3">
      <c r="A11" s="21" t="s">
        <v>556</v>
      </c>
      <c r="B11" s="21" t="s">
        <v>565</v>
      </c>
      <c r="C11" s="21" t="s">
        <v>566</v>
      </c>
      <c r="D11" s="21" t="s">
        <v>567</v>
      </c>
      <c r="E11" s="21" t="s">
        <v>568</v>
      </c>
    </row>
    <row r="12" spans="1:11" x14ac:dyDescent="0.3">
      <c r="A12" t="s">
        <v>471</v>
      </c>
      <c r="B12" s="4">
        <v>104200.19999999882</v>
      </c>
      <c r="C12" s="4">
        <v>125505.04999999799</v>
      </c>
      <c r="D12" s="4">
        <v>121090.94999999799</v>
      </c>
      <c r="E12" s="4">
        <v>134841.14999999831</v>
      </c>
    </row>
    <row r="13" spans="1:11" x14ac:dyDescent="0.3">
      <c r="A13" t="s">
        <v>531</v>
      </c>
      <c r="B13" s="4">
        <v>16615.78999999995</v>
      </c>
      <c r="C13" s="4">
        <v>20265.939999999984</v>
      </c>
      <c r="D13" s="4">
        <v>19442.159999999974</v>
      </c>
      <c r="E13" s="4">
        <v>21688.62999999999</v>
      </c>
    </row>
    <row r="14" spans="1:11" x14ac:dyDescent="0.3">
      <c r="A14" t="s">
        <v>435</v>
      </c>
      <c r="B14" s="4">
        <v>9852.7400000000052</v>
      </c>
      <c r="C14" s="4">
        <v>11884.090000000035</v>
      </c>
      <c r="D14" s="4">
        <v>11037.100000000024</v>
      </c>
      <c r="E14" s="4">
        <v>12762.770000000037</v>
      </c>
    </row>
    <row r="15" spans="1:11" x14ac:dyDescent="0.3">
      <c r="A15" t="s">
        <v>547</v>
      </c>
      <c r="B15" s="4">
        <v>3640</v>
      </c>
      <c r="C15" s="4">
        <v>4718</v>
      </c>
      <c r="D15" s="4">
        <v>4484</v>
      </c>
      <c r="E15" s="4">
        <v>4986</v>
      </c>
    </row>
    <row r="16" spans="1:11" x14ac:dyDescent="0.3">
      <c r="A16" s="6" t="s">
        <v>524</v>
      </c>
      <c r="B16" s="27">
        <v>2271.9999999999527</v>
      </c>
      <c r="C16" s="27">
        <v>2735.1999999999684</v>
      </c>
      <c r="D16" s="27">
        <v>2592.7999999999597</v>
      </c>
      <c r="E16" s="27">
        <v>2907.9999999999723</v>
      </c>
    </row>
    <row r="17" spans="1:5" x14ac:dyDescent="0.3">
      <c r="A17" s="22" t="s">
        <v>28</v>
      </c>
      <c r="B17" s="26">
        <v>136580.72999999873</v>
      </c>
      <c r="C17" s="26">
        <v>165108.27999999796</v>
      </c>
      <c r="D17" s="26">
        <v>158647.00999999797</v>
      </c>
      <c r="E17" s="26">
        <v>177186.54999999833</v>
      </c>
    </row>
    <row r="19" spans="1:5" x14ac:dyDescent="0.3">
      <c r="A19" s="119" t="s">
        <v>571</v>
      </c>
      <c r="B19" s="119"/>
      <c r="C19" s="119"/>
      <c r="D19" s="119"/>
      <c r="E19" s="119"/>
    </row>
    <row r="20" spans="1:5" x14ac:dyDescent="0.3">
      <c r="A20" s="21" t="s">
        <v>556</v>
      </c>
      <c r="B20" s="21" t="s">
        <v>565</v>
      </c>
      <c r="C20" s="21" t="s">
        <v>566</v>
      </c>
      <c r="D20" s="21" t="s">
        <v>567</v>
      </c>
      <c r="E20" s="21" t="s">
        <v>568</v>
      </c>
    </row>
    <row r="21" spans="1:5" x14ac:dyDescent="0.3">
      <c r="A21" t="s">
        <v>471</v>
      </c>
      <c r="B21" s="4">
        <v>104092.94999999853</v>
      </c>
      <c r="C21" s="4">
        <v>126823.94999999786</v>
      </c>
      <c r="D21" s="4">
        <v>120588.74999999809</v>
      </c>
      <c r="E21" s="4">
        <v>136553.24999999854</v>
      </c>
    </row>
    <row r="22" spans="1:5" x14ac:dyDescent="0.3">
      <c r="A22" t="s">
        <v>531</v>
      </c>
      <c r="B22" s="4">
        <v>16011.399999999998</v>
      </c>
      <c r="C22" s="4">
        <v>19371.149999999994</v>
      </c>
      <c r="D22" s="4">
        <v>18450.099999999999</v>
      </c>
      <c r="E22" s="4">
        <v>20885.449999999997</v>
      </c>
    </row>
    <row r="23" spans="1:5" x14ac:dyDescent="0.3">
      <c r="A23" t="s">
        <v>435</v>
      </c>
      <c r="B23" s="4">
        <v>12508.780000000042</v>
      </c>
      <c r="C23" s="4">
        <v>16338.470000000099</v>
      </c>
      <c r="D23" s="4">
        <v>16566.470000000099</v>
      </c>
      <c r="E23" s="4">
        <v>17577.06000000011</v>
      </c>
    </row>
    <row r="24" spans="1:5" x14ac:dyDescent="0.3">
      <c r="A24" t="s">
        <v>524</v>
      </c>
      <c r="B24" s="4">
        <v>1630.3999999999637</v>
      </c>
      <c r="C24" s="4">
        <v>1986.3999999999446</v>
      </c>
      <c r="D24" s="4">
        <v>1872.7999999999518</v>
      </c>
      <c r="E24" s="4">
        <v>2108.799999999942</v>
      </c>
    </row>
    <row r="25" spans="1:5" x14ac:dyDescent="0.3">
      <c r="A25" s="6" t="s">
        <v>547</v>
      </c>
      <c r="B25" s="27">
        <v>906</v>
      </c>
      <c r="C25" s="27">
        <v>1322</v>
      </c>
      <c r="D25" s="27">
        <v>950</v>
      </c>
      <c r="E25" s="27">
        <v>1470</v>
      </c>
    </row>
    <row r="26" spans="1:5" x14ac:dyDescent="0.3">
      <c r="A26" s="22" t="s">
        <v>28</v>
      </c>
      <c r="B26" s="26">
        <v>135149.52999999851</v>
      </c>
      <c r="C26" s="26">
        <v>165841.96999999788</v>
      </c>
      <c r="D26" s="26">
        <v>158428.11999999813</v>
      </c>
      <c r="E26" s="26">
        <v>178594.5599999986</v>
      </c>
    </row>
  </sheetData>
  <dataConsolidate link="1"/>
  <mergeCells count="4">
    <mergeCell ref="A1:E1"/>
    <mergeCell ref="A10:E10"/>
    <mergeCell ref="A19:E19"/>
    <mergeCell ref="G1:K1"/>
  </mergeCells>
  <phoneticPr fontId="2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85DF-0F30-4F67-A9FC-AA9BA07ED29A}">
  <sheetPr codeName="Sheet18">
    <tabColor theme="8" tint="0.59999389629810485"/>
  </sheetPr>
  <dimension ref="A1:B8"/>
  <sheetViews>
    <sheetView showGridLines="0" workbookViewId="0">
      <selection sqref="A1:B1"/>
    </sheetView>
  </sheetViews>
  <sheetFormatPr defaultRowHeight="14.4" x14ac:dyDescent="0.3"/>
  <cols>
    <col min="1" max="1" width="14.33203125" bestFit="1" customWidth="1"/>
    <col min="2" max="2" width="14.33203125" customWidth="1"/>
  </cols>
  <sheetData>
    <row r="1" spans="1:2" ht="15" thickBot="1" x14ac:dyDescent="0.35">
      <c r="A1" s="121" t="s">
        <v>562</v>
      </c>
      <c r="B1" s="121"/>
    </row>
    <row r="2" spans="1:2" ht="15" thickBot="1" x14ac:dyDescent="0.35">
      <c r="A2" s="2" t="s">
        <v>561</v>
      </c>
      <c r="B2" s="25">
        <v>250</v>
      </c>
    </row>
    <row r="3" spans="1:2" ht="15" thickBot="1" x14ac:dyDescent="0.35">
      <c r="A3" s="2" t="s">
        <v>563</v>
      </c>
      <c r="B3" s="24">
        <v>16.5</v>
      </c>
    </row>
    <row r="4" spans="1:2" ht="15" thickBot="1" x14ac:dyDescent="0.35">
      <c r="A4" s="2" t="s">
        <v>39</v>
      </c>
      <c r="B4" s="24">
        <v>22</v>
      </c>
    </row>
    <row r="5" spans="1:2" ht="3.75" customHeight="1" thickBot="1" x14ac:dyDescent="0.35">
      <c r="A5" s="2"/>
      <c r="B5" s="2"/>
    </row>
    <row r="6" spans="1:2" ht="15" thickBot="1" x14ac:dyDescent="0.35">
      <c r="A6" s="7" t="s">
        <v>573</v>
      </c>
      <c r="B6" s="66">
        <v>590.90909090909088</v>
      </c>
    </row>
    <row r="7" spans="1:2" ht="3.75" customHeight="1" thickBot="1" x14ac:dyDescent="0.35">
      <c r="A7" s="2"/>
      <c r="B7" s="2"/>
    </row>
    <row r="8" spans="1:2" ht="30" customHeight="1" thickBot="1" x14ac:dyDescent="0.35">
      <c r="A8" s="23" t="s">
        <v>564</v>
      </c>
      <c r="B8" s="101">
        <f>IFERROR((B4-B3)*B6-B2,"")</f>
        <v>3000</v>
      </c>
    </row>
  </sheetData>
  <mergeCells count="1">
    <mergeCell ref="A1:B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1D7B-7BA5-4021-8B69-C3E3D3ADE824}">
  <sheetPr codeName="Sheet19">
    <tabColor rgb="FFD00000"/>
    <pageSetUpPr fitToPage="1"/>
  </sheetPr>
  <dimension ref="A1"/>
  <sheetViews>
    <sheetView showGridLines="0" zoomScale="85" zoomScaleNormal="85" workbookViewId="0">
      <selection activeCell="X17" sqref="X17"/>
    </sheetView>
  </sheetViews>
  <sheetFormatPr defaultRowHeight="14.4" x14ac:dyDescent="0.3"/>
  <cols>
    <col min="1" max="1" width="2.88671875" customWidth="1"/>
  </cols>
  <sheetData/>
  <printOptions horizontalCentered="1"/>
  <pageMargins left="0.25" right="0.25" top="0.75" bottom="0.75"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DDF73-3B56-4629-AF35-EDCBC90A5F3C}">
  <sheetPr codeName="Sheet22">
    <tabColor rgb="FFFF9999"/>
  </sheetPr>
  <dimension ref="A1:C9"/>
  <sheetViews>
    <sheetView showGridLines="0" workbookViewId="0">
      <selection activeCell="C15" sqref="C15"/>
    </sheetView>
  </sheetViews>
  <sheetFormatPr defaultRowHeight="14.4" x14ac:dyDescent="0.3"/>
  <cols>
    <col min="2" max="3" width="11.44140625" customWidth="1"/>
  </cols>
  <sheetData>
    <row r="1" spans="1:3" x14ac:dyDescent="0.3">
      <c r="A1" s="28" t="s">
        <v>594</v>
      </c>
      <c r="B1" s="28" t="s">
        <v>595</v>
      </c>
      <c r="C1" s="28" t="s">
        <v>596</v>
      </c>
    </row>
    <row r="2" spans="1:3" x14ac:dyDescent="0.3">
      <c r="A2" s="1" t="s">
        <v>29</v>
      </c>
      <c r="B2" s="29">
        <v>9506</v>
      </c>
      <c r="C2" s="30">
        <v>0.21992020718135369</v>
      </c>
    </row>
    <row r="3" spans="1:3" x14ac:dyDescent="0.3">
      <c r="A3" s="1" t="s">
        <v>30</v>
      </c>
      <c r="B3" s="29">
        <v>8986</v>
      </c>
      <c r="C3" s="30">
        <v>0.22193802981584332</v>
      </c>
    </row>
    <row r="4" spans="1:3" x14ac:dyDescent="0.3">
      <c r="A4" s="1" t="s">
        <v>31</v>
      </c>
      <c r="B4" s="29">
        <v>7241</v>
      </c>
      <c r="C4" s="30">
        <v>0.21524825902143438</v>
      </c>
    </row>
    <row r="5" spans="1:3" x14ac:dyDescent="0.3">
      <c r="A5" s="1" t="s">
        <v>32</v>
      </c>
      <c r="B5" s="29">
        <v>2598</v>
      </c>
      <c r="C5" s="30">
        <v>0.24562682215743439</v>
      </c>
    </row>
    <row r="6" spans="1:3" x14ac:dyDescent="0.3">
      <c r="A6" s="1" t="s">
        <v>33</v>
      </c>
      <c r="B6" s="29">
        <v>3953</v>
      </c>
      <c r="C6" s="30">
        <v>0.30476500243942106</v>
      </c>
    </row>
    <row r="7" spans="1:3" x14ac:dyDescent="0.3">
      <c r="A7" s="1" t="s">
        <v>34</v>
      </c>
      <c r="B7" s="29">
        <v>5012</v>
      </c>
      <c r="C7" s="30">
        <v>0.35596113445378152</v>
      </c>
    </row>
    <row r="8" spans="1:3" x14ac:dyDescent="0.3">
      <c r="A8" s="1" t="s">
        <v>35</v>
      </c>
      <c r="B8" s="29">
        <v>6128</v>
      </c>
      <c r="C8" s="30">
        <v>0.34731707317073168</v>
      </c>
    </row>
    <row r="9" spans="1:3" x14ac:dyDescent="0.3">
      <c r="A9" s="1" t="s">
        <v>36</v>
      </c>
      <c r="B9" s="29">
        <v>5716</v>
      </c>
      <c r="C9" s="30">
        <v>0.35006287870126901</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92F0-00A3-41D8-9502-114F6FB9A631}">
  <sheetPr codeName="Sheet23">
    <tabColor rgb="FFFF9999"/>
  </sheetPr>
  <dimension ref="A3:B22"/>
  <sheetViews>
    <sheetView workbookViewId="0">
      <selection activeCell="B14" sqref="B14"/>
    </sheetView>
  </sheetViews>
  <sheetFormatPr defaultRowHeight="14.4" x14ac:dyDescent="0.3"/>
  <cols>
    <col min="1" max="1" width="45.77734375" bestFit="1" customWidth="1"/>
    <col min="2" max="2" width="24.5546875" bestFit="1" customWidth="1"/>
  </cols>
  <sheetData>
    <row r="3" spans="1:2" x14ac:dyDescent="0.3">
      <c r="A3" s="8" t="s">
        <v>574</v>
      </c>
      <c r="B3" t="s">
        <v>592</v>
      </c>
    </row>
    <row r="4" spans="1:2" x14ac:dyDescent="0.3">
      <c r="A4" t="s">
        <v>576</v>
      </c>
      <c r="B4" s="102">
        <v>0.5178571428571429</v>
      </c>
    </row>
    <row r="5" spans="1:2" x14ac:dyDescent="0.3">
      <c r="A5" t="s">
        <v>586</v>
      </c>
      <c r="B5" s="102">
        <v>0.14285714285714285</v>
      </c>
    </row>
    <row r="6" spans="1:2" x14ac:dyDescent="0.3">
      <c r="A6" t="s">
        <v>579</v>
      </c>
      <c r="B6" s="102">
        <v>8.9285714285714288E-2</v>
      </c>
    </row>
    <row r="7" spans="1:2" x14ac:dyDescent="0.3">
      <c r="A7" t="s">
        <v>581</v>
      </c>
      <c r="B7" s="102">
        <v>7.1428571428571425E-2</v>
      </c>
    </row>
    <row r="8" spans="1:2" x14ac:dyDescent="0.3">
      <c r="A8" t="s">
        <v>578</v>
      </c>
      <c r="B8" s="102">
        <v>5.3571428571428568E-2</v>
      </c>
    </row>
    <row r="9" spans="1:2" x14ac:dyDescent="0.3">
      <c r="A9" t="s">
        <v>583</v>
      </c>
      <c r="B9" s="102">
        <v>3.5714285714285712E-2</v>
      </c>
    </row>
    <row r="10" spans="1:2" x14ac:dyDescent="0.3">
      <c r="A10" t="s">
        <v>590</v>
      </c>
      <c r="B10" s="102">
        <v>3.5714285714285712E-2</v>
      </c>
    </row>
    <row r="11" spans="1:2" x14ac:dyDescent="0.3">
      <c r="A11" t="s">
        <v>587</v>
      </c>
      <c r="B11" s="102">
        <v>1.7857142857142856E-2</v>
      </c>
    </row>
    <row r="12" spans="1:2" x14ac:dyDescent="0.3">
      <c r="A12" t="s">
        <v>589</v>
      </c>
      <c r="B12" s="102">
        <v>1.7857142857142856E-2</v>
      </c>
    </row>
    <row r="13" spans="1:2" x14ac:dyDescent="0.3">
      <c r="A13" t="s">
        <v>580</v>
      </c>
      <c r="B13" s="102">
        <v>1.7857142857142856E-2</v>
      </c>
    </row>
    <row r="14" spans="1:2" x14ac:dyDescent="0.3">
      <c r="A14" t="s">
        <v>577</v>
      </c>
      <c r="B14" s="102">
        <v>0</v>
      </c>
    </row>
    <row r="15" spans="1:2" x14ac:dyDescent="0.3">
      <c r="A15" t="s">
        <v>585</v>
      </c>
      <c r="B15" s="102">
        <v>0</v>
      </c>
    </row>
    <row r="16" spans="1:2" x14ac:dyDescent="0.3">
      <c r="A16" t="s">
        <v>582</v>
      </c>
      <c r="B16" s="102">
        <v>0</v>
      </c>
    </row>
    <row r="17" spans="1:2" x14ac:dyDescent="0.3">
      <c r="A17" t="s">
        <v>584</v>
      </c>
      <c r="B17" s="102">
        <v>0</v>
      </c>
    </row>
    <row r="18" spans="1:2" x14ac:dyDescent="0.3">
      <c r="A18" t="s">
        <v>575</v>
      </c>
      <c r="B18" s="102">
        <v>0</v>
      </c>
    </row>
    <row r="19" spans="1:2" x14ac:dyDescent="0.3">
      <c r="A19" t="s">
        <v>591</v>
      </c>
      <c r="B19" s="102">
        <v>0</v>
      </c>
    </row>
    <row r="20" spans="1:2" x14ac:dyDescent="0.3">
      <c r="A20" t="s">
        <v>588</v>
      </c>
      <c r="B20" s="102">
        <v>0</v>
      </c>
    </row>
    <row r="21" spans="1:2" x14ac:dyDescent="0.3">
      <c r="A21" t="s">
        <v>593</v>
      </c>
      <c r="B21" s="102">
        <v>0</v>
      </c>
    </row>
    <row r="22" spans="1:2" x14ac:dyDescent="0.3">
      <c r="A22" t="s">
        <v>28</v>
      </c>
      <c r="B22" s="1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Cover Sheet</vt:lpstr>
      <vt:lpstr>PROJECT 1</vt:lpstr>
      <vt:lpstr>Orders</vt:lpstr>
      <vt:lpstr>Products</vt:lpstr>
      <vt:lpstr>Warehouse Extension</vt:lpstr>
      <vt:lpstr>Summary Chart</vt:lpstr>
      <vt:lpstr>PROJECT 2</vt:lpstr>
      <vt:lpstr>Team Selector</vt:lpstr>
      <vt:lpstr>Beer Prices</vt:lpstr>
      <vt:lpstr>Price per Ounce</vt:lpstr>
      <vt:lpstr>PROJECT 3</vt:lpstr>
      <vt:lpstr>Indicators</vt:lpstr>
      <vt:lpstr>Detail1</vt:lpstr>
      <vt:lpstr>Region Summary</vt:lpstr>
      <vt:lpstr>PROJECT 4</vt:lpstr>
      <vt:lpstr>Inventory</vt:lpstr>
      <vt:lpstr>Order Tracker</vt:lpstr>
      <vt:lpstr>PROJECT 5</vt:lpstr>
      <vt:lpstr>Product Sales</vt:lpstr>
      <vt:lpstr>Sales by Store</vt:lpstr>
      <vt:lpstr>New Product</vt:lpstr>
      <vt:lpstr>PROJECT 6</vt:lpstr>
      <vt:lpstr>Monthly Trend</vt:lpstr>
      <vt:lpstr>Collision Causes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Ruiz</dc:creator>
  <cp:lastModifiedBy>Samin Al Fattah</cp:lastModifiedBy>
  <cp:lastPrinted>2025-05-01T05:16:47Z</cp:lastPrinted>
  <dcterms:created xsi:type="dcterms:W3CDTF">2020-10-07T16:28:27Z</dcterms:created>
  <dcterms:modified xsi:type="dcterms:W3CDTF">2025-05-01T15:29:05Z</dcterms:modified>
</cp:coreProperties>
</file>