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45" windowWidth="14595" windowHeight="12240" activeTab="2"/>
  </bookViews>
  <sheets>
    <sheet name="Coeff CCINP" sheetId="5" r:id="rId1"/>
    <sheet name="Coeff CS" sheetId="8" r:id="rId2"/>
    <sheet name="Coeff EPITA" sheetId="17" r:id="rId3"/>
  </sheets>
  <definedNames>
    <definedName name="_xlnm.Print_Area" localSheetId="1">'Coeff CS'!$A$1:$Z$20</definedName>
  </definedNames>
  <calcPr calcId="124519"/>
</workbook>
</file>

<file path=xl/calcChain.xml><?xml version="1.0" encoding="utf-8"?>
<calcChain xmlns="http://schemas.openxmlformats.org/spreadsheetml/2006/main">
  <c r="P17" i="5"/>
  <c r="G28" i="8" l="1"/>
  <c r="H4" i="17" l="1"/>
  <c r="Q20" i="8"/>
  <c r="P9" i="5"/>
  <c r="L10"/>
  <c r="L9"/>
  <c r="L5"/>
  <c r="L6"/>
  <c r="L7"/>
  <c r="L8"/>
  <c r="L11"/>
  <c r="L12"/>
  <c r="L13"/>
  <c r="L14"/>
  <c r="L15"/>
  <c r="L16"/>
  <c r="L17"/>
  <c r="L18"/>
  <c r="L19"/>
  <c r="L20"/>
  <c r="L21"/>
  <c r="L22"/>
  <c r="L23"/>
  <c r="L24"/>
  <c r="L25"/>
  <c r="L26"/>
  <c r="L4"/>
  <c r="M20" i="8"/>
  <c r="M19"/>
  <c r="M18"/>
  <c r="M17"/>
  <c r="M16"/>
  <c r="M15"/>
  <c r="M14"/>
  <c r="M13"/>
  <c r="M12"/>
  <c r="M11"/>
  <c r="M10"/>
  <c r="M9"/>
  <c r="M8"/>
  <c r="M7"/>
  <c r="M6"/>
  <c r="M5"/>
  <c r="M4"/>
  <c r="O7"/>
  <c r="O6"/>
  <c r="O4"/>
  <c r="N10" i="5"/>
  <c r="N4"/>
  <c r="L4" i="17" l="1"/>
  <c r="J4"/>
  <c r="O4" l="1"/>
  <c r="V17" i="5" l="1"/>
  <c r="B23" i="8" l="1"/>
  <c r="H23"/>
  <c r="Q19" l="1"/>
  <c r="Q16"/>
  <c r="Q17"/>
  <c r="Q18"/>
  <c r="O16"/>
  <c r="O17"/>
  <c r="O18"/>
  <c r="C29"/>
  <c r="D29"/>
  <c r="D28"/>
  <c r="C28"/>
  <c r="D27"/>
  <c r="C27"/>
  <c r="D26"/>
  <c r="C26"/>
  <c r="D25"/>
  <c r="C25"/>
  <c r="D24"/>
  <c r="C24"/>
  <c r="D23"/>
  <c r="C23"/>
  <c r="Q14"/>
  <c r="F26"/>
  <c r="G26"/>
  <c r="H26"/>
  <c r="E26"/>
  <c r="B26"/>
  <c r="F27"/>
  <c r="G27"/>
  <c r="H27"/>
  <c r="E27"/>
  <c r="B27"/>
  <c r="F28"/>
  <c r="H28"/>
  <c r="E28"/>
  <c r="B28"/>
  <c r="F29"/>
  <c r="G29"/>
  <c r="H29"/>
  <c r="E29"/>
  <c r="B29"/>
  <c r="F25"/>
  <c r="H25"/>
  <c r="H24"/>
  <c r="B25"/>
  <c r="B24"/>
  <c r="E25"/>
  <c r="G25"/>
  <c r="E24"/>
  <c r="G24"/>
  <c r="F24"/>
  <c r="E23"/>
  <c r="G23"/>
  <c r="F23"/>
  <c r="N9" i="5" l="1"/>
  <c r="O14" i="8" l="1"/>
  <c r="O20"/>
  <c r="Z17"/>
  <c r="Z18"/>
  <c r="Z16"/>
  <c r="Z5"/>
  <c r="Z6"/>
  <c r="Z7"/>
  <c r="Z8"/>
  <c r="Z9"/>
  <c r="Z10"/>
  <c r="Z11"/>
  <c r="Z12"/>
  <c r="Z4"/>
  <c r="O19"/>
  <c r="Q15"/>
  <c r="O15"/>
  <c r="Q13"/>
  <c r="Q12"/>
  <c r="Q11"/>
  <c r="Q10"/>
  <c r="Q9"/>
  <c r="Q8"/>
  <c r="Q7"/>
  <c r="Q5"/>
  <c r="Q6"/>
  <c r="P10" i="5"/>
  <c r="P4"/>
  <c r="Q4" i="8"/>
  <c r="O13"/>
  <c r="O12"/>
  <c r="O11"/>
  <c r="O10"/>
  <c r="O9"/>
  <c r="O8"/>
  <c r="O5"/>
  <c r="Z15"/>
  <c r="Z13"/>
  <c r="V25" i="5"/>
  <c r="V24"/>
  <c r="V23"/>
  <c r="V22"/>
  <c r="V20"/>
  <c r="V19"/>
  <c r="V18"/>
  <c r="V16"/>
  <c r="V15"/>
  <c r="V14"/>
  <c r="V13"/>
  <c r="V12"/>
  <c r="V5"/>
  <c r="V11"/>
  <c r="V10"/>
  <c r="V9"/>
  <c r="V21"/>
  <c r="V8"/>
  <c r="V7"/>
  <c r="V6"/>
  <c r="P6"/>
  <c r="P7"/>
  <c r="P8"/>
  <c r="P21"/>
  <c r="P11"/>
  <c r="P5"/>
  <c r="P12"/>
  <c r="P13"/>
  <c r="P14"/>
  <c r="P15"/>
  <c r="P16"/>
  <c r="P18"/>
  <c r="P19"/>
  <c r="P20"/>
  <c r="P22"/>
  <c r="P23"/>
  <c r="P24"/>
  <c r="P26"/>
  <c r="P25"/>
  <c r="N6"/>
  <c r="N7"/>
  <c r="N8"/>
  <c r="N21"/>
  <c r="N11"/>
  <c r="N5"/>
  <c r="N12"/>
  <c r="N13"/>
  <c r="N14"/>
  <c r="N15"/>
  <c r="N16"/>
  <c r="N18"/>
  <c r="N19"/>
  <c r="N20"/>
  <c r="N22"/>
  <c r="N23"/>
  <c r="N24"/>
  <c r="N26"/>
  <c r="N25"/>
  <c r="V4"/>
  <c r="V26" l="1"/>
  <c r="Z19" i="8"/>
</calcChain>
</file>

<file path=xl/sharedStrings.xml><?xml version="1.0" encoding="utf-8"?>
<sst xmlns="http://schemas.openxmlformats.org/spreadsheetml/2006/main" count="163" uniqueCount="107">
  <si>
    <t>Français</t>
  </si>
  <si>
    <t>Moyenne</t>
  </si>
  <si>
    <t>Maths</t>
  </si>
  <si>
    <t>Info</t>
  </si>
  <si>
    <t>Physique</t>
  </si>
  <si>
    <t>Anglais</t>
  </si>
  <si>
    <t>Entretien coeff 10</t>
  </si>
  <si>
    <t>Entretien 20 min coeff 29</t>
  </si>
  <si>
    <t>Entretien 25 min coeff 10,5</t>
  </si>
  <si>
    <t>Entretien coeff 10 + anglais coeff 10</t>
  </si>
  <si>
    <t>Entretien 30 min coeff 15</t>
  </si>
  <si>
    <t>Entretien sous forme de travail collectif coeff 5</t>
  </si>
  <si>
    <t>Réseau Polytech</t>
  </si>
  <si>
    <t>Entretien de 30 à 40 min coeff 25</t>
  </si>
  <si>
    <t>Coefficients écrits</t>
  </si>
  <si>
    <t>LV</t>
  </si>
  <si>
    <t>SII</t>
  </si>
  <si>
    <t xml:space="preserve">  Coefficients oraux</t>
  </si>
  <si>
    <t>Barre admissibilité</t>
  </si>
  <si>
    <t>Modél.</t>
  </si>
  <si>
    <t>ENS Rennes</t>
  </si>
  <si>
    <t>ESIREM Dijon</t>
  </si>
  <si>
    <t>ESB Nantes</t>
  </si>
  <si>
    <t>Phys-Ch</t>
  </si>
  <si>
    <t>ESTIA Bidart</t>
  </si>
  <si>
    <t>ESTP Paris</t>
  </si>
  <si>
    <t>ISAT Nevers</t>
  </si>
  <si>
    <t>ISEP Paris</t>
  </si>
  <si>
    <t>ISIS Castres</t>
  </si>
  <si>
    <t>Points</t>
  </si>
  <si>
    <t>TIPE</t>
  </si>
  <si>
    <t>TP SII</t>
  </si>
  <si>
    <t>Entretien. Moyenne de l’écrit coeff 0,5 + entretien coeff 0,5</t>
  </si>
  <si>
    <t>Entretien de personnalité et culture générale précédé d’une épreuve écrite de culture générale et d’anglais. Coeff 14</t>
  </si>
  <si>
    <t>Entretien de motivation coeff 15, anglais coeff 5, ADS coeff 5</t>
  </si>
  <si>
    <t>Entretien 25 min, même poids que les écrits</t>
  </si>
  <si>
    <t>Tests psychotechniques 80 min coeff 6, entretien 20 min coeff 8, anglais coeff 6</t>
  </si>
  <si>
    <t>ECAM Rennes</t>
  </si>
  <si>
    <t>EIL Côte d'Opale</t>
  </si>
  <si>
    <t>EIVP Paris</t>
  </si>
  <si>
    <t>ENS Cachan Paris-Saclay</t>
  </si>
  <si>
    <t>ENSAIT Roubaix</t>
  </si>
  <si>
    <t>ENSISA Mulhouse</t>
  </si>
  <si>
    <t>ENTPE Lyon</t>
  </si>
  <si>
    <t>ESIGELEC Rouen</t>
  </si>
  <si>
    <t>3iL Ingénieurs (Limoges)</t>
  </si>
  <si>
    <t>Nombre places</t>
  </si>
  <si>
    <t>4*</t>
  </si>
  <si>
    <t>2*</t>
  </si>
  <si>
    <t>CCINP</t>
  </si>
  <si>
    <t>Étude d’un texte de vulgarisation scientifique et entretien. Épreuves écrites ne comptent pas pour l’admission</t>
  </si>
  <si>
    <t>Entretien motivation 20 min coeff 15, test anglais 30 min coeff 5</t>
  </si>
  <si>
    <t>Centrale Paris</t>
  </si>
  <si>
    <t>Supélec (Gif, Metz et Rennes)</t>
  </si>
  <si>
    <t>Centrale Lyon</t>
  </si>
  <si>
    <t>SupOptique</t>
  </si>
  <si>
    <t>Centrale Lille</t>
  </si>
  <si>
    <t>Centrale Nantes</t>
  </si>
  <si>
    <t>Centrale Marseille</t>
  </si>
  <si>
    <t>Centrale Casablanca</t>
  </si>
  <si>
    <t>UTT (Troyes)</t>
  </si>
  <si>
    <t>SIGMA (ex IFMA) Clermont</t>
  </si>
  <si>
    <t>ISMANS CESI Le Mans</t>
  </si>
  <si>
    <t>ESIX Normandie</t>
  </si>
  <si>
    <t>CS</t>
  </si>
  <si>
    <t>Maths1</t>
  </si>
  <si>
    <t>Maths2</t>
  </si>
  <si>
    <t>Phys-Ch1</t>
  </si>
  <si>
    <t>Phys-Ch2</t>
  </si>
  <si>
    <t>Barre admissiblité</t>
  </si>
  <si>
    <t>Coefficients oraux</t>
  </si>
  <si>
    <t>TP Ph-Ch</t>
  </si>
  <si>
    <t>Ecrits Fr coeff 3, SII coeff 1</t>
  </si>
  <si>
    <t>15+15 min, coeff 10</t>
  </si>
  <si>
    <t>Evaluation du dossier du candidat 25 %</t>
  </si>
  <si>
    <t>Test psychotechnique 30 min, 15 %</t>
  </si>
  <si>
    <t>Anglais 15 min, 20 %</t>
  </si>
  <si>
    <t>Entretien 35min, 40 %</t>
  </si>
  <si>
    <t>Barre scientifique</t>
  </si>
  <si>
    <t>Entretien 30+30min, coeff 13</t>
  </si>
  <si>
    <t>TP SII 4h, coeff 14</t>
  </si>
  <si>
    <t>Epreuve coeff 15 qui évalue : expression écrite et orale, culture scientifique et technique, dynamisme, initiative, motivation</t>
  </si>
  <si>
    <t>CONCOURS Mines-Telecom</t>
  </si>
  <si>
    <t>CONCOURS Arts et Métiers</t>
  </si>
  <si>
    <t>CONCOURS Mines Ponts</t>
  </si>
  <si>
    <r>
      <t xml:space="preserve">Mines-Telecom G4 </t>
    </r>
    <r>
      <rPr>
        <sz val="8"/>
        <color theme="1"/>
        <rFont val="Calibri"/>
        <family val="2"/>
        <scheme val="minor"/>
      </rPr>
      <t>(ENSG, ESNSAT, Télécom Nancy, Télécom Saint Etienne)</t>
    </r>
  </si>
  <si>
    <t>Oral maths 40 min coeff 8, QCM physique info 50 min coeff 8, QCM anglais 30 min coeff 7, entretien nouvelles technologies 15 min coeff 7</t>
  </si>
  <si>
    <t>Ecoles Centrales + Supélec</t>
  </si>
  <si>
    <t>SII :</t>
  </si>
  <si>
    <t>Coefficients écrits pour estimation admissibilité</t>
  </si>
  <si>
    <t>Entretien 30 min, coeff 10</t>
  </si>
  <si>
    <t>Ecrit</t>
  </si>
  <si>
    <t>Oral</t>
  </si>
  <si>
    <t>Bonifications 3/2</t>
  </si>
  <si>
    <t>*Note prise en compte uniquement pour l'admission</t>
  </si>
  <si>
    <t>Modél. :</t>
  </si>
  <si>
    <t>Loraine INP - ENSTIB Epinal</t>
  </si>
  <si>
    <t>Toulouse INP - ENIT Tarbes</t>
  </si>
  <si>
    <t>Loraine INP - ENSGSI Nancy</t>
  </si>
  <si>
    <t>ESIPE Créteil</t>
  </si>
  <si>
    <t>EPITA</t>
  </si>
  <si>
    <t>EPITA / IPSA / ESME</t>
  </si>
  <si>
    <t>*L'option est à choisir entre Maths II, Physique, SI ou SN (Sciences du Numérique) lors de l'inscription</t>
  </si>
  <si>
    <t>Créativité et Innovation</t>
  </si>
  <si>
    <t>Entretien individuel</t>
  </si>
  <si>
    <t>Option*
(SI)</t>
  </si>
  <si>
    <t>Valeur estimée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</si>
</sst>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44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NumberFormat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2" borderId="24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2" borderId="38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3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5" xfId="0" applyNumberFormat="1" applyBorder="1" applyAlignment="1">
      <alignment horizontal="center" vertical="center"/>
    </xf>
    <xf numFmtId="0" fontId="0" fillId="2" borderId="55" xfId="0" applyNumberFormat="1" applyFill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2" borderId="27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5" xfId="0" applyNumberFormat="1" applyBorder="1"/>
    <xf numFmtId="0" fontId="0" fillId="0" borderId="19" xfId="0" applyNumberFormat="1" applyBorder="1"/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right" vertical="center"/>
    </xf>
    <xf numFmtId="0" fontId="0" fillId="0" borderId="10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"/>
  <sheetViews>
    <sheetView workbookViewId="0">
      <selection sqref="A1:A3"/>
    </sheetView>
  </sheetViews>
  <sheetFormatPr baseColWidth="10" defaultRowHeight="15"/>
  <cols>
    <col min="1" max="1" width="25.7109375" customWidth="1"/>
    <col min="2" max="22" width="8.7109375" customWidth="1"/>
  </cols>
  <sheetData>
    <row r="1" spans="1:22">
      <c r="A1" s="135" t="s">
        <v>49</v>
      </c>
      <c r="B1" s="126" t="s">
        <v>14</v>
      </c>
      <c r="C1" s="127"/>
      <c r="D1" s="127"/>
      <c r="E1" s="127"/>
      <c r="F1" s="127"/>
      <c r="G1" s="127"/>
      <c r="H1" s="128"/>
      <c r="I1" s="112" t="s">
        <v>18</v>
      </c>
      <c r="J1" s="112"/>
      <c r="K1" s="112"/>
      <c r="L1" s="112"/>
      <c r="M1" s="112"/>
      <c r="N1" s="112"/>
      <c r="O1" s="112"/>
      <c r="P1" s="113"/>
      <c r="Q1" s="126" t="s">
        <v>17</v>
      </c>
      <c r="R1" s="127"/>
      <c r="S1" s="127"/>
      <c r="T1" s="127"/>
      <c r="U1" s="128"/>
      <c r="V1" s="129" t="s">
        <v>46</v>
      </c>
    </row>
    <row r="2" spans="1:22">
      <c r="A2" s="136"/>
      <c r="B2" s="140" t="s">
        <v>16</v>
      </c>
      <c r="C2" s="116" t="s">
        <v>2</v>
      </c>
      <c r="D2" s="116" t="s">
        <v>4</v>
      </c>
      <c r="E2" s="116" t="s">
        <v>3</v>
      </c>
      <c r="F2" s="116" t="s">
        <v>0</v>
      </c>
      <c r="G2" s="116" t="s">
        <v>15</v>
      </c>
      <c r="H2" s="117" t="s">
        <v>19</v>
      </c>
      <c r="I2" s="114" t="s">
        <v>93</v>
      </c>
      <c r="J2" s="115"/>
      <c r="K2" s="114">
        <v>2016</v>
      </c>
      <c r="L2" s="115"/>
      <c r="M2" s="114">
        <v>2017</v>
      </c>
      <c r="N2" s="115"/>
      <c r="O2" s="138">
        <v>2018</v>
      </c>
      <c r="P2" s="139"/>
      <c r="Q2" s="4" t="s">
        <v>2</v>
      </c>
      <c r="R2" s="12" t="s">
        <v>23</v>
      </c>
      <c r="S2" s="12" t="s">
        <v>15</v>
      </c>
      <c r="T2" s="12" t="s">
        <v>30</v>
      </c>
      <c r="U2" s="16" t="s">
        <v>31</v>
      </c>
      <c r="V2" s="130"/>
    </row>
    <row r="3" spans="1:22" ht="15.75" thickBot="1">
      <c r="A3" s="137"/>
      <c r="B3" s="143"/>
      <c r="C3" s="141"/>
      <c r="D3" s="141"/>
      <c r="E3" s="141"/>
      <c r="F3" s="141"/>
      <c r="G3" s="141"/>
      <c r="H3" s="142"/>
      <c r="I3" s="36" t="s">
        <v>91</v>
      </c>
      <c r="J3" s="36" t="s">
        <v>92</v>
      </c>
      <c r="K3" s="36" t="s">
        <v>29</v>
      </c>
      <c r="L3" s="84" t="s">
        <v>1</v>
      </c>
      <c r="M3" s="36" t="s">
        <v>29</v>
      </c>
      <c r="N3" s="8" t="s">
        <v>1</v>
      </c>
      <c r="O3" s="8" t="s">
        <v>29</v>
      </c>
      <c r="P3" s="9" t="s">
        <v>1</v>
      </c>
      <c r="Q3" s="19"/>
      <c r="R3" s="8"/>
      <c r="S3" s="8"/>
      <c r="T3" s="8"/>
      <c r="U3" s="9"/>
      <c r="V3" s="23">
        <v>2018</v>
      </c>
    </row>
    <row r="4" spans="1:22">
      <c r="A4" s="10" t="s">
        <v>49</v>
      </c>
      <c r="B4" s="96">
        <v>15</v>
      </c>
      <c r="C4" s="94">
        <v>8</v>
      </c>
      <c r="D4" s="94">
        <v>10</v>
      </c>
      <c r="E4" s="94">
        <v>4</v>
      </c>
      <c r="F4" s="94">
        <v>9</v>
      </c>
      <c r="G4" s="94">
        <v>4</v>
      </c>
      <c r="H4" s="95">
        <v>8</v>
      </c>
      <c r="I4" s="49"/>
      <c r="J4" s="49">
        <v>70</v>
      </c>
      <c r="K4" s="50">
        <v>557.23</v>
      </c>
      <c r="L4" s="14">
        <f>IF(K4=0,"",K4/(F4+C4+D4+G4+H4+E4+B4))</f>
        <v>9.6074137931034489</v>
      </c>
      <c r="M4" s="51">
        <v>572.9</v>
      </c>
      <c r="N4" s="15">
        <f>IF(M4=0,"",M4/(F4+C4+D4+G4+H4+E4+B4))</f>
        <v>9.8775862068965505</v>
      </c>
      <c r="O4" s="51">
        <v>577.53</v>
      </c>
      <c r="P4" s="20">
        <f>IF(O4=0,"",O4/(F4+C4+D4+G4+H4+E4+B4))</f>
        <v>9.9574137931034485</v>
      </c>
      <c r="Q4" s="3">
        <v>9</v>
      </c>
      <c r="R4" s="1">
        <v>7</v>
      </c>
      <c r="S4" s="1">
        <v>6</v>
      </c>
      <c r="T4" s="1">
        <v>8</v>
      </c>
      <c r="U4" s="2">
        <v>10</v>
      </c>
      <c r="V4" s="24" t="e">
        <f>#REF!</f>
        <v>#REF!</v>
      </c>
    </row>
    <row r="5" spans="1:22" ht="24.95" customHeight="1">
      <c r="A5" s="48" t="s">
        <v>98</v>
      </c>
      <c r="B5" s="88">
        <v>15</v>
      </c>
      <c r="C5" s="89">
        <v>8</v>
      </c>
      <c r="D5" s="89">
        <v>10</v>
      </c>
      <c r="E5" s="89">
        <v>4</v>
      </c>
      <c r="F5" s="89">
        <v>9</v>
      </c>
      <c r="G5" s="89">
        <v>4</v>
      </c>
      <c r="H5" s="87">
        <v>8</v>
      </c>
      <c r="I5" s="53">
        <v>15</v>
      </c>
      <c r="J5" s="53"/>
      <c r="K5" s="54"/>
      <c r="L5" s="14" t="str">
        <f>IF(K5=0,"",K5/(F5+C5+D5+G5+H5+E5+B5))</f>
        <v/>
      </c>
      <c r="M5" s="56"/>
      <c r="N5" s="13" t="str">
        <f>IF(M5=0,"",M5/(F5+C5+D5+G5+H5+E5+B5))</f>
        <v/>
      </c>
      <c r="O5" s="56"/>
      <c r="P5" s="21" t="str">
        <f>IF(O5=0,"",O5/(F5+C5+D5+G5+H5+E5+B5))</f>
        <v/>
      </c>
      <c r="Q5" s="131" t="s">
        <v>50</v>
      </c>
      <c r="R5" s="132"/>
      <c r="S5" s="132"/>
      <c r="T5" s="132"/>
      <c r="U5" s="133"/>
      <c r="V5" s="25" t="e">
        <f>#REF!</f>
        <v>#REF!</v>
      </c>
    </row>
    <row r="6" spans="1:22">
      <c r="A6" s="7" t="s">
        <v>37</v>
      </c>
      <c r="B6" s="88">
        <v>12</v>
      </c>
      <c r="C6" s="89">
        <v>10</v>
      </c>
      <c r="D6" s="89">
        <v>12</v>
      </c>
      <c r="E6" s="89">
        <v>3</v>
      </c>
      <c r="F6" s="89">
        <v>9</v>
      </c>
      <c r="G6" s="89">
        <v>4</v>
      </c>
      <c r="H6" s="87">
        <v>8</v>
      </c>
      <c r="I6" s="53"/>
      <c r="J6" s="53"/>
      <c r="K6" s="54">
        <v>329.17</v>
      </c>
      <c r="L6" s="14">
        <f>IF(K6=0,"",K6/(F6+C6+D6+G6+H6+E6+B6))</f>
        <v>5.6753448275862075</v>
      </c>
      <c r="M6" s="56">
        <v>397.99</v>
      </c>
      <c r="N6" s="13">
        <f>IF(M6=0,"",M6/(F6+C6+D6+G6+H6+E6+B6))</f>
        <v>6.8618965517241381</v>
      </c>
      <c r="O6" s="56">
        <v>362.85</v>
      </c>
      <c r="P6" s="21">
        <f>IF(O6=0,"",O6/(F6+C6+D6+G6+H6+E6+B6))</f>
        <v>6.2560344827586212</v>
      </c>
      <c r="Q6" s="123" t="s">
        <v>6</v>
      </c>
      <c r="R6" s="124"/>
      <c r="S6" s="124"/>
      <c r="T6" s="124"/>
      <c r="U6" s="134"/>
      <c r="V6" s="25" t="e">
        <f>#REF!</f>
        <v>#REF!</v>
      </c>
    </row>
    <row r="7" spans="1:22">
      <c r="A7" s="7" t="s">
        <v>38</v>
      </c>
      <c r="B7" s="88">
        <v>12</v>
      </c>
      <c r="C7" s="89">
        <v>10</v>
      </c>
      <c r="D7" s="89">
        <v>10</v>
      </c>
      <c r="E7" s="89">
        <v>5</v>
      </c>
      <c r="F7" s="89">
        <v>9</v>
      </c>
      <c r="G7" s="89">
        <v>6</v>
      </c>
      <c r="H7" s="87">
        <v>6</v>
      </c>
      <c r="I7" s="53"/>
      <c r="J7" s="53"/>
      <c r="K7" s="54">
        <v>405.89</v>
      </c>
      <c r="L7" s="14">
        <f>IF(K7=0,"",K7/(F7+C7+D7+G7+H7+E7+B7))</f>
        <v>6.9981034482758622</v>
      </c>
      <c r="M7" s="56">
        <v>406.18</v>
      </c>
      <c r="N7" s="13">
        <f>IF(M7=0,"",M7/(F7+C7+D7+G7+H7+E7+B7))</f>
        <v>7.0031034482758621</v>
      </c>
      <c r="O7" s="56">
        <v>405.15</v>
      </c>
      <c r="P7" s="21">
        <f>IF(O7=0,"",O7/(F7+C7+D7+G7+H7+E7+B7))</f>
        <v>6.9853448275862062</v>
      </c>
      <c r="Q7" s="123" t="s">
        <v>7</v>
      </c>
      <c r="R7" s="124"/>
      <c r="S7" s="124"/>
      <c r="T7" s="124"/>
      <c r="U7" s="134"/>
      <c r="V7" s="25" t="e">
        <f>#REF!</f>
        <v>#REF!</v>
      </c>
    </row>
    <row r="8" spans="1:22">
      <c r="A8" s="7" t="s">
        <v>39</v>
      </c>
      <c r="B8" s="88">
        <v>7</v>
      </c>
      <c r="C8" s="89">
        <v>7</v>
      </c>
      <c r="D8" s="89">
        <v>9</v>
      </c>
      <c r="E8" s="89">
        <v>3</v>
      </c>
      <c r="F8" s="89">
        <v>8</v>
      </c>
      <c r="G8" s="89">
        <v>2</v>
      </c>
      <c r="H8" s="87">
        <v>7</v>
      </c>
      <c r="I8" s="53"/>
      <c r="J8" s="53"/>
      <c r="K8" s="54">
        <v>332.59</v>
      </c>
      <c r="L8" s="14">
        <f>IF(K8=0,"",K8/(F8+C8+D8+G8+H8+E8+B8))</f>
        <v>7.7346511627906969</v>
      </c>
      <c r="M8" s="56">
        <v>352.52</v>
      </c>
      <c r="N8" s="13">
        <f>IF(M8=0,"",M8/(F8+C8+D8+G8+H8+E8+B8))</f>
        <v>8.1981395348837207</v>
      </c>
      <c r="O8" s="56">
        <v>356.72</v>
      </c>
      <c r="P8" s="21">
        <f>IF(O8=0,"",O8/(F8+C8+D8+G8+H8+E8+B8))</f>
        <v>8.2958139534883735</v>
      </c>
      <c r="Q8" s="4"/>
      <c r="R8" s="12"/>
      <c r="S8" s="12"/>
      <c r="T8" s="12">
        <v>5</v>
      </c>
      <c r="U8" s="16"/>
      <c r="V8" s="25" t="e">
        <f>#REF!</f>
        <v>#REF!</v>
      </c>
    </row>
    <row r="9" spans="1:22">
      <c r="A9" s="7" t="s">
        <v>40</v>
      </c>
      <c r="B9" s="140">
        <v>8</v>
      </c>
      <c r="C9" s="116">
        <v>6</v>
      </c>
      <c r="D9" s="116">
        <v>4</v>
      </c>
      <c r="E9" s="116">
        <v>2</v>
      </c>
      <c r="F9" s="116" t="s">
        <v>47</v>
      </c>
      <c r="G9" s="116" t="s">
        <v>48</v>
      </c>
      <c r="H9" s="117">
        <v>4</v>
      </c>
      <c r="I9" s="144"/>
      <c r="J9" s="118"/>
      <c r="K9" s="54">
        <v>353.2</v>
      </c>
      <c r="L9" s="14">
        <f>IF(K9=0,"",K9/(C9+D9+H9+E9+B9))</f>
        <v>14.716666666666667</v>
      </c>
      <c r="M9" s="56">
        <v>334.5</v>
      </c>
      <c r="N9" s="13">
        <f>IF(M9=0,"",M9/(C9+D9+H9+E9+B9))</f>
        <v>13.9375</v>
      </c>
      <c r="O9" s="56">
        <v>345.04</v>
      </c>
      <c r="P9" s="21">
        <f>IF(E9=0,"",O9/(C9+D9+H9+E9+B9))</f>
        <v>14.376666666666667</v>
      </c>
      <c r="Q9" s="4">
        <v>5</v>
      </c>
      <c r="R9" s="12">
        <v>5</v>
      </c>
      <c r="S9" s="12">
        <v>2</v>
      </c>
      <c r="T9" s="12">
        <v>3</v>
      </c>
      <c r="U9" s="16">
        <v>8</v>
      </c>
      <c r="V9" s="25" t="e">
        <f>#REF!</f>
        <v>#REF!</v>
      </c>
    </row>
    <row r="10" spans="1:22">
      <c r="A10" s="7" t="s">
        <v>20</v>
      </c>
      <c r="B10" s="140"/>
      <c r="C10" s="116"/>
      <c r="D10" s="116"/>
      <c r="E10" s="116"/>
      <c r="F10" s="116"/>
      <c r="G10" s="116"/>
      <c r="H10" s="117"/>
      <c r="I10" s="145"/>
      <c r="J10" s="119"/>
      <c r="K10" s="54">
        <v>336.02</v>
      </c>
      <c r="L10" s="14">
        <f>IF(K10=0,"",K10/(C9+D9+H9+E9+B9))</f>
        <v>14.000833333333333</v>
      </c>
      <c r="M10" s="56">
        <v>322.24</v>
      </c>
      <c r="N10" s="13">
        <f>IF(M10=0,"",M10/(C9+D9+H9+E9+B9))</f>
        <v>13.426666666666668</v>
      </c>
      <c r="O10" s="56">
        <v>336.04</v>
      </c>
      <c r="P10" s="21">
        <f>IF(B9=0,"",O10/(C9+D9+H9+E9+B9))</f>
        <v>14.001666666666667</v>
      </c>
      <c r="Q10" s="4"/>
      <c r="R10" s="12"/>
      <c r="S10" s="12"/>
      <c r="T10" s="12"/>
      <c r="U10" s="16"/>
      <c r="V10" s="25" t="e">
        <f>#REF!</f>
        <v>#REF!</v>
      </c>
    </row>
    <row r="11" spans="1:22">
      <c r="A11" s="7" t="s">
        <v>41</v>
      </c>
      <c r="B11" s="88">
        <v>4</v>
      </c>
      <c r="C11" s="89">
        <v>10</v>
      </c>
      <c r="D11" s="89">
        <v>8</v>
      </c>
      <c r="E11" s="89">
        <v>4</v>
      </c>
      <c r="F11" s="89">
        <v>5</v>
      </c>
      <c r="G11" s="89">
        <v>5</v>
      </c>
      <c r="H11" s="87">
        <v>4</v>
      </c>
      <c r="I11" s="53"/>
      <c r="J11" s="53"/>
      <c r="K11" s="54"/>
      <c r="L11" s="14" t="str">
        <f t="shared" ref="L11:L26" si="0">IF(K11=0,"",K11/(F11+C11+D11+G11+H11+E11+B11))</f>
        <v/>
      </c>
      <c r="M11" s="56"/>
      <c r="N11" s="13" t="str">
        <f t="shared" ref="N11:N16" si="1">IF(M11=0,"",M11/(F11+C11+D11+G11+H11+E11+B11))</f>
        <v/>
      </c>
      <c r="O11" s="56"/>
      <c r="P11" s="21" t="str">
        <f t="shared" ref="P11:P17" si="2">IF(O11=0,"",O11/(F11+C11+D11+G11+H11+E11+B11))</f>
        <v/>
      </c>
      <c r="Q11" s="123" t="s">
        <v>9</v>
      </c>
      <c r="R11" s="124"/>
      <c r="S11" s="124"/>
      <c r="T11" s="124"/>
      <c r="U11" s="134"/>
      <c r="V11" s="25" t="e">
        <f>#REF!</f>
        <v>#REF!</v>
      </c>
    </row>
    <row r="12" spans="1:22">
      <c r="A12" s="7" t="s">
        <v>42</v>
      </c>
      <c r="B12" s="88">
        <v>15</v>
      </c>
      <c r="C12" s="89">
        <v>8</v>
      </c>
      <c r="D12" s="89">
        <v>10</v>
      </c>
      <c r="E12" s="89">
        <v>4</v>
      </c>
      <c r="F12" s="89">
        <v>9</v>
      </c>
      <c r="G12" s="89">
        <v>4</v>
      </c>
      <c r="H12" s="87">
        <v>8</v>
      </c>
      <c r="I12" s="53">
        <v>20</v>
      </c>
      <c r="J12" s="53"/>
      <c r="K12" s="54">
        <v>528.1</v>
      </c>
      <c r="L12" s="14">
        <f t="shared" si="0"/>
        <v>9.1051724137931043</v>
      </c>
      <c r="M12" s="56">
        <v>545.65</v>
      </c>
      <c r="N12" s="13">
        <f t="shared" si="1"/>
        <v>9.4077586206896555</v>
      </c>
      <c r="O12" s="56">
        <v>540.29</v>
      </c>
      <c r="P12" s="21">
        <f t="shared" si="2"/>
        <v>9.3153448275862054</v>
      </c>
      <c r="Q12" s="131" t="s">
        <v>32</v>
      </c>
      <c r="R12" s="132"/>
      <c r="S12" s="132"/>
      <c r="T12" s="132"/>
      <c r="U12" s="133"/>
      <c r="V12" s="25" t="e">
        <f>#REF!</f>
        <v>#REF!</v>
      </c>
    </row>
    <row r="13" spans="1:22" ht="24.95" customHeight="1">
      <c r="A13" s="7" t="s">
        <v>96</v>
      </c>
      <c r="B13" s="88">
        <v>2</v>
      </c>
      <c r="C13" s="89">
        <v>2</v>
      </c>
      <c r="D13" s="89">
        <v>2</v>
      </c>
      <c r="E13" s="89">
        <v>2</v>
      </c>
      <c r="F13" s="89">
        <v>2</v>
      </c>
      <c r="G13" s="89">
        <v>2</v>
      </c>
      <c r="H13" s="87">
        <v>2</v>
      </c>
      <c r="I13" s="53">
        <v>15</v>
      </c>
      <c r="J13" s="53"/>
      <c r="K13" s="54"/>
      <c r="L13" s="14" t="str">
        <f t="shared" si="0"/>
        <v/>
      </c>
      <c r="M13" s="56"/>
      <c r="N13" s="13" t="str">
        <f t="shared" si="1"/>
        <v/>
      </c>
      <c r="O13" s="56"/>
      <c r="P13" s="21" t="str">
        <f t="shared" si="2"/>
        <v/>
      </c>
      <c r="Q13" s="131" t="s">
        <v>33</v>
      </c>
      <c r="R13" s="132"/>
      <c r="S13" s="132"/>
      <c r="T13" s="132"/>
      <c r="U13" s="133"/>
      <c r="V13" s="25" t="e">
        <f>#REF!</f>
        <v>#REF!</v>
      </c>
    </row>
    <row r="14" spans="1:22">
      <c r="A14" s="7" t="s">
        <v>43</v>
      </c>
      <c r="B14" s="88">
        <v>7</v>
      </c>
      <c r="C14" s="89">
        <v>7</v>
      </c>
      <c r="D14" s="89">
        <v>7</v>
      </c>
      <c r="E14" s="89">
        <v>1</v>
      </c>
      <c r="F14" s="89">
        <v>8</v>
      </c>
      <c r="G14" s="89">
        <v>2</v>
      </c>
      <c r="H14" s="87">
        <v>7</v>
      </c>
      <c r="I14" s="53"/>
      <c r="J14" s="53"/>
      <c r="K14" s="54"/>
      <c r="L14" s="14" t="str">
        <f t="shared" si="0"/>
        <v/>
      </c>
      <c r="M14" s="56"/>
      <c r="N14" s="13" t="str">
        <f t="shared" si="1"/>
        <v/>
      </c>
      <c r="O14" s="56">
        <v>416.09</v>
      </c>
      <c r="P14" s="21">
        <f t="shared" si="2"/>
        <v>10.668974358974358</v>
      </c>
      <c r="Q14" s="4">
        <v>13</v>
      </c>
      <c r="R14" s="12">
        <v>12</v>
      </c>
      <c r="S14" s="12">
        <v>5</v>
      </c>
      <c r="T14" s="12">
        <v>10</v>
      </c>
      <c r="U14" s="16">
        <v>10</v>
      </c>
      <c r="V14" s="25" t="e">
        <f>#REF!</f>
        <v>#REF!</v>
      </c>
    </row>
    <row r="15" spans="1:22">
      <c r="A15" s="7" t="s">
        <v>22</v>
      </c>
      <c r="B15" s="88">
        <v>5</v>
      </c>
      <c r="C15" s="89">
        <v>4</v>
      </c>
      <c r="D15" s="89">
        <v>4</v>
      </c>
      <c r="E15" s="89"/>
      <c r="F15" s="89">
        <v>5</v>
      </c>
      <c r="G15" s="89">
        <v>5</v>
      </c>
      <c r="H15" s="87">
        <v>2</v>
      </c>
      <c r="I15" s="53"/>
      <c r="J15" s="53"/>
      <c r="K15" s="54">
        <v>162.52000000000001</v>
      </c>
      <c r="L15" s="14">
        <f t="shared" si="0"/>
        <v>6.5008000000000008</v>
      </c>
      <c r="M15" s="56">
        <v>173.02</v>
      </c>
      <c r="N15" s="13">
        <f t="shared" si="1"/>
        <v>6.9208000000000007</v>
      </c>
      <c r="O15" s="56">
        <v>170.13</v>
      </c>
      <c r="P15" s="21">
        <f t="shared" si="2"/>
        <v>6.8052000000000001</v>
      </c>
      <c r="Q15" s="131" t="s">
        <v>34</v>
      </c>
      <c r="R15" s="132"/>
      <c r="S15" s="132"/>
      <c r="T15" s="132"/>
      <c r="U15" s="133"/>
      <c r="V15" s="25" t="e">
        <f>#REF!</f>
        <v>#REF!</v>
      </c>
    </row>
    <row r="16" spans="1:22">
      <c r="A16" s="7" t="s">
        <v>44</v>
      </c>
      <c r="B16" s="88">
        <v>5</v>
      </c>
      <c r="C16" s="89">
        <v>4</v>
      </c>
      <c r="D16" s="89">
        <v>4</v>
      </c>
      <c r="E16" s="89">
        <v>2</v>
      </c>
      <c r="F16" s="89">
        <v>4</v>
      </c>
      <c r="G16" s="89">
        <v>3</v>
      </c>
      <c r="H16" s="87">
        <v>3</v>
      </c>
      <c r="I16" s="53"/>
      <c r="J16" s="53"/>
      <c r="K16" s="54">
        <v>137.47</v>
      </c>
      <c r="L16" s="14">
        <f t="shared" si="0"/>
        <v>5.4988000000000001</v>
      </c>
      <c r="M16" s="56">
        <v>162.72999999999999</v>
      </c>
      <c r="N16" s="13">
        <f t="shared" si="1"/>
        <v>6.5091999999999999</v>
      </c>
      <c r="O16" s="56">
        <v>162.13</v>
      </c>
      <c r="P16" s="21">
        <f t="shared" si="2"/>
        <v>6.4851999999999999</v>
      </c>
      <c r="Q16" s="123" t="s">
        <v>10</v>
      </c>
      <c r="R16" s="124"/>
      <c r="S16" s="124"/>
      <c r="T16" s="124"/>
      <c r="U16" s="134"/>
      <c r="V16" s="25" t="e">
        <f>#REF!</f>
        <v>#REF!</v>
      </c>
    </row>
    <row r="17" spans="1:22">
      <c r="A17" s="65" t="s">
        <v>99</v>
      </c>
      <c r="B17" s="88">
        <v>12</v>
      </c>
      <c r="C17" s="89">
        <v>10</v>
      </c>
      <c r="D17" s="89">
        <v>10</v>
      </c>
      <c r="E17" s="89">
        <v>5</v>
      </c>
      <c r="F17" s="89">
        <v>9</v>
      </c>
      <c r="G17" s="89">
        <v>6</v>
      </c>
      <c r="H17" s="87">
        <v>5</v>
      </c>
      <c r="I17" s="53"/>
      <c r="J17" s="53"/>
      <c r="K17" s="54"/>
      <c r="L17" s="14" t="str">
        <f t="shared" si="0"/>
        <v/>
      </c>
      <c r="M17" s="56"/>
      <c r="N17" s="13"/>
      <c r="O17" s="56">
        <v>527.86</v>
      </c>
      <c r="P17" s="21">
        <f t="shared" si="2"/>
        <v>9.2607017543859644</v>
      </c>
      <c r="Q17" s="66">
        <v>9</v>
      </c>
      <c r="R17" s="67">
        <v>7</v>
      </c>
      <c r="S17" s="67">
        <v>6</v>
      </c>
      <c r="T17" s="67"/>
      <c r="U17" s="68">
        <v>10</v>
      </c>
      <c r="V17" s="25" t="e">
        <f>#REF!</f>
        <v>#REF!</v>
      </c>
    </row>
    <row r="18" spans="1:22">
      <c r="A18" s="7" t="s">
        <v>21</v>
      </c>
      <c r="B18" s="88">
        <v>8</v>
      </c>
      <c r="C18" s="89">
        <v>4</v>
      </c>
      <c r="D18" s="89">
        <v>4</v>
      </c>
      <c r="E18" s="89">
        <v>4</v>
      </c>
      <c r="F18" s="89">
        <v>4</v>
      </c>
      <c r="G18" s="89">
        <v>4</v>
      </c>
      <c r="H18" s="87">
        <v>4</v>
      </c>
      <c r="I18" s="53">
        <v>20</v>
      </c>
      <c r="J18" s="53"/>
      <c r="K18" s="54"/>
      <c r="L18" s="14" t="str">
        <f t="shared" si="0"/>
        <v/>
      </c>
      <c r="M18" s="56"/>
      <c r="N18" s="13" t="str">
        <f t="shared" ref="N18:N26" si="3">IF(M18=0,"",M18/(F18+C18+D18+G18+H18+E18+B18))</f>
        <v/>
      </c>
      <c r="O18" s="56"/>
      <c r="P18" s="21" t="str">
        <f t="shared" ref="P18:P26" si="4">IF(O18=0,"",O18/(F18+C18+D18+G18+H18+E18+B18))</f>
        <v/>
      </c>
      <c r="Q18" s="123" t="s">
        <v>35</v>
      </c>
      <c r="R18" s="124"/>
      <c r="S18" s="124"/>
      <c r="T18" s="124"/>
      <c r="U18" s="134"/>
      <c r="V18" s="25" t="e">
        <f>#REF!</f>
        <v>#REF!</v>
      </c>
    </row>
    <row r="19" spans="1:22" ht="24.95" customHeight="1">
      <c r="A19" s="7" t="s">
        <v>24</v>
      </c>
      <c r="B19" s="88">
        <v>4</v>
      </c>
      <c r="C19" s="89">
        <v>4</v>
      </c>
      <c r="D19" s="89">
        <v>4</v>
      </c>
      <c r="E19" s="89">
        <v>4</v>
      </c>
      <c r="F19" s="89">
        <v>4</v>
      </c>
      <c r="G19" s="89">
        <v>4</v>
      </c>
      <c r="H19" s="87">
        <v>4</v>
      </c>
      <c r="I19" s="53"/>
      <c r="J19" s="53"/>
      <c r="K19" s="54">
        <v>184.8</v>
      </c>
      <c r="L19" s="14">
        <f t="shared" si="0"/>
        <v>6.6000000000000005</v>
      </c>
      <c r="M19" s="56">
        <v>200.94</v>
      </c>
      <c r="N19" s="13">
        <f t="shared" si="3"/>
        <v>7.1764285714285716</v>
      </c>
      <c r="O19" s="56">
        <v>201.68</v>
      </c>
      <c r="P19" s="21">
        <f t="shared" si="4"/>
        <v>7.2028571428571428</v>
      </c>
      <c r="Q19" s="131" t="s">
        <v>36</v>
      </c>
      <c r="R19" s="132"/>
      <c r="S19" s="132"/>
      <c r="T19" s="132"/>
      <c r="U19" s="133"/>
      <c r="V19" s="25" t="e">
        <f>#REF!</f>
        <v>#REF!</v>
      </c>
    </row>
    <row r="20" spans="1:22">
      <c r="A20" s="7" t="s">
        <v>25</v>
      </c>
      <c r="B20" s="88">
        <v>12</v>
      </c>
      <c r="C20" s="89">
        <v>10</v>
      </c>
      <c r="D20" s="89">
        <v>12</v>
      </c>
      <c r="E20" s="89">
        <v>3</v>
      </c>
      <c r="F20" s="89">
        <v>9</v>
      </c>
      <c r="G20" s="89">
        <v>4</v>
      </c>
      <c r="H20" s="87">
        <v>8</v>
      </c>
      <c r="I20" s="53"/>
      <c r="J20" s="53"/>
      <c r="K20" s="54">
        <v>489</v>
      </c>
      <c r="L20" s="14">
        <f t="shared" si="0"/>
        <v>8.431034482758621</v>
      </c>
      <c r="M20" s="56">
        <v>492.95</v>
      </c>
      <c r="N20" s="13">
        <f t="shared" si="3"/>
        <v>8.4991379310344826</v>
      </c>
      <c r="O20" s="56">
        <v>489.9</v>
      </c>
      <c r="P20" s="21">
        <f t="shared" si="4"/>
        <v>8.4465517241379313</v>
      </c>
      <c r="Q20" s="4"/>
      <c r="R20" s="12"/>
      <c r="S20" s="12"/>
      <c r="T20" s="12">
        <v>5</v>
      </c>
      <c r="U20" s="16"/>
      <c r="V20" s="25" t="e">
        <f>#REF!</f>
        <v>#REF!</v>
      </c>
    </row>
    <row r="21" spans="1:22">
      <c r="A21" s="7" t="s">
        <v>97</v>
      </c>
      <c r="B21" s="88">
        <v>8</v>
      </c>
      <c r="C21" s="89">
        <v>3</v>
      </c>
      <c r="D21" s="89">
        <v>3</v>
      </c>
      <c r="E21" s="89">
        <v>1</v>
      </c>
      <c r="F21" s="89">
        <v>2</v>
      </c>
      <c r="G21" s="89">
        <v>2</v>
      </c>
      <c r="H21" s="87">
        <v>2</v>
      </c>
      <c r="I21" s="53">
        <v>20</v>
      </c>
      <c r="J21" s="53"/>
      <c r="K21" s="54"/>
      <c r="L21" s="14" t="str">
        <f t="shared" si="0"/>
        <v/>
      </c>
      <c r="M21" s="56"/>
      <c r="N21" s="13" t="str">
        <f t="shared" si="3"/>
        <v/>
      </c>
      <c r="O21" s="56"/>
      <c r="P21" s="21" t="str">
        <f t="shared" si="4"/>
        <v/>
      </c>
      <c r="Q21" s="123" t="s">
        <v>8</v>
      </c>
      <c r="R21" s="124"/>
      <c r="S21" s="124"/>
      <c r="T21" s="124"/>
      <c r="U21" s="134"/>
      <c r="V21" s="25" t="e">
        <f>#REF!</f>
        <v>#REF!</v>
      </c>
    </row>
    <row r="22" spans="1:22">
      <c r="A22" s="7" t="s">
        <v>26</v>
      </c>
      <c r="B22" s="88">
        <v>12</v>
      </c>
      <c r="C22" s="89">
        <v>8</v>
      </c>
      <c r="D22" s="89">
        <v>6</v>
      </c>
      <c r="E22" s="89">
        <v>4</v>
      </c>
      <c r="F22" s="89">
        <v>4</v>
      </c>
      <c r="G22" s="89">
        <v>3</v>
      </c>
      <c r="H22" s="87">
        <v>4</v>
      </c>
      <c r="I22" s="53"/>
      <c r="J22" s="53"/>
      <c r="K22" s="54">
        <v>410.16</v>
      </c>
      <c r="L22" s="14">
        <f t="shared" si="0"/>
        <v>10.00390243902439</v>
      </c>
      <c r="M22" s="56">
        <v>390.2</v>
      </c>
      <c r="N22" s="13">
        <f t="shared" si="3"/>
        <v>9.5170731707317078</v>
      </c>
      <c r="O22" s="56">
        <v>353.18</v>
      </c>
      <c r="P22" s="21">
        <f t="shared" si="4"/>
        <v>8.6141463414634156</v>
      </c>
      <c r="Q22" s="4"/>
      <c r="R22" s="12"/>
      <c r="S22" s="12"/>
      <c r="T22" s="12">
        <v>4</v>
      </c>
      <c r="U22" s="16"/>
      <c r="V22" s="25" t="e">
        <f>#REF!</f>
        <v>#REF!</v>
      </c>
    </row>
    <row r="23" spans="1:22">
      <c r="A23" s="7" t="s">
        <v>27</v>
      </c>
      <c r="B23" s="88">
        <v>4</v>
      </c>
      <c r="C23" s="89">
        <v>3</v>
      </c>
      <c r="D23" s="89">
        <v>3</v>
      </c>
      <c r="E23" s="89">
        <v>2</v>
      </c>
      <c r="F23" s="89">
        <v>3</v>
      </c>
      <c r="G23" s="89">
        <v>2</v>
      </c>
      <c r="H23" s="87">
        <v>3</v>
      </c>
      <c r="I23" s="53">
        <v>20</v>
      </c>
      <c r="J23" s="53"/>
      <c r="K23" s="54">
        <v>183.98</v>
      </c>
      <c r="L23" s="14">
        <f t="shared" si="0"/>
        <v>9.1989999999999998</v>
      </c>
      <c r="M23" s="56">
        <v>130.18</v>
      </c>
      <c r="N23" s="13">
        <f t="shared" si="3"/>
        <v>6.5090000000000003</v>
      </c>
      <c r="O23" s="56">
        <v>130.57</v>
      </c>
      <c r="P23" s="21">
        <f t="shared" si="4"/>
        <v>6.5284999999999993</v>
      </c>
      <c r="Q23" s="123" t="s">
        <v>11</v>
      </c>
      <c r="R23" s="124"/>
      <c r="S23" s="124"/>
      <c r="T23" s="124"/>
      <c r="U23" s="134"/>
      <c r="V23" s="25" t="e">
        <f>#REF!</f>
        <v>#REF!</v>
      </c>
    </row>
    <row r="24" spans="1:22">
      <c r="A24" s="29" t="s">
        <v>28</v>
      </c>
      <c r="B24" s="88">
        <v>12</v>
      </c>
      <c r="C24" s="89">
        <v>10</v>
      </c>
      <c r="D24" s="89">
        <v>10</v>
      </c>
      <c r="E24" s="89">
        <v>5</v>
      </c>
      <c r="F24" s="89">
        <v>9</v>
      </c>
      <c r="G24" s="89">
        <v>6</v>
      </c>
      <c r="H24" s="87">
        <v>6</v>
      </c>
      <c r="I24" s="57"/>
      <c r="J24" s="57"/>
      <c r="K24" s="58"/>
      <c r="L24" s="14" t="str">
        <f t="shared" si="0"/>
        <v/>
      </c>
      <c r="M24" s="59">
        <v>499.45</v>
      </c>
      <c r="N24" s="30">
        <f t="shared" si="3"/>
        <v>8.6112068965517246</v>
      </c>
      <c r="O24" s="59">
        <v>553.78</v>
      </c>
      <c r="P24" s="31">
        <f t="shared" si="4"/>
        <v>9.5479310344827582</v>
      </c>
      <c r="Q24" s="120" t="s">
        <v>51</v>
      </c>
      <c r="R24" s="121"/>
      <c r="S24" s="121"/>
      <c r="T24" s="121"/>
      <c r="U24" s="122"/>
      <c r="V24" s="23" t="e">
        <f>#REF!</f>
        <v>#REF!</v>
      </c>
    </row>
    <row r="25" spans="1:22">
      <c r="A25" s="90" t="s">
        <v>45</v>
      </c>
      <c r="B25" s="88">
        <v>5</v>
      </c>
      <c r="C25" s="89">
        <v>5</v>
      </c>
      <c r="D25" s="89">
        <v>4</v>
      </c>
      <c r="E25" s="89">
        <v>5</v>
      </c>
      <c r="F25" s="89">
        <v>3</v>
      </c>
      <c r="G25" s="89">
        <v>3</v>
      </c>
      <c r="H25" s="87">
        <v>3</v>
      </c>
      <c r="I25" s="53">
        <v>30</v>
      </c>
      <c r="J25" s="53"/>
      <c r="K25" s="54">
        <v>167.79</v>
      </c>
      <c r="L25" s="14">
        <f t="shared" si="0"/>
        <v>5.9924999999999997</v>
      </c>
      <c r="M25" s="56">
        <v>169.13</v>
      </c>
      <c r="N25" s="13">
        <f t="shared" si="3"/>
        <v>6.0403571428571423</v>
      </c>
      <c r="O25" s="56">
        <v>157</v>
      </c>
      <c r="P25" s="21">
        <f t="shared" si="4"/>
        <v>5.6071428571428568</v>
      </c>
      <c r="Q25" s="123" t="s">
        <v>13</v>
      </c>
      <c r="R25" s="124"/>
      <c r="S25" s="124"/>
      <c r="T25" s="124"/>
      <c r="U25" s="125"/>
      <c r="V25" s="25" t="e">
        <f>#REF!</f>
        <v>#REF!</v>
      </c>
    </row>
    <row r="26" spans="1:22" ht="15.75" thickBot="1">
      <c r="A26" s="106" t="s">
        <v>12</v>
      </c>
      <c r="B26" s="91">
        <v>4</v>
      </c>
      <c r="C26" s="92">
        <v>3</v>
      </c>
      <c r="D26" s="92">
        <v>3</v>
      </c>
      <c r="E26" s="92">
        <v>4</v>
      </c>
      <c r="F26" s="92">
        <v>2</v>
      </c>
      <c r="G26" s="92">
        <v>2</v>
      </c>
      <c r="H26" s="93">
        <v>2</v>
      </c>
      <c r="I26" s="60">
        <v>15</v>
      </c>
      <c r="J26" s="60"/>
      <c r="K26" s="61"/>
      <c r="L26" s="17" t="str">
        <f t="shared" si="0"/>
        <v/>
      </c>
      <c r="M26" s="62"/>
      <c r="N26" s="17" t="str">
        <f t="shared" si="3"/>
        <v/>
      </c>
      <c r="O26" s="85">
        <v>173</v>
      </c>
      <c r="P26" s="22">
        <f t="shared" si="4"/>
        <v>8.65</v>
      </c>
      <c r="Q26" s="5"/>
      <c r="R26" s="6"/>
      <c r="S26" s="6"/>
      <c r="T26" s="6">
        <v>4</v>
      </c>
      <c r="U26" s="18"/>
      <c r="V26" s="26" t="e">
        <f>#REF!</f>
        <v>#REF!</v>
      </c>
    </row>
    <row r="27" spans="1:22">
      <c r="A27" s="42" t="s">
        <v>94</v>
      </c>
      <c r="O27" s="86" t="s">
        <v>106</v>
      </c>
    </row>
  </sheetData>
  <mergeCells count="39">
    <mergeCell ref="A1:A3"/>
    <mergeCell ref="M2:N2"/>
    <mergeCell ref="O2:P2"/>
    <mergeCell ref="Q19:U19"/>
    <mergeCell ref="Q23:U23"/>
    <mergeCell ref="B1:H1"/>
    <mergeCell ref="B9:B10"/>
    <mergeCell ref="F2:F3"/>
    <mergeCell ref="C2:C3"/>
    <mergeCell ref="D2:D3"/>
    <mergeCell ref="G2:G3"/>
    <mergeCell ref="H2:H3"/>
    <mergeCell ref="E2:E3"/>
    <mergeCell ref="B2:B3"/>
    <mergeCell ref="F9:F10"/>
    <mergeCell ref="I9:I10"/>
    <mergeCell ref="Q24:U24"/>
    <mergeCell ref="Q25:U25"/>
    <mergeCell ref="Q1:U1"/>
    <mergeCell ref="V1:V2"/>
    <mergeCell ref="Q5:U5"/>
    <mergeCell ref="Q12:U12"/>
    <mergeCell ref="Q13:U13"/>
    <mergeCell ref="Q15:U15"/>
    <mergeCell ref="Q16:U16"/>
    <mergeCell ref="Q18:U18"/>
    <mergeCell ref="Q6:U6"/>
    <mergeCell ref="Q7:U7"/>
    <mergeCell ref="Q21:U21"/>
    <mergeCell ref="Q11:U11"/>
    <mergeCell ref="I1:P1"/>
    <mergeCell ref="I2:J2"/>
    <mergeCell ref="C9:C10"/>
    <mergeCell ref="D9:D10"/>
    <mergeCell ref="G9:G10"/>
    <mergeCell ref="H9:H10"/>
    <mergeCell ref="E9:E10"/>
    <mergeCell ref="J9:J10"/>
    <mergeCell ref="K2:L2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29"/>
  <sheetViews>
    <sheetView workbookViewId="0">
      <selection sqref="A1:A3"/>
    </sheetView>
  </sheetViews>
  <sheetFormatPr baseColWidth="10" defaultRowHeight="15"/>
  <cols>
    <col min="1" max="1" width="27.5703125" bestFit="1" customWidth="1"/>
    <col min="2" max="25" width="8.7109375" customWidth="1"/>
  </cols>
  <sheetData>
    <row r="1" spans="1:26">
      <c r="A1" s="170" t="s">
        <v>64</v>
      </c>
      <c r="B1" s="126" t="s">
        <v>14</v>
      </c>
      <c r="C1" s="127"/>
      <c r="D1" s="127"/>
      <c r="E1" s="127"/>
      <c r="F1" s="127"/>
      <c r="G1" s="127"/>
      <c r="H1" s="127"/>
      <c r="I1" s="128"/>
      <c r="J1" s="146" t="s">
        <v>69</v>
      </c>
      <c r="K1" s="112"/>
      <c r="L1" s="112"/>
      <c r="M1" s="112"/>
      <c r="N1" s="112"/>
      <c r="O1" s="112"/>
      <c r="P1" s="112"/>
      <c r="Q1" s="113"/>
      <c r="R1" s="126" t="s">
        <v>70</v>
      </c>
      <c r="S1" s="127"/>
      <c r="T1" s="127"/>
      <c r="U1" s="127"/>
      <c r="V1" s="127"/>
      <c r="W1" s="127"/>
      <c r="X1" s="127"/>
      <c r="Y1" s="128"/>
      <c r="Z1" s="129" t="s">
        <v>46</v>
      </c>
    </row>
    <row r="2" spans="1:26">
      <c r="A2" s="171"/>
      <c r="B2" s="140" t="s">
        <v>65</v>
      </c>
      <c r="C2" s="116" t="s">
        <v>66</v>
      </c>
      <c r="D2" s="116" t="s">
        <v>67</v>
      </c>
      <c r="E2" s="116" t="s">
        <v>68</v>
      </c>
      <c r="F2" s="116" t="s">
        <v>16</v>
      </c>
      <c r="G2" s="116" t="s">
        <v>0</v>
      </c>
      <c r="H2" s="116" t="s">
        <v>15</v>
      </c>
      <c r="I2" s="117" t="s">
        <v>3</v>
      </c>
      <c r="J2" s="147" t="s">
        <v>93</v>
      </c>
      <c r="K2" s="115"/>
      <c r="L2" s="115">
        <v>2016</v>
      </c>
      <c r="M2" s="116"/>
      <c r="N2" s="115">
        <v>2017</v>
      </c>
      <c r="O2" s="116"/>
      <c r="P2" s="116">
        <v>2018</v>
      </c>
      <c r="Q2" s="117"/>
      <c r="R2" s="140" t="s">
        <v>65</v>
      </c>
      <c r="S2" s="116" t="s">
        <v>66</v>
      </c>
      <c r="T2" s="116" t="s">
        <v>67</v>
      </c>
      <c r="U2" s="116" t="s">
        <v>68</v>
      </c>
      <c r="V2" s="116" t="s">
        <v>16</v>
      </c>
      <c r="W2" s="116" t="s">
        <v>71</v>
      </c>
      <c r="X2" s="116" t="s">
        <v>30</v>
      </c>
      <c r="Y2" s="117" t="s">
        <v>15</v>
      </c>
      <c r="Z2" s="130"/>
    </row>
    <row r="3" spans="1:26" ht="15.75" thickBot="1">
      <c r="A3" s="172"/>
      <c r="B3" s="143"/>
      <c r="C3" s="141"/>
      <c r="D3" s="141"/>
      <c r="E3" s="141"/>
      <c r="F3" s="141"/>
      <c r="G3" s="141"/>
      <c r="H3" s="141"/>
      <c r="I3" s="142"/>
      <c r="J3" s="37" t="s">
        <v>91</v>
      </c>
      <c r="K3" s="38" t="s">
        <v>92</v>
      </c>
      <c r="L3" s="40" t="s">
        <v>29</v>
      </c>
      <c r="M3" s="84" t="s">
        <v>1</v>
      </c>
      <c r="N3" s="40" t="s">
        <v>29</v>
      </c>
      <c r="O3" s="38" t="s">
        <v>1</v>
      </c>
      <c r="P3" s="38" t="s">
        <v>29</v>
      </c>
      <c r="Q3" s="39" t="s">
        <v>1</v>
      </c>
      <c r="R3" s="143"/>
      <c r="S3" s="141"/>
      <c r="T3" s="141"/>
      <c r="U3" s="141"/>
      <c r="V3" s="141"/>
      <c r="W3" s="141"/>
      <c r="X3" s="141"/>
      <c r="Y3" s="142"/>
      <c r="Z3" s="26">
        <v>2018</v>
      </c>
    </row>
    <row r="4" spans="1:26">
      <c r="A4" s="33" t="s">
        <v>52</v>
      </c>
      <c r="B4" s="159">
        <v>12</v>
      </c>
      <c r="C4" s="158">
        <v>12</v>
      </c>
      <c r="D4" s="158">
        <v>11</v>
      </c>
      <c r="E4" s="158">
        <v>11</v>
      </c>
      <c r="F4" s="158">
        <v>20</v>
      </c>
      <c r="G4" s="158">
        <v>17</v>
      </c>
      <c r="H4" s="158">
        <v>11</v>
      </c>
      <c r="I4" s="160">
        <v>6</v>
      </c>
      <c r="J4" s="151">
        <v>80</v>
      </c>
      <c r="K4" s="154">
        <v>40</v>
      </c>
      <c r="L4" s="63">
        <v>1516</v>
      </c>
      <c r="M4" s="14">
        <f>IF(L4=0,"",L4/(B4+C4+D4+E4+F4+G4+H4+I4))</f>
        <v>15.16</v>
      </c>
      <c r="N4" s="64">
        <v>1444</v>
      </c>
      <c r="O4" s="14">
        <f>IF(N4=0,"",N4/(B4+C4+D4+E4+F4+G4+H4+I4))</f>
        <v>14.44</v>
      </c>
      <c r="P4" s="64"/>
      <c r="Q4" s="27" t="str">
        <f>IF(P4=0,"",P4/(B4+C4+D4+E4+F4+G4+H4+I4))</f>
        <v/>
      </c>
      <c r="R4" s="159">
        <v>12</v>
      </c>
      <c r="S4" s="158">
        <v>12</v>
      </c>
      <c r="T4" s="158">
        <v>10</v>
      </c>
      <c r="U4" s="158">
        <v>10</v>
      </c>
      <c r="V4" s="158">
        <v>20</v>
      </c>
      <c r="W4" s="158">
        <v>12</v>
      </c>
      <c r="X4" s="158">
        <v>11</v>
      </c>
      <c r="Y4" s="160">
        <v>13</v>
      </c>
      <c r="Z4" s="28" t="e">
        <f>#REF!</f>
        <v>#REF!</v>
      </c>
    </row>
    <row r="5" spans="1:26">
      <c r="A5" s="32" t="s">
        <v>53</v>
      </c>
      <c r="B5" s="140"/>
      <c r="C5" s="116"/>
      <c r="D5" s="116"/>
      <c r="E5" s="116"/>
      <c r="F5" s="116"/>
      <c r="G5" s="116"/>
      <c r="H5" s="116"/>
      <c r="I5" s="117"/>
      <c r="J5" s="152"/>
      <c r="K5" s="155"/>
      <c r="L5" s="54">
        <v>1405</v>
      </c>
      <c r="M5" s="13">
        <f>IF(L5=0,"",L5/(B4+C4+D4+E4+F4+G4+H4+I4))</f>
        <v>14.05</v>
      </c>
      <c r="N5" s="56">
        <v>1322</v>
      </c>
      <c r="O5" s="13">
        <f>IF(N5=0,"",N5/(B4+C4+D4+E4+F4+G4+H4+I4))</f>
        <v>13.22</v>
      </c>
      <c r="P5" s="56">
        <v>1300</v>
      </c>
      <c r="Q5" s="21">
        <f>IF(P5=0,"",P5/(B4+C4+D4+E4+F4+G4+H4+I4))</f>
        <v>13</v>
      </c>
      <c r="R5" s="140"/>
      <c r="S5" s="116"/>
      <c r="T5" s="116"/>
      <c r="U5" s="116"/>
      <c r="V5" s="116"/>
      <c r="W5" s="116"/>
      <c r="X5" s="116"/>
      <c r="Y5" s="117"/>
      <c r="Z5" s="28" t="e">
        <f>#REF!</f>
        <v>#REF!</v>
      </c>
    </row>
    <row r="6" spans="1:26">
      <c r="A6" s="32" t="s">
        <v>54</v>
      </c>
      <c r="B6" s="140"/>
      <c r="C6" s="116"/>
      <c r="D6" s="116"/>
      <c r="E6" s="116"/>
      <c r="F6" s="116"/>
      <c r="G6" s="116"/>
      <c r="H6" s="116"/>
      <c r="I6" s="117"/>
      <c r="J6" s="152"/>
      <c r="K6" s="155"/>
      <c r="L6" s="54">
        <v>1500</v>
      </c>
      <c r="M6" s="13">
        <f>IF(L6=0,"",L6/(B4+C4+D4+E4+F4+G4+H4+I4))</f>
        <v>15</v>
      </c>
      <c r="N6" s="56">
        <v>1389</v>
      </c>
      <c r="O6" s="13">
        <f>IF(N6=0,"",N6/(B4+C4+D4+E4+F4+G4+H4+I4))</f>
        <v>13.89</v>
      </c>
      <c r="P6" s="56">
        <v>1369</v>
      </c>
      <c r="Q6" s="21">
        <f>IF(P6=0,"",P6/(B4+C4+D4+E4+F4+G4+H4+I4))</f>
        <v>13.69</v>
      </c>
      <c r="R6" s="140"/>
      <c r="S6" s="116"/>
      <c r="T6" s="116"/>
      <c r="U6" s="116"/>
      <c r="V6" s="116"/>
      <c r="W6" s="116"/>
      <c r="X6" s="116"/>
      <c r="Y6" s="117"/>
      <c r="Z6" s="28" t="e">
        <f>#REF!</f>
        <v>#REF!</v>
      </c>
    </row>
    <row r="7" spans="1:26">
      <c r="A7" s="32" t="s">
        <v>55</v>
      </c>
      <c r="B7" s="140"/>
      <c r="C7" s="116"/>
      <c r="D7" s="116"/>
      <c r="E7" s="116"/>
      <c r="F7" s="116"/>
      <c r="G7" s="116"/>
      <c r="H7" s="116"/>
      <c r="I7" s="117"/>
      <c r="J7" s="152"/>
      <c r="K7" s="155"/>
      <c r="L7" s="54">
        <v>1295</v>
      </c>
      <c r="M7" s="13">
        <f>IF(L7=0,"",L7/(B4+C4+D4+E4+F4+G4+H4+I4))</f>
        <v>12.95</v>
      </c>
      <c r="N7" s="56">
        <v>1400</v>
      </c>
      <c r="O7" s="13">
        <f>IF(N7=0,"",N7/(B4+C4+D4+E4+F4+G4+H4+I4))</f>
        <v>14</v>
      </c>
      <c r="P7" s="56">
        <v>1300</v>
      </c>
      <c r="Q7" s="21">
        <f>IF(P7=0,"",P7/(B4+C4+D4+E4+F4+G4+H4+I4))</f>
        <v>13</v>
      </c>
      <c r="R7" s="140"/>
      <c r="S7" s="116"/>
      <c r="T7" s="116"/>
      <c r="U7" s="116"/>
      <c r="V7" s="116"/>
      <c r="W7" s="116"/>
      <c r="X7" s="116"/>
      <c r="Y7" s="117"/>
      <c r="Z7" s="28" t="e">
        <f>#REF!</f>
        <v>#REF!</v>
      </c>
    </row>
    <row r="8" spans="1:26">
      <c r="A8" s="32" t="s">
        <v>56</v>
      </c>
      <c r="B8" s="140"/>
      <c r="C8" s="116"/>
      <c r="D8" s="116"/>
      <c r="E8" s="116"/>
      <c r="F8" s="116"/>
      <c r="G8" s="116"/>
      <c r="H8" s="116"/>
      <c r="I8" s="117"/>
      <c r="J8" s="152"/>
      <c r="K8" s="155"/>
      <c r="L8" s="54">
        <v>1458</v>
      </c>
      <c r="M8" s="13">
        <f>IF(L8=0,"",L8/(B4+C4+D4+E4+F4+G4+H4+I4))</f>
        <v>14.58</v>
      </c>
      <c r="N8" s="56">
        <v>1370</v>
      </c>
      <c r="O8" s="13">
        <f>IF(N8=0,"",N8/(B4+C4+D4+E4+F4+G4+H4+I4))</f>
        <v>13.7</v>
      </c>
      <c r="P8" s="56">
        <v>1342</v>
      </c>
      <c r="Q8" s="21">
        <f>IF(P8=0,"",P8/(B4+C4+D4+E4+F4+G4+H4+I4))</f>
        <v>13.42</v>
      </c>
      <c r="R8" s="140"/>
      <c r="S8" s="116"/>
      <c r="T8" s="116"/>
      <c r="U8" s="116"/>
      <c r="V8" s="116"/>
      <c r="W8" s="116"/>
      <c r="X8" s="116"/>
      <c r="Y8" s="117"/>
      <c r="Z8" s="28" t="e">
        <f>#REF!</f>
        <v>#REF!</v>
      </c>
    </row>
    <row r="9" spans="1:26">
      <c r="A9" s="32" t="s">
        <v>57</v>
      </c>
      <c r="B9" s="140"/>
      <c r="C9" s="116"/>
      <c r="D9" s="116"/>
      <c r="E9" s="116"/>
      <c r="F9" s="116"/>
      <c r="G9" s="116"/>
      <c r="H9" s="116"/>
      <c r="I9" s="117"/>
      <c r="J9" s="152"/>
      <c r="K9" s="155"/>
      <c r="L9" s="54">
        <v>1491</v>
      </c>
      <c r="M9" s="13">
        <f>IF(L9=0,"",L9/(B4+C4+D4+E4+F4+G4+H4+I4))</f>
        <v>14.91</v>
      </c>
      <c r="N9" s="56">
        <v>1380</v>
      </c>
      <c r="O9" s="13">
        <f>IF(N9=0,"",N9/(B4+C4+D4+E4+F4+G4+H4+I4))</f>
        <v>13.8</v>
      </c>
      <c r="P9" s="56">
        <v>1391</v>
      </c>
      <c r="Q9" s="21">
        <f>IF(P9=0,"",P9/(B4+C4+D4+E4+F4+G4+H4+I4))</f>
        <v>13.91</v>
      </c>
      <c r="R9" s="140"/>
      <c r="S9" s="116"/>
      <c r="T9" s="116"/>
      <c r="U9" s="116"/>
      <c r="V9" s="116"/>
      <c r="W9" s="116"/>
      <c r="X9" s="116"/>
      <c r="Y9" s="117"/>
      <c r="Z9" s="28" t="e">
        <f>#REF!</f>
        <v>#REF!</v>
      </c>
    </row>
    <row r="10" spans="1:26">
      <c r="A10" s="32" t="s">
        <v>58</v>
      </c>
      <c r="B10" s="140"/>
      <c r="C10" s="116"/>
      <c r="D10" s="116"/>
      <c r="E10" s="116"/>
      <c r="F10" s="116"/>
      <c r="G10" s="116"/>
      <c r="H10" s="116"/>
      <c r="I10" s="117"/>
      <c r="J10" s="152"/>
      <c r="K10" s="155"/>
      <c r="L10" s="54">
        <v>1285</v>
      </c>
      <c r="M10" s="13">
        <f>IF(L10=0,"",L10/(B4+C4+D4+E4+F4+G4+H4+I4))</f>
        <v>12.85</v>
      </c>
      <c r="N10" s="56">
        <v>1217</v>
      </c>
      <c r="O10" s="13">
        <f>IF(N10=0,"",N10/(B4+C4+D4+E4+F4+G4+H4+I4))</f>
        <v>12.17</v>
      </c>
      <c r="P10" s="56">
        <v>1205</v>
      </c>
      <c r="Q10" s="21">
        <f>IF(P10=0,"",P10/(B4+C4+D4+E4+F4+G4+H4+I4))</f>
        <v>12.05</v>
      </c>
      <c r="R10" s="140"/>
      <c r="S10" s="116"/>
      <c r="T10" s="116"/>
      <c r="U10" s="116"/>
      <c r="V10" s="116"/>
      <c r="W10" s="116"/>
      <c r="X10" s="116"/>
      <c r="Y10" s="117"/>
      <c r="Z10" s="28" t="e">
        <f>#REF!</f>
        <v>#REF!</v>
      </c>
    </row>
    <row r="11" spans="1:26">
      <c r="A11" s="32" t="s">
        <v>59</v>
      </c>
      <c r="B11" s="140"/>
      <c r="C11" s="116"/>
      <c r="D11" s="116"/>
      <c r="E11" s="116"/>
      <c r="F11" s="116"/>
      <c r="G11" s="116"/>
      <c r="H11" s="116"/>
      <c r="I11" s="117"/>
      <c r="J11" s="152"/>
      <c r="K11" s="155"/>
      <c r="L11" s="54">
        <v>1400</v>
      </c>
      <c r="M11" s="13">
        <f>IF(L11=0,"",L11/(B4+C4+D4+E4+F4+G4+H4+I4))</f>
        <v>14</v>
      </c>
      <c r="N11" s="56">
        <v>1300</v>
      </c>
      <c r="O11" s="13">
        <f>IF(N11=0,"",N11/(B4+C4+D4+E4+F4+G4+H4+I4))</f>
        <v>13</v>
      </c>
      <c r="P11" s="56">
        <v>1200</v>
      </c>
      <c r="Q11" s="21">
        <f>IF(P11=0,"",P11/(B4+C4+D4+E4+F4+G4+H4+I4))</f>
        <v>12</v>
      </c>
      <c r="R11" s="140"/>
      <c r="S11" s="116"/>
      <c r="T11" s="116"/>
      <c r="U11" s="116"/>
      <c r="V11" s="116"/>
      <c r="W11" s="116"/>
      <c r="X11" s="116"/>
      <c r="Y11" s="117"/>
      <c r="Z11" s="28" t="e">
        <f>#REF!</f>
        <v>#REF!</v>
      </c>
    </row>
    <row r="12" spans="1:26">
      <c r="A12" s="32" t="s">
        <v>60</v>
      </c>
      <c r="B12" s="140"/>
      <c r="C12" s="116"/>
      <c r="D12" s="116"/>
      <c r="E12" s="116"/>
      <c r="F12" s="116"/>
      <c r="G12" s="116"/>
      <c r="H12" s="116"/>
      <c r="I12" s="117"/>
      <c r="J12" s="153"/>
      <c r="K12" s="119"/>
      <c r="L12" s="54">
        <v>1220</v>
      </c>
      <c r="M12" s="13">
        <f>IF(L12=0,"",L12/(B4+C4+D4+E4+F4+G4+H4+I4))</f>
        <v>12.2</v>
      </c>
      <c r="N12" s="56">
        <v>1150</v>
      </c>
      <c r="O12" s="13">
        <f>IF(N12=0,"",N12/(B4+C4+D4+E4+F4+G4+H4+I4))</f>
        <v>11.5</v>
      </c>
      <c r="P12" s="56">
        <v>1109</v>
      </c>
      <c r="Q12" s="21">
        <f>IF(P12=0,"",P12/(B4+C4+D4+E4+F4+G4+H4+I4))</f>
        <v>11.09</v>
      </c>
      <c r="R12" s="140"/>
      <c r="S12" s="116"/>
      <c r="T12" s="116"/>
      <c r="U12" s="116"/>
      <c r="V12" s="116"/>
      <c r="W12" s="116"/>
      <c r="X12" s="116"/>
      <c r="Y12" s="117"/>
      <c r="Z12" s="28" t="e">
        <f>#REF!</f>
        <v>#REF!</v>
      </c>
    </row>
    <row r="13" spans="1:26">
      <c r="A13" s="32" t="s">
        <v>84</v>
      </c>
      <c r="B13" s="45">
        <v>5</v>
      </c>
      <c r="C13" s="43">
        <v>3</v>
      </c>
      <c r="D13" s="43">
        <v>3</v>
      </c>
      <c r="E13" s="43">
        <v>3</v>
      </c>
      <c r="F13" s="43">
        <v>6</v>
      </c>
      <c r="G13" s="43">
        <v>5</v>
      </c>
      <c r="H13" s="43">
        <v>3</v>
      </c>
      <c r="I13" s="44">
        <v>2</v>
      </c>
      <c r="J13" s="52">
        <v>30</v>
      </c>
      <c r="K13" s="55">
        <v>30</v>
      </c>
      <c r="L13" s="54">
        <v>340</v>
      </c>
      <c r="M13" s="13">
        <f>IF(L13=0,"",L13/(B13+C13+D13+E13+F13+G13+H13+I13))</f>
        <v>11.333333333333334</v>
      </c>
      <c r="N13" s="56">
        <v>350</v>
      </c>
      <c r="O13" s="13">
        <f>IF(N13=0,"",N13/(B13+C13+D13+E13+F13+G13+H13+I13))</f>
        <v>11.666666666666666</v>
      </c>
      <c r="P13" s="56">
        <v>365</v>
      </c>
      <c r="Q13" s="21">
        <f>IF(P13=0,"",P13/(B13+C13+D13+E13+F13+G13+H13+I13))</f>
        <v>12.166666666666666</v>
      </c>
      <c r="R13" s="4">
        <v>5</v>
      </c>
      <c r="S13" s="12">
        <v>5</v>
      </c>
      <c r="T13" s="12">
        <v>3</v>
      </c>
      <c r="U13" s="12">
        <v>3</v>
      </c>
      <c r="V13" s="12">
        <v>5</v>
      </c>
      <c r="W13" s="12">
        <v>4</v>
      </c>
      <c r="X13" s="12">
        <v>6</v>
      </c>
      <c r="Y13" s="16">
        <v>5</v>
      </c>
      <c r="Z13" s="25" t="e">
        <f>#REF!</f>
        <v>#REF!</v>
      </c>
    </row>
    <row r="14" spans="1:26">
      <c r="A14" s="32"/>
      <c r="B14" s="147"/>
      <c r="C14" s="114"/>
      <c r="D14" s="114"/>
      <c r="E14" s="114"/>
      <c r="F14" s="114"/>
      <c r="G14" s="114"/>
      <c r="H14" s="114"/>
      <c r="I14" s="139"/>
      <c r="J14" s="156" t="s">
        <v>78</v>
      </c>
      <c r="K14" s="157"/>
      <c r="L14" s="54">
        <v>190</v>
      </c>
      <c r="M14" s="13">
        <f>L14/F4</f>
        <v>9.5</v>
      </c>
      <c r="N14" s="56">
        <v>189</v>
      </c>
      <c r="O14" s="13">
        <f>N14/F4</f>
        <v>9.4499999999999993</v>
      </c>
      <c r="P14" s="56">
        <v>173</v>
      </c>
      <c r="Q14" s="21">
        <f>P14/F4</f>
        <v>8.65</v>
      </c>
      <c r="R14" s="173" t="s">
        <v>72</v>
      </c>
      <c r="S14" s="174"/>
      <c r="T14" s="174"/>
      <c r="U14" s="174"/>
      <c r="V14" s="174"/>
      <c r="W14" s="174"/>
      <c r="X14" s="174"/>
      <c r="Y14" s="175"/>
      <c r="Z14" s="25"/>
    </row>
    <row r="15" spans="1:26">
      <c r="A15" s="32" t="s">
        <v>83</v>
      </c>
      <c r="B15" s="45">
        <v>11</v>
      </c>
      <c r="C15" s="43">
        <v>11</v>
      </c>
      <c r="D15" s="43">
        <v>11</v>
      </c>
      <c r="E15" s="43">
        <v>11</v>
      </c>
      <c r="F15" s="43">
        <v>25</v>
      </c>
      <c r="G15" s="43">
        <v>13</v>
      </c>
      <c r="H15" s="43">
        <v>13</v>
      </c>
      <c r="I15" s="44">
        <v>5</v>
      </c>
      <c r="J15" s="52"/>
      <c r="K15" s="55"/>
      <c r="L15" s="54">
        <v>1171</v>
      </c>
      <c r="M15" s="13">
        <f>IF(L15=0,"",L15/(B15+C15+D15+E15+F15+G15+H15+I15))</f>
        <v>11.71</v>
      </c>
      <c r="N15" s="56">
        <v>1078</v>
      </c>
      <c r="O15" s="13">
        <f>IF(N15=0,"",N15/(B15+C15+D15+E15+F15+G15+H15+I15))</f>
        <v>10.78</v>
      </c>
      <c r="P15" s="56">
        <v>1069</v>
      </c>
      <c r="Q15" s="21">
        <f t="shared" ref="Q15:Q19" si="0">IF(P15=0,"",P15/(B15+C15+D15+E15+F15+G15+H15+I15))</f>
        <v>10.69</v>
      </c>
      <c r="R15" s="110" t="s">
        <v>79</v>
      </c>
      <c r="S15" s="176"/>
      <c r="T15" s="176"/>
      <c r="U15" s="176" t="s">
        <v>80</v>
      </c>
      <c r="V15" s="176"/>
      <c r="W15" s="176"/>
      <c r="X15" s="176" t="s">
        <v>73</v>
      </c>
      <c r="Y15" s="111"/>
      <c r="Z15" s="25" t="e">
        <f>#REF!</f>
        <v>#REF!</v>
      </c>
    </row>
    <row r="16" spans="1:26" ht="24.95" customHeight="1">
      <c r="A16" s="32" t="s">
        <v>61</v>
      </c>
      <c r="B16" s="45">
        <v>5</v>
      </c>
      <c r="C16" s="43">
        <v>5</v>
      </c>
      <c r="D16" s="43">
        <v>5</v>
      </c>
      <c r="E16" s="43">
        <v>5</v>
      </c>
      <c r="F16" s="43">
        <v>6</v>
      </c>
      <c r="G16" s="43">
        <v>5</v>
      </c>
      <c r="H16" s="43">
        <v>5</v>
      </c>
      <c r="I16" s="44">
        <v>4</v>
      </c>
      <c r="J16" s="52"/>
      <c r="K16" s="55"/>
      <c r="L16" s="54"/>
      <c r="M16" s="13" t="str">
        <f>IF(L16=0,"",L16/(B16+C16+D16+E16+F16+G16+H16+I16))</f>
        <v/>
      </c>
      <c r="N16" s="56">
        <v>400.5</v>
      </c>
      <c r="O16" s="13">
        <f>IF(N16=0,"",N16/(B16+C16+D16+E16+F16+G16+H16+I16))</f>
        <v>10.012499999999999</v>
      </c>
      <c r="P16" s="56"/>
      <c r="Q16" s="21" t="str">
        <f t="shared" si="0"/>
        <v/>
      </c>
      <c r="R16" s="131" t="s">
        <v>74</v>
      </c>
      <c r="S16" s="132"/>
      <c r="T16" s="132" t="s">
        <v>75</v>
      </c>
      <c r="U16" s="132"/>
      <c r="V16" s="132" t="s">
        <v>76</v>
      </c>
      <c r="W16" s="132"/>
      <c r="X16" s="132" t="s">
        <v>77</v>
      </c>
      <c r="Y16" s="133"/>
      <c r="Z16" s="25" t="e">
        <f>#REF!</f>
        <v>#REF!</v>
      </c>
    </row>
    <row r="17" spans="1:26">
      <c r="A17" s="32" t="s">
        <v>62</v>
      </c>
      <c r="B17" s="45">
        <v>15</v>
      </c>
      <c r="C17" s="43">
        <v>10</v>
      </c>
      <c r="D17" s="43">
        <v>10</v>
      </c>
      <c r="E17" s="43">
        <v>15</v>
      </c>
      <c r="F17" s="43">
        <v>15</v>
      </c>
      <c r="G17" s="43">
        <v>10</v>
      </c>
      <c r="H17" s="43">
        <v>10</v>
      </c>
      <c r="I17" s="44">
        <v>15</v>
      </c>
      <c r="J17" s="52"/>
      <c r="K17" s="55"/>
      <c r="L17" s="54"/>
      <c r="M17" s="13" t="str">
        <f>IF(L17=0,"",L17/(B17+C17+D17+E17+F17+G17+H17+I17))</f>
        <v/>
      </c>
      <c r="N17" s="56">
        <v>343</v>
      </c>
      <c r="O17" s="13">
        <f>IF(N17=0,"",N17/(B17+C17+D17+E17+F17+G17+H17+I17))</f>
        <v>3.43</v>
      </c>
      <c r="P17" s="56"/>
      <c r="Q17" s="21" t="str">
        <f t="shared" si="0"/>
        <v/>
      </c>
      <c r="R17" s="173" t="s">
        <v>90</v>
      </c>
      <c r="S17" s="174"/>
      <c r="T17" s="174"/>
      <c r="U17" s="174"/>
      <c r="V17" s="174"/>
      <c r="W17" s="174"/>
      <c r="X17" s="174"/>
      <c r="Y17" s="175"/>
      <c r="Z17" s="25" t="e">
        <f>#REF!</f>
        <v>#REF!</v>
      </c>
    </row>
    <row r="18" spans="1:26" ht="24.95" customHeight="1">
      <c r="A18" s="32" t="s">
        <v>63</v>
      </c>
      <c r="B18" s="45">
        <v>5</v>
      </c>
      <c r="C18" s="43">
        <v>5</v>
      </c>
      <c r="D18" s="43">
        <v>5</v>
      </c>
      <c r="E18" s="43">
        <v>5</v>
      </c>
      <c r="F18" s="43">
        <v>10</v>
      </c>
      <c r="G18" s="43">
        <v>5</v>
      </c>
      <c r="H18" s="43">
        <v>5</v>
      </c>
      <c r="I18" s="44">
        <v>5</v>
      </c>
      <c r="J18" s="52"/>
      <c r="K18" s="55"/>
      <c r="L18" s="54"/>
      <c r="M18" s="13" t="str">
        <f>IF(L18=0,"",L18/(B18+C18+D18+E18+F18+G18+H18+I18))</f>
        <v/>
      </c>
      <c r="N18" s="56">
        <v>285.5</v>
      </c>
      <c r="O18" s="13">
        <f>IF(N18=0,"",N18/(B18+C18+D18+E18+F18+G18+H18+I18))</f>
        <v>6.3444444444444441</v>
      </c>
      <c r="P18" s="56"/>
      <c r="Q18" s="21" t="str">
        <f t="shared" si="0"/>
        <v/>
      </c>
      <c r="R18" s="167" t="s">
        <v>81</v>
      </c>
      <c r="S18" s="168"/>
      <c r="T18" s="168"/>
      <c r="U18" s="168"/>
      <c r="V18" s="168"/>
      <c r="W18" s="168"/>
      <c r="X18" s="168"/>
      <c r="Y18" s="169"/>
      <c r="Z18" s="25" t="e">
        <f>#REF!</f>
        <v>#REF!</v>
      </c>
    </row>
    <row r="19" spans="1:26">
      <c r="A19" s="32" t="s">
        <v>82</v>
      </c>
      <c r="B19" s="163">
        <v>5</v>
      </c>
      <c r="C19" s="165">
        <v>3</v>
      </c>
      <c r="D19" s="165">
        <v>3</v>
      </c>
      <c r="E19" s="165">
        <v>3</v>
      </c>
      <c r="F19" s="165">
        <v>6</v>
      </c>
      <c r="G19" s="165">
        <v>5</v>
      </c>
      <c r="H19" s="165">
        <v>3</v>
      </c>
      <c r="I19" s="177">
        <v>2</v>
      </c>
      <c r="J19" s="148">
        <v>15</v>
      </c>
      <c r="K19" s="118">
        <v>15</v>
      </c>
      <c r="L19" s="54">
        <v>319</v>
      </c>
      <c r="M19" s="13">
        <f>IF(L19=0,"",L19/(B19+C19+D19+E19+F19+G19+H19+I19))</f>
        <v>10.633333333333333</v>
      </c>
      <c r="N19" s="56">
        <v>312.60000000000002</v>
      </c>
      <c r="O19" s="13">
        <f>IF(N19=0,"",N19/(B19+C19+D19+E19+F19+G19+H19+I19))</f>
        <v>10.42</v>
      </c>
      <c r="P19" s="56">
        <v>311</v>
      </c>
      <c r="Q19" s="21">
        <f t="shared" si="0"/>
        <v>10.366666666666667</v>
      </c>
      <c r="R19" s="4">
        <v>5</v>
      </c>
      <c r="S19" s="12">
        <v>5</v>
      </c>
      <c r="T19" s="12">
        <v>3</v>
      </c>
      <c r="U19" s="12">
        <v>3</v>
      </c>
      <c r="V19" s="12">
        <v>5</v>
      </c>
      <c r="W19" s="12">
        <v>4</v>
      </c>
      <c r="X19" s="12"/>
      <c r="Y19" s="16">
        <v>5</v>
      </c>
      <c r="Z19" s="161" t="e">
        <f>#REF!</f>
        <v>#REF!</v>
      </c>
    </row>
    <row r="20" spans="1:26" ht="24.95" customHeight="1" thickBot="1">
      <c r="A20" s="34" t="s">
        <v>85</v>
      </c>
      <c r="B20" s="164"/>
      <c r="C20" s="166"/>
      <c r="D20" s="166"/>
      <c r="E20" s="166"/>
      <c r="F20" s="166"/>
      <c r="G20" s="166"/>
      <c r="H20" s="166"/>
      <c r="I20" s="178"/>
      <c r="J20" s="149"/>
      <c r="K20" s="150"/>
      <c r="L20" s="61">
        <v>297.7</v>
      </c>
      <c r="M20" s="17">
        <f>IF(L20=0,"",L20/(B19+C19+D19+E19+F19+G19+H19+I19))</f>
        <v>9.9233333333333338</v>
      </c>
      <c r="N20" s="62"/>
      <c r="O20" s="17" t="str">
        <f>IF(N20=0,"",N20/(B19+C19+D19+E19+F19+G19+H19+I19))</f>
        <v/>
      </c>
      <c r="P20" s="62">
        <v>284.89999999999998</v>
      </c>
      <c r="Q20" s="22">
        <f>IF(P20=0,"",P20/(B19+C19+D19+E19+F19+G19+H19+I19))</f>
        <v>9.4966666666666661</v>
      </c>
      <c r="R20" s="179" t="s">
        <v>86</v>
      </c>
      <c r="S20" s="180"/>
      <c r="T20" s="180"/>
      <c r="U20" s="180"/>
      <c r="V20" s="180"/>
      <c r="W20" s="180"/>
      <c r="X20" s="180"/>
      <c r="Y20" s="181"/>
      <c r="Z20" s="162"/>
    </row>
    <row r="21" spans="1:26">
      <c r="A21" s="11"/>
      <c r="B21" s="126" t="s">
        <v>89</v>
      </c>
      <c r="C21" s="127"/>
      <c r="D21" s="127"/>
      <c r="E21" s="127"/>
      <c r="F21" s="127"/>
      <c r="G21" s="127"/>
      <c r="H21" s="128"/>
      <c r="I21" s="41" t="s">
        <v>95</v>
      </c>
      <c r="J21" s="47">
        <v>0.25</v>
      </c>
      <c r="K21" s="41"/>
      <c r="L21" s="41"/>
      <c r="M21" s="41"/>
    </row>
    <row r="22" spans="1:26" ht="15.75" thickBot="1">
      <c r="A22" s="11"/>
      <c r="B22" s="102" t="s">
        <v>16</v>
      </c>
      <c r="C22" s="103" t="s">
        <v>2</v>
      </c>
      <c r="D22" s="103" t="s">
        <v>4</v>
      </c>
      <c r="E22" s="103" t="s">
        <v>3</v>
      </c>
      <c r="F22" s="103" t="s">
        <v>0</v>
      </c>
      <c r="G22" s="103" t="s">
        <v>15</v>
      </c>
      <c r="H22" s="104" t="s">
        <v>19</v>
      </c>
      <c r="I22" s="46" t="s">
        <v>88</v>
      </c>
      <c r="J22" s="47">
        <v>0.75</v>
      </c>
      <c r="K22" s="35"/>
      <c r="L22" s="35"/>
      <c r="M22" s="35"/>
    </row>
    <row r="23" spans="1:26">
      <c r="A23" s="107" t="s">
        <v>87</v>
      </c>
      <c r="B23" s="101">
        <f>$J$22*F4</f>
        <v>15</v>
      </c>
      <c r="C23" s="100">
        <f>B4+C4</f>
        <v>24</v>
      </c>
      <c r="D23" s="100">
        <f>D4+E4</f>
        <v>22</v>
      </c>
      <c r="E23" s="100">
        <f>I4</f>
        <v>6</v>
      </c>
      <c r="F23" s="100">
        <f>G4</f>
        <v>17</v>
      </c>
      <c r="G23" s="100">
        <f>H4</f>
        <v>11</v>
      </c>
      <c r="H23" s="105">
        <f>$J$21*F4</f>
        <v>5</v>
      </c>
    </row>
    <row r="24" spans="1:26">
      <c r="A24" s="108" t="s">
        <v>84</v>
      </c>
      <c r="B24" s="99">
        <f>$J$22*F13</f>
        <v>4.5</v>
      </c>
      <c r="C24" s="97">
        <f>B13+C13</f>
        <v>8</v>
      </c>
      <c r="D24" s="97">
        <f>D13+E13</f>
        <v>6</v>
      </c>
      <c r="E24" s="97">
        <f>I13</f>
        <v>2</v>
      </c>
      <c r="F24" s="97">
        <f>G13</f>
        <v>5</v>
      </c>
      <c r="G24" s="97">
        <f>H13</f>
        <v>3</v>
      </c>
      <c r="H24" s="98">
        <f>$J$21*F13</f>
        <v>1.5</v>
      </c>
    </row>
    <row r="25" spans="1:26">
      <c r="A25" s="108" t="s">
        <v>83</v>
      </c>
      <c r="B25" s="99">
        <f>$J$22*F15</f>
        <v>18.75</v>
      </c>
      <c r="C25" s="97">
        <f>B15+C15</f>
        <v>22</v>
      </c>
      <c r="D25" s="97">
        <f>D15+E15</f>
        <v>22</v>
      </c>
      <c r="E25" s="97">
        <f>I15</f>
        <v>5</v>
      </c>
      <c r="F25" s="97">
        <f t="shared" ref="F25:G27" si="1">G15</f>
        <v>13</v>
      </c>
      <c r="G25" s="97">
        <f t="shared" si="1"/>
        <v>13</v>
      </c>
      <c r="H25" s="98">
        <f>$J$21*F15</f>
        <v>6.25</v>
      </c>
    </row>
    <row r="26" spans="1:26">
      <c r="A26" s="108" t="s">
        <v>61</v>
      </c>
      <c r="B26" s="99">
        <f>$J$22*F16</f>
        <v>4.5</v>
      </c>
      <c r="C26" s="97">
        <f>B16+C16</f>
        <v>10</v>
      </c>
      <c r="D26" s="97">
        <f>D16+E16</f>
        <v>10</v>
      </c>
      <c r="E26" s="97">
        <f>I16</f>
        <v>4</v>
      </c>
      <c r="F26" s="97">
        <f t="shared" si="1"/>
        <v>5</v>
      </c>
      <c r="G26" s="97">
        <f t="shared" si="1"/>
        <v>5</v>
      </c>
      <c r="H26" s="98">
        <f>$J$21*F16</f>
        <v>1.5</v>
      </c>
    </row>
    <row r="27" spans="1:26">
      <c r="A27" s="108" t="s">
        <v>62</v>
      </c>
      <c r="B27" s="99">
        <f>$J$22*F17</f>
        <v>11.25</v>
      </c>
      <c r="C27" s="97">
        <f>B17+C17</f>
        <v>25</v>
      </c>
      <c r="D27" s="97">
        <f>D17+E17</f>
        <v>25</v>
      </c>
      <c r="E27" s="97">
        <f>I17</f>
        <v>15</v>
      </c>
      <c r="F27" s="97">
        <f t="shared" si="1"/>
        <v>10</v>
      </c>
      <c r="G27" s="97">
        <f t="shared" si="1"/>
        <v>10</v>
      </c>
      <c r="H27" s="98">
        <f>$J$21*F17</f>
        <v>3.75</v>
      </c>
    </row>
    <row r="28" spans="1:26">
      <c r="A28" s="108" t="s">
        <v>63</v>
      </c>
      <c r="B28" s="99">
        <f>$J$22*F18</f>
        <v>7.5</v>
      </c>
      <c r="C28" s="97">
        <f>B18+C18</f>
        <v>10</v>
      </c>
      <c r="D28" s="97">
        <f>D18+E18</f>
        <v>10</v>
      </c>
      <c r="E28" s="97">
        <f>I18</f>
        <v>5</v>
      </c>
      <c r="F28" s="97">
        <f t="shared" ref="F28:G29" si="2">G18</f>
        <v>5</v>
      </c>
      <c r="G28" s="97">
        <f t="shared" si="2"/>
        <v>5</v>
      </c>
      <c r="H28" s="98">
        <f>$J$21*F18</f>
        <v>2.5</v>
      </c>
    </row>
    <row r="29" spans="1:26" ht="15.75" thickBot="1">
      <c r="A29" s="109" t="s">
        <v>82</v>
      </c>
      <c r="B29" s="102">
        <f>$J$22*F19</f>
        <v>4.5</v>
      </c>
      <c r="C29" s="103">
        <f>B19+C19</f>
        <v>8</v>
      </c>
      <c r="D29" s="103">
        <f>D19+E19</f>
        <v>6</v>
      </c>
      <c r="E29" s="103">
        <f>I19</f>
        <v>2</v>
      </c>
      <c r="F29" s="103">
        <f t="shared" si="2"/>
        <v>5</v>
      </c>
      <c r="G29" s="103">
        <f t="shared" si="2"/>
        <v>3</v>
      </c>
      <c r="H29" s="104">
        <f>$J$21*F19</f>
        <v>1.5</v>
      </c>
    </row>
  </sheetData>
  <mergeCells count="68">
    <mergeCell ref="B21:H21"/>
    <mergeCell ref="G19:G20"/>
    <mergeCell ref="H19:H20"/>
    <mergeCell ref="I19:I20"/>
    <mergeCell ref="R20:Y20"/>
    <mergeCell ref="A1:A3"/>
    <mergeCell ref="R17:Y17"/>
    <mergeCell ref="R14:Y14"/>
    <mergeCell ref="R15:T15"/>
    <mergeCell ref="U15:W15"/>
    <mergeCell ref="X15:Y15"/>
    <mergeCell ref="B2:B3"/>
    <mergeCell ref="C2:C3"/>
    <mergeCell ref="D2:D3"/>
    <mergeCell ref="E2:E3"/>
    <mergeCell ref="F2:F3"/>
    <mergeCell ref="G2:G3"/>
    <mergeCell ref="Y2:Y3"/>
    <mergeCell ref="T4:T12"/>
    <mergeCell ref="U4:U12"/>
    <mergeCell ref="V4:V12"/>
    <mergeCell ref="Z1:Z2"/>
    <mergeCell ref="Z19:Z20"/>
    <mergeCell ref="B19:B20"/>
    <mergeCell ref="C19:C20"/>
    <mergeCell ref="D19:D20"/>
    <mergeCell ref="E19:E20"/>
    <mergeCell ref="F19:F20"/>
    <mergeCell ref="R18:Y18"/>
    <mergeCell ref="R16:S16"/>
    <mergeCell ref="T16:U16"/>
    <mergeCell ref="V16:W16"/>
    <mergeCell ref="X16:Y16"/>
    <mergeCell ref="B1:I1"/>
    <mergeCell ref="R1:Y1"/>
    <mergeCell ref="B14:I14"/>
    <mergeCell ref="W4:W12"/>
    <mergeCell ref="X4:X12"/>
    <mergeCell ref="Y4:Y12"/>
    <mergeCell ref="T2:T3"/>
    <mergeCell ref="U2:U3"/>
    <mergeCell ref="V2:V3"/>
    <mergeCell ref="W2:W3"/>
    <mergeCell ref="X2:X3"/>
    <mergeCell ref="S4:S12"/>
    <mergeCell ref="R2:R3"/>
    <mergeCell ref="S2:S3"/>
    <mergeCell ref="H2:H3"/>
    <mergeCell ref="I2:I3"/>
    <mergeCell ref="H4:H12"/>
    <mergeCell ref="I4:I12"/>
    <mergeCell ref="R4:R12"/>
    <mergeCell ref="N2:O2"/>
    <mergeCell ref="P2:Q2"/>
    <mergeCell ref="L2:M2"/>
    <mergeCell ref="G4:G12"/>
    <mergeCell ref="B4:B12"/>
    <mergeCell ref="C4:C12"/>
    <mergeCell ref="D4:D12"/>
    <mergeCell ref="E4:E12"/>
    <mergeCell ref="F4:F12"/>
    <mergeCell ref="J1:Q1"/>
    <mergeCell ref="J2:K2"/>
    <mergeCell ref="J19:J20"/>
    <mergeCell ref="K19:K20"/>
    <mergeCell ref="J4:J12"/>
    <mergeCell ref="K4:K12"/>
    <mergeCell ref="J14:K14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"/>
  <sheetViews>
    <sheetView tabSelected="1" workbookViewId="0">
      <selection sqref="A1:A3"/>
    </sheetView>
  </sheetViews>
  <sheetFormatPr baseColWidth="10" defaultRowHeight="15"/>
  <cols>
    <col min="1" max="1" width="25.7109375" customWidth="1"/>
    <col min="2" max="12" width="8.7109375" customWidth="1"/>
    <col min="13" max="14" width="12.7109375" customWidth="1"/>
    <col min="15" max="15" width="8.7109375" customWidth="1"/>
  </cols>
  <sheetData>
    <row r="1" spans="1:15">
      <c r="A1" s="182" t="s">
        <v>100</v>
      </c>
      <c r="B1" s="126" t="s">
        <v>14</v>
      </c>
      <c r="C1" s="127"/>
      <c r="D1" s="127"/>
      <c r="E1" s="146" t="s">
        <v>18</v>
      </c>
      <c r="F1" s="112"/>
      <c r="G1" s="112"/>
      <c r="H1" s="112"/>
      <c r="I1" s="112"/>
      <c r="J1" s="112"/>
      <c r="K1" s="112"/>
      <c r="L1" s="113"/>
      <c r="M1" s="126" t="s">
        <v>17</v>
      </c>
      <c r="N1" s="127"/>
      <c r="O1" s="129" t="s">
        <v>46</v>
      </c>
    </row>
    <row r="2" spans="1:15">
      <c r="A2" s="183"/>
      <c r="B2" s="140" t="s">
        <v>2</v>
      </c>
      <c r="C2" s="116" t="s">
        <v>5</v>
      </c>
      <c r="D2" s="185" t="s">
        <v>105</v>
      </c>
      <c r="E2" s="147" t="s">
        <v>93</v>
      </c>
      <c r="F2" s="115"/>
      <c r="G2" s="114">
        <v>2016</v>
      </c>
      <c r="H2" s="115"/>
      <c r="I2" s="114">
        <v>2017</v>
      </c>
      <c r="J2" s="115"/>
      <c r="K2" s="138">
        <v>2018</v>
      </c>
      <c r="L2" s="139"/>
      <c r="M2" s="186" t="s">
        <v>103</v>
      </c>
      <c r="N2" s="188" t="s">
        <v>104</v>
      </c>
      <c r="O2" s="130"/>
    </row>
    <row r="3" spans="1:15" ht="15.75" thickBot="1">
      <c r="A3" s="184"/>
      <c r="B3" s="163"/>
      <c r="C3" s="165"/>
      <c r="D3" s="165"/>
      <c r="E3" s="69" t="s">
        <v>91</v>
      </c>
      <c r="F3" s="36" t="s">
        <v>92</v>
      </c>
      <c r="G3" s="36" t="s">
        <v>29</v>
      </c>
      <c r="H3" s="83" t="s">
        <v>1</v>
      </c>
      <c r="I3" s="36" t="s">
        <v>29</v>
      </c>
      <c r="J3" s="70" t="s">
        <v>1</v>
      </c>
      <c r="K3" s="70" t="s">
        <v>29</v>
      </c>
      <c r="L3" s="71" t="s">
        <v>1</v>
      </c>
      <c r="M3" s="187"/>
      <c r="N3" s="189"/>
      <c r="O3" s="72">
        <v>2018</v>
      </c>
    </row>
    <row r="4" spans="1:15" ht="15.75" thickBot="1">
      <c r="A4" s="73" t="s">
        <v>101</v>
      </c>
      <c r="B4" s="74">
        <v>5</v>
      </c>
      <c r="C4" s="75">
        <v>5</v>
      </c>
      <c r="D4" s="75">
        <v>5</v>
      </c>
      <c r="E4" s="76"/>
      <c r="F4" s="77"/>
      <c r="G4" s="78"/>
      <c r="H4" s="79" t="str">
        <f>IF(G4=0,"",G4/(B4+C4+D4))</f>
        <v/>
      </c>
      <c r="I4" s="78"/>
      <c r="J4" s="79" t="str">
        <f>IF(I4=0,"",I4/(B4+C4+D4))</f>
        <v/>
      </c>
      <c r="K4" s="80"/>
      <c r="L4" s="81" t="str">
        <f>IF(K4=0,"",K4/(B4+C4+D4))</f>
        <v/>
      </c>
      <c r="M4" s="74">
        <v>7</v>
      </c>
      <c r="N4" s="75">
        <v>8</v>
      </c>
      <c r="O4" s="82" t="e">
        <f>#REF!</f>
        <v>#REF!</v>
      </c>
    </row>
    <row r="5" spans="1:15">
      <c r="A5" t="s">
        <v>102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I2:J2"/>
    <mergeCell ref="K2:L2"/>
    <mergeCell ref="G2:H2"/>
    <mergeCell ref="M2:M3"/>
    <mergeCell ref="N2:N3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Coeff CCINP</vt:lpstr>
      <vt:lpstr>Coeff CS</vt:lpstr>
      <vt:lpstr>Coeff EPITA</vt:lpstr>
      <vt:lpstr>'Coeff CS'!Zone_d_impression</vt:lpstr>
    </vt:vector>
  </TitlesOfParts>
  <Company>Lycée Robert doisneau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bellierm</dc:creator>
  <cp:lastModifiedBy>Test</cp:lastModifiedBy>
  <cp:lastPrinted>2018-06-14T19:00:09Z</cp:lastPrinted>
  <dcterms:created xsi:type="dcterms:W3CDTF">2016-06-29T06:50:42Z</dcterms:created>
  <dcterms:modified xsi:type="dcterms:W3CDTF">2018-11-08T14:59:46Z</dcterms:modified>
</cp:coreProperties>
</file>