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2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MOSI 2/Class/Challenge01/"/>
    </mc:Choice>
  </mc:AlternateContent>
  <xr:revisionPtr revIDLastSave="0" documentId="13_ncr:1_{F266F15A-582B-0C43-AA21-13713893F2CE}" xr6:coauthVersionLast="47" xr6:coauthVersionMax="47" xr10:uidLastSave="{00000000-0000-0000-0000-000000000000}"/>
  <bookViews>
    <workbookView xWindow="2280" yWindow="580" windowWidth="26760" windowHeight="13580" activeTab="2" xr2:uid="{00000000-000D-0000-FFFF-FFFF00000000}"/>
  </bookViews>
  <sheets>
    <sheet name="Kickstarter" sheetId="1" r:id="rId1"/>
    <sheet name="Outcome Based on Goals" sheetId="14" r:id="rId2"/>
    <sheet name="Theater Outcomes by Launch Date" sheetId="13" r:id="rId3"/>
    <sheet name="Sheet11" sheetId="15" r:id="rId4"/>
    <sheet name="Box and Whisker" sheetId="11" r:id="rId5"/>
    <sheet name="Failed US Kickstarters" sheetId="9" r:id="rId6"/>
    <sheet name="Descriptive Statistics" sheetId="10" r:id="rId7"/>
    <sheet name="Successful US Kickstarters" sheetId="8" r:id="rId8"/>
    <sheet name="Edinburgh Research" sheetId="7" r:id="rId9"/>
    <sheet name="Chart1" sheetId="3" r:id="rId10"/>
    <sheet name="Category Statistics" sheetId="4" r:id="rId11"/>
    <sheet name="Outcomes Based on Launch Date" sheetId="6" r:id="rId12"/>
    <sheet name="Subcategory Statistics" sheetId="5" r:id="rId1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4"/>
    <pivotCache cacheId="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R4082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C13" i="10"/>
  <c r="C12" i="10"/>
  <c r="C11" i="10"/>
  <c r="B13" i="10"/>
  <c r="B12" i="10"/>
  <c r="B11" i="10"/>
  <c r="C14" i="10"/>
  <c r="C6" i="10"/>
  <c r="C5" i="10"/>
  <c r="C4" i="10"/>
  <c r="C3" i="10"/>
  <c r="B7" i="10"/>
  <c r="B6" i="10"/>
  <c r="B5" i="10"/>
  <c r="B4" i="10"/>
  <c r="C10" i="10"/>
  <c r="C9" i="10"/>
  <c r="B10" i="10"/>
  <c r="B9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2" i="1"/>
  <c r="U2" i="1" s="1"/>
  <c r="E12" i="14" l="1"/>
  <c r="F12" i="14" s="1"/>
  <c r="E9" i="14"/>
  <c r="H9" i="14" s="1"/>
  <c r="E10" i="14"/>
  <c r="G10" i="14" s="1"/>
  <c r="E11" i="14"/>
  <c r="G11" i="14" s="1"/>
  <c r="H12" i="14"/>
  <c r="G12" i="14"/>
  <c r="E2" i="14"/>
  <c r="F2" i="14" s="1"/>
  <c r="E8" i="14"/>
  <c r="H8" i="14" s="1"/>
  <c r="E13" i="14"/>
  <c r="G13" i="14" s="1"/>
  <c r="E7" i="14"/>
  <c r="F7" i="14" s="1"/>
  <c r="E6" i="14"/>
  <c r="F6" i="14" s="1"/>
  <c r="E5" i="14"/>
  <c r="H5" i="14" s="1"/>
  <c r="E4" i="14"/>
  <c r="F4" i="14" s="1"/>
  <c r="E3" i="14"/>
  <c r="F3" i="14" s="1"/>
  <c r="B14" i="10"/>
  <c r="C7" i="10"/>
  <c r="G9" i="14" l="1"/>
  <c r="F9" i="14"/>
  <c r="F11" i="14"/>
  <c r="H13" i="14"/>
  <c r="H7" i="14"/>
  <c r="H11" i="14"/>
  <c r="G3" i="14"/>
  <c r="H10" i="14"/>
  <c r="F10" i="14"/>
  <c r="H4" i="14"/>
  <c r="G4" i="14"/>
  <c r="G7" i="14"/>
  <c r="H3" i="14"/>
  <c r="F13" i="14"/>
  <c r="G2" i="14"/>
  <c r="F8" i="14"/>
  <c r="G8" i="14"/>
  <c r="H6" i="14"/>
  <c r="G6" i="14"/>
  <c r="H2" i="14"/>
  <c r="G5" i="14"/>
  <c r="F5" i="14"/>
</calcChain>
</file>

<file path=xl/sharedStrings.xml><?xml version="1.0" encoding="utf-8"?>
<sst xmlns="http://schemas.openxmlformats.org/spreadsheetml/2006/main" count="38464" uniqueCount="8417">
  <si>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</si>
  <si>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</si>
  <si>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</si>
  <si>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</si>
  <si>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</si>
  <si>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</si>
  <si>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</si>
  <si>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</si>
  <si>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</si>
  <si>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</si>
  <si>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</si>
  <si>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</si>
  <si>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</si>
  <si>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</si>
  <si>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</si>
  <si>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</si>
  <si>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</si>
  <si>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</si>
  <si>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</si>
  <si>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</si>
  <si>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</si>
  <si>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</si>
  <si>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</si>
  <si>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</si>
  <si>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</si>
  <si>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</si>
  <si>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</si>
  <si>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</si>
  <si>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</si>
  <si>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</si>
  <si>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</si>
  <si>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</si>
  <si>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</si>
  <si>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</si>
  <si>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</si>
  <si>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</si>
  <si>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</si>
  <si>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</si>
  <si>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</si>
  <si>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</si>
  <si>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</si>
  <si>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</si>
  <si>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</si>
  <si>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</si>
  <si>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</si>
  <si>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</si>
  <si>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</si>
  <si>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</si>
  <si>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</si>
  <si>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</si>
  <si>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</si>
  <si>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</si>
  <si>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</si>
  <si>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</si>
  <si>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</si>
  <si>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</si>
  <si>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</si>
  <si>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</si>
  <si>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</si>
  <si>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</si>
  <si>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</si>
  <si>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</si>
  <si>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</si>
  <si>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</si>
  <si>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</si>
  <si>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</si>
  <si>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</si>
  <si>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</si>
  <si>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</si>
  <si>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</si>
  <si>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</si>
  <si>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</si>
  <si>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</si>
  <si>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</si>
  <si>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</si>
  <si>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</si>
  <si>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</si>
  <si>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</si>
  <si>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</si>
  <si>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</si>
  <si>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</si>
  <si>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</si>
  <si>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</si>
  <si>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</si>
  <si>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</si>
  <si>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</si>
  <si>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</si>
  <si>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</si>
  <si>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</si>
  <si>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</si>
  <si>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</si>
  <si>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</si>
  <si>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</si>
  <si>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</si>
  <si>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</si>
  <si>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</si>
  <si>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</si>
  <si>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</si>
  <si>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</si>
  <si>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</si>
  <si>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</si>
  <si>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</si>
  <si>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</si>
  <si>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</si>
  <si>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</si>
  <si>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</si>
  <si>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</si>
  <si>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</si>
  <si>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</si>
  <si>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</si>
  <si>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</si>
  <si>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</si>
  <si>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</si>
  <si>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</si>
  <si>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</si>
  <si>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</si>
  <si>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</si>
  <si>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</si>
  <si>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</si>
  <si>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</si>
  <si>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</si>
  <si>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</si>
  <si>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</si>
  <si>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</si>
  <si>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</si>
  <si>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</si>
  <si>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</si>
  <si>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</si>
  <si>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</si>
  <si>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</si>
  <si>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</si>
  <si>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</si>
  <si>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</si>
  <si>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</si>
  <si>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</si>
  <si>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</si>
  <si>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</si>
  <si>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</si>
  <si>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</si>
  <si>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</si>
  <si>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</si>
  <si>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</si>
  <si>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</si>
  <si>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</si>
  <si>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</si>
  <si>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</si>
  <si>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</si>
  <si>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</si>
  <si>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</si>
  <si>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</si>
  <si>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</si>
  <si>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</si>
  <si>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</si>
  <si>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</si>
  <si>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</si>
  <si>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</si>
  <si>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</si>
  <si>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</si>
  <si>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</si>
  <si>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</si>
  <si>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</si>
  <si>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</si>
  <si>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</si>
  <si>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</si>
  <si>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</si>
  <si>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</si>
  <si>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</si>
  <si>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</si>
  <si>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</si>
  <si>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</si>
  <si>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</si>
  <si>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</si>
  <si>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</si>
  <si>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</si>
  <si>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</si>
  <si>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</si>
  <si>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</si>
  <si>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</si>
  <si>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</si>
  <si>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</si>
  <si>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</si>
  <si>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</si>
  <si>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</si>
  <si>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</si>
  <si>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</si>
  <si>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</si>
  <si>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</si>
  <si>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</si>
  <si>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</si>
  <si>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</si>
  <si>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</si>
  <si>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</si>
  <si>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</si>
  <si>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</si>
  <si>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</si>
  <si>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</si>
  <si>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</si>
  <si>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</si>
  <si>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</si>
  <si>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</si>
  <si>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</si>
  <si>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</si>
  <si>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</si>
  <si>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</si>
  <si>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</si>
  <si>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</si>
  <si>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</si>
  <si>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</si>
  <si>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</si>
  <si>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</si>
  <si>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</si>
  <si>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</si>
  <si>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</si>
  <si>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</si>
  <si>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</si>
  <si>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</si>
  <si>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</si>
  <si>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</si>
  <si>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</si>
  <si>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</si>
  <si>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</si>
  <si>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</si>
  <si>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</si>
  <si>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</si>
  <si>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</si>
  <si>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</si>
  <si>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</si>
  <si>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</si>
  <si>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</si>
  <si>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</si>
  <si>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</si>
  <si>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</si>
  <si>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</si>
  <si>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</si>
  <si>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</si>
  <si>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</si>
  <si>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</si>
  <si>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</si>
  <si>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</si>
  <si>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</si>
  <si>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</si>
  <si>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</si>
  <si>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</si>
  <si>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</si>
  <si>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</si>
  <si>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</si>
  <si>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</si>
  <si>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</si>
  <si>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</si>
  <si>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</si>
  <si>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</si>
  <si>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</si>
  <si>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</si>
  <si>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</si>
  <si>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</si>
  <si>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</si>
  <si>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</si>
  <si>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</si>
  <si>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</si>
  <si>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</si>
  <si>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</si>
  <si>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</si>
  <si>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</si>
  <si>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</si>
  <si>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</si>
  <si>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</si>
  <si>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</si>
  <si>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</si>
  <si>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</si>
  <si>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</si>
  <si>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</si>
  <si>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</si>
  <si>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</si>
  <si>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</si>
  <si>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</si>
  <si>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</si>
  <si>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</si>
  <si>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</si>
  <si>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</si>
  <si>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</si>
  <si>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</si>
  <si>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</si>
  <si>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</si>
  <si>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</si>
  <si>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</si>
  <si>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</si>
  <si>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</si>
  <si>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</si>
  <si>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</si>
  <si>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</si>
  <si>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</si>
  <si>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</si>
  <si>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</si>
  <si>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</si>
  <si>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</si>
  <si>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</si>
  <si>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</si>
  <si>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</si>
  <si>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</si>
  <si>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</si>
  <si>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</si>
  <si>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</si>
  <si>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</si>
  <si>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</si>
  <si>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</si>
  <si>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</si>
  <si>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</si>
  <si>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</si>
  <si>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</si>
  <si>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</si>
  <si>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</si>
  <si>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</si>
  <si>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</si>
  <si>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</si>
  <si>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</si>
  <si>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</si>
  <si>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</si>
  <si>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</si>
  <si>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</si>
  <si>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</si>
  <si>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</si>
  <si>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</si>
  <si>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</si>
  <si>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</si>
  <si>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</si>
  <si>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</si>
  <si>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</si>
  <si>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</si>
  <si>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</si>
  <si>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</si>
  <si>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</si>
  <si>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</si>
  <si>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</si>
  <si>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</si>
  <si>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</si>
  <si>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</si>
  <si>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</si>
  <si>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</si>
  <si>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</si>
  <si>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</si>
  <si>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</si>
  <si>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</si>
  <si>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</si>
  <si>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</si>
  <si>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</si>
  <si>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</si>
  <si>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</si>
  <si>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</si>
  <si>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</si>
  <si>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</si>
  <si>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</si>
  <si>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</si>
  <si>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</si>
  <si>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</si>
  <si>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</si>
  <si>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</si>
  <si>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</si>
  <si>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</si>
  <si>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</si>
  <si>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</si>
  <si>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</si>
  <si>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</si>
  <si>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</si>
  <si>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</si>
  <si>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</si>
  <si>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</si>
  <si>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</si>
  <si>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</si>
  <si>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</si>
  <si>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</si>
  <si>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</si>
  <si>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</si>
  <si>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</si>
  <si>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</si>
  <si>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</si>
  <si>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</si>
  <si>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</si>
  <si>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</si>
  <si>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</si>
  <si>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</si>
  <si>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</si>
  <si>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</si>
  <si>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</si>
  <si>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</si>
  <si>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</si>
  <si>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</si>
  <si>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</si>
  <si>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</si>
  <si>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</si>
  <si>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</si>
  <si>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</si>
  <si>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</si>
  <si>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</si>
  <si>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</si>
  <si>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</si>
  <si>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</si>
  <si>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</si>
  <si>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</si>
  <si>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</si>
  <si>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</si>
  <si>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</si>
  <si>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</si>
  <si>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</si>
  <si>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</si>
  <si>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</si>
  <si>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</si>
  <si>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</si>
  <si>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</si>
  <si>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</si>
  <si>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</si>
  <si>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</si>
  <si>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</si>
  <si>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</si>
  <si>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</si>
  <si>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</si>
  <si>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</si>
  <si>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</si>
  <si>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</si>
  <si>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</si>
  <si>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</si>
  <si>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</si>
  <si>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</si>
  <si>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</si>
  <si>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</si>
  <si>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</si>
  <si>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</si>
  <si>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</si>
  <si>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</si>
  <si>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</si>
  <si>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</si>
  <si>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</si>
  <si>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</si>
  <si>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</si>
  <si>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</si>
  <si>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</si>
  <si>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</si>
  <si>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</si>
  <si>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</si>
  <si>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</si>
  <si>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</si>
  <si>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</si>
  <si>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</si>
  <si>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</si>
  <si>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</si>
  <si>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</si>
  <si>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</si>
  <si>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</si>
  <si>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</si>
  <si>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</si>
  <si>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</si>
  <si>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</si>
  <si>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</si>
  <si>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</si>
  <si>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</si>
  <si>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</si>
  <si>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</si>
  <si>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</si>
  <si>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</si>
  <si>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</si>
  <si>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</si>
  <si>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</si>
  <si>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</si>
  <si>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</si>
  <si>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</si>
  <si>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</si>
  <si>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</si>
  <si>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</si>
  <si>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</si>
  <si>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</si>
  <si>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</si>
  <si>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</si>
  <si>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</si>
  <si>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</si>
  <si>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</si>
  <si>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</si>
  <si>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</si>
  <si>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</si>
  <si>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</si>
  <si>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</si>
  <si>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</si>
  <si>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</si>
  <si>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</si>
  <si>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</si>
  <si>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</si>
  <si>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</si>
  <si>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</si>
  <si>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</si>
  <si>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</si>
  <si>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</si>
  <si>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</si>
  <si>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</si>
  <si>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</si>
  <si>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</si>
  <si>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</si>
  <si>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</si>
  <si>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</si>
  <si>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</si>
  <si>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</si>
  <si>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</si>
  <si>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</si>
  <si>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</si>
  <si>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</si>
  <si>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</si>
  <si>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</si>
  <si>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</si>
  <si>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</si>
  <si>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</si>
  <si>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</si>
  <si>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</si>
  <si>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</si>
  <si>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</si>
  <si>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</si>
  <si>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</si>
  <si>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</si>
  <si>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</si>
  <si>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</si>
  <si>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</si>
  <si>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</si>
  <si>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</si>
  <si>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</si>
  <si>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</si>
  <si>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</si>
  <si>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</si>
  <si>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</si>
  <si>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</si>
  <si>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</si>
  <si>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</si>
  <si>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</si>
  <si>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</si>
  <si>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</si>
  <si>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</si>
  <si>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</si>
  <si>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</si>
  <si>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</si>
  <si>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</si>
  <si>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</si>
  <si>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</si>
  <si>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</si>
  <si>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</si>
  <si>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</si>
  <si>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</si>
  <si>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</si>
  <si>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</si>
  <si>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</si>
  <si>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</si>
  <si>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</si>
  <si>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</si>
  <si>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</si>
  <si>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</si>
  <si>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</si>
  <si>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</si>
  <si>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</si>
  <si>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</si>
  <si>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</si>
  <si>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</si>
  <si>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</si>
  <si>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</si>
  <si>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</si>
  <si>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</si>
  <si>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</si>
  <si>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</si>
  <si>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</si>
  <si>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</si>
  <si>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</si>
  <si>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</si>
  <si>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</si>
  <si>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</si>
  <si>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</si>
  <si>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</si>
  <si>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</si>
  <si>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</si>
  <si>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</si>
  <si>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</si>
  <si>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</si>
  <si>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</si>
  <si>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</si>
  <si>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</si>
  <si>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</si>
  <si>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</si>
  <si>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</si>
  <si>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</si>
  <si>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</si>
  <si>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</si>
  <si>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</si>
  <si>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</si>
  <si>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</si>
  <si>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</si>
  <si>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</si>
  <si>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</si>
  <si>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</si>
  <si>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</si>
  <si>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</si>
  <si>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</si>
  <si>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</si>
  <si>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</si>
  <si>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</si>
  <si>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</si>
  <si>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</si>
  <si>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</si>
  <si>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</si>
  <si>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</si>
  <si>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</si>
  <si>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</si>
  <si>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</si>
  <si>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</si>
  <si>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</si>
  <si>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</si>
  <si>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</si>
  <si>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</si>
  <si>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</si>
  <si>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</si>
  <si>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</si>
  <si>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</si>
  <si>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</si>
  <si>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</si>
  <si>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</si>
  <si>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</si>
  <si>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</si>
  <si>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</si>
  <si>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</si>
  <si>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</si>
  <si>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</si>
  <si>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</si>
  <si>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</si>
  <si>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</si>
  <si>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</si>
  <si>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</si>
  <si>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</si>
  <si>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</si>
  <si>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</si>
  <si>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</si>
  <si>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</si>
  <si>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</si>
  <si>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</si>
  <si>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</si>
  <si>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</si>
  <si>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</si>
  <si>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</si>
  <si>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</si>
  <si>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</si>
  <si>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</si>
  <si>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</si>
  <si>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</si>
  <si>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</si>
  <si>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</si>
  <si>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</si>
  <si>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</si>
  <si>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</si>
  <si>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</si>
  <si>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</si>
  <si>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</si>
  <si>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</si>
  <si>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</si>
  <si>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</si>
  <si>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</si>
  <si>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</si>
  <si>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</si>
  <si>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</si>
  <si>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</si>
  <si>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</si>
  <si>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</si>
  <si>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</si>
  <si>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</si>
  <si>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</si>
  <si>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</si>
  <si>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</si>
  <si>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</si>
  <si>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</si>
  <si>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</si>
  <si>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</si>
  <si>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</si>
  <si>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</si>
  <si>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</si>
  <si>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</si>
  <si>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</si>
  <si>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</si>
  <si>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</si>
  <si>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</si>
  <si>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</si>
  <si>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</si>
  <si>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</si>
  <si>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</si>
  <si>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</si>
  <si>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</si>
  <si>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</si>
  <si>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</si>
  <si>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</si>
  <si>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</si>
  <si>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</si>
  <si>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</si>
  <si>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</si>
  <si>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</si>
  <si>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</si>
  <si>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</si>
  <si>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</si>
  <si>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</si>
  <si>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</si>
  <si>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</si>
  <si>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</si>
  <si>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</si>
  <si>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</si>
  <si>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</si>
  <si>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</si>
  <si>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</si>
  <si>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</si>
  <si>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</si>
  <si>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</si>
  <si>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</si>
  <si>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</si>
  <si>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</si>
  <si>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</si>
  <si>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</si>
  <si>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</si>
  <si>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</si>
  <si>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</si>
  <si>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</si>
  <si>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</si>
  <si>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</si>
  <si>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</si>
  <si>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</si>
  <si>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</si>
  <si>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</si>
  <si>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</si>
  <si>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</si>
  <si>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</si>
  <si>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</si>
  <si>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</si>
  <si>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</si>
  <si>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</si>
  <si>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</si>
  <si>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</si>
  <si>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</si>
  <si>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</si>
  <si>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</si>
  <si>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</si>
  <si>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</si>
  <si>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</si>
  <si>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</si>
  <si>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</si>
  <si>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</si>
  <si>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</si>
  <si>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</si>
  <si>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</si>
  <si>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</si>
  <si>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</si>
  <si>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</si>
  <si>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</si>
  <si>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</si>
  <si>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</si>
  <si>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</si>
  <si>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</si>
  <si>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</si>
  <si>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</si>
  <si>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</si>
  <si>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</si>
  <si>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</si>
  <si>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</si>
  <si>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</si>
  <si>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</si>
  <si>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</si>
  <si>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</si>
  <si>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</si>
  <si>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</si>
  <si>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</si>
  <si>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</si>
  <si>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</si>
  <si>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</si>
  <si>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</si>
  <si>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</si>
  <si>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</si>
  <si>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</si>
  <si>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</si>
  <si>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</si>
  <si>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</si>
  <si>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</si>
  <si>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</si>
  <si>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</si>
  <si>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</si>
  <si>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</si>
  <si>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</si>
  <si>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</si>
  <si>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</si>
  <si>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</si>
  <si>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</si>
  <si>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</si>
  <si>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</si>
  <si>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</si>
  <si>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</si>
  <si>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</si>
  <si>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</si>
  <si>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</si>
  <si>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</si>
  <si>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</si>
  <si>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</si>
  <si>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</si>
  <si>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</si>
  <si>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</si>
  <si>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</si>
  <si>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</si>
  <si>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</si>
  <si>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</si>
  <si>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</si>
  <si>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</si>
  <si>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</si>
  <si>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</si>
  <si>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</si>
  <si>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</si>
  <si>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</si>
  <si>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</si>
  <si>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</si>
  <si>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</si>
  <si>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</si>
  <si>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</si>
  <si>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</si>
  <si>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</si>
  <si>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</si>
  <si>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</si>
  <si>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</si>
  <si>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</si>
  <si>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</si>
  <si>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</si>
  <si>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</si>
  <si>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</si>
  <si>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</si>
  <si>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</si>
  <si>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</si>
  <si>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</si>
  <si>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</si>
  <si>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</si>
  <si>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</si>
  <si>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</si>
  <si>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</si>
  <si>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</si>
  <si>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</si>
  <si>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</si>
  <si>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</si>
  <si>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</si>
  <si>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</si>
  <si>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</si>
  <si>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</si>
  <si>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</si>
  <si>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</si>
  <si>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</si>
  <si>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</si>
  <si>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</si>
  <si>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</si>
  <si>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</si>
  <si>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</si>
  <si>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</si>
  <si>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</si>
  <si>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</si>
  <si>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</si>
  <si>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</si>
  <si>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</si>
  <si>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</si>
  <si>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</si>
  <si>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</si>
  <si>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</si>
  <si>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</si>
  <si>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</si>
  <si>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</si>
  <si>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</si>
  <si>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</si>
  <si>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</si>
  <si>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</si>
  <si>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</si>
  <si>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</si>
  <si>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</si>
  <si>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</si>
  <si>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</si>
  <si>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</si>
  <si>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</si>
  <si>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</si>
  <si>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</si>
  <si>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</si>
  <si>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</si>
  <si>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</si>
  <si>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</si>
  <si>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</si>
  <si>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</si>
  <si>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</si>
  <si>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</si>
  <si>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</si>
  <si>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</si>
  <si>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</si>
  <si>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</si>
  <si>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</si>
  <si>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</si>
  <si>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</si>
  <si>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</si>
  <si>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</si>
  <si>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</si>
  <si>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</si>
  <si>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</si>
  <si>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</si>
  <si>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</si>
  <si>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</si>
  <si>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</si>
  <si>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</si>
  <si>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</si>
  <si>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</si>
  <si>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</si>
  <si>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</si>
  <si>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</si>
  <si>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</si>
  <si>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</si>
  <si>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</si>
  <si>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</si>
  <si>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</si>
  <si>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</si>
  <si>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</si>
  <si>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</si>
  <si>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</si>
  <si>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</si>
  <si>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</si>
  <si>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</si>
  <si>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</si>
  <si>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</si>
  <si>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</si>
  <si>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</si>
  <si>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</si>
  <si>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</si>
  <si>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</si>
  <si>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</si>
  <si>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</si>
  <si>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</si>
  <si>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</si>
  <si>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</si>
  <si>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</si>
  <si>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</si>
  <si>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</si>
  <si>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</si>
  <si>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</si>
  <si>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</si>
  <si>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</si>
  <si>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</si>
  <si>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</si>
  <si>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</si>
  <si>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</si>
  <si>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</si>
  <si>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</si>
  <si>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</si>
  <si>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</si>
  <si>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</si>
  <si>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</si>
  <si>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</si>
  <si>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</si>
  <si>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</si>
  <si>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</si>
  <si>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</si>
  <si>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</si>
  <si>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</si>
  <si>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</si>
  <si>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</si>
  <si>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</si>
  <si>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</si>
  <si>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</si>
  <si>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</si>
  <si>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</si>
  <si>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</si>
  <si>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</si>
  <si>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</si>
  <si>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</si>
  <si>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</si>
  <si>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</si>
  <si>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</si>
  <si>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</si>
  <si>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</si>
  <si>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</si>
  <si>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</si>
  <si>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</si>
  <si>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</si>
  <si>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</si>
  <si>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</si>
  <si>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</si>
  <si>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</si>
  <si>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</si>
  <si>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</si>
  <si>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</si>
  <si>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</si>
  <si>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</si>
  <si>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</si>
  <si>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</si>
  <si>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</si>
  <si>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</si>
  <si>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</si>
  <si>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</si>
  <si>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</si>
  <si>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</si>
  <si>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</si>
  <si>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</si>
  <si>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</si>
  <si>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</si>
  <si>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</si>
  <si>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</si>
  <si>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</si>
  <si>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</si>
  <si>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</si>
  <si>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</si>
  <si>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</si>
  <si>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</si>
  <si>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</si>
  <si>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</si>
  <si>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</si>
  <si>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</si>
  <si>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</si>
  <si>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</si>
  <si>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</si>
  <si>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</si>
  <si>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</si>
  <si>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</si>
  <si>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</si>
  <si>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</si>
  <si>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</si>
  <si>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</si>
  <si>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</si>
  <si>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</si>
  <si>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</si>
  <si>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</si>
  <si>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</si>
  <si>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</si>
  <si>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</si>
  <si>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</si>
  <si>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</si>
  <si>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</si>
  <si>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</si>
  <si>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</si>
  <si>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</si>
  <si>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</si>
  <si>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</si>
  <si>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</si>
  <si>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</si>
  <si>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</si>
  <si>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</si>
  <si>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</si>
  <si>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</si>
  <si>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</si>
  <si>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</si>
  <si>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</si>
  <si>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</si>
  <si>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</si>
  <si>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</si>
  <si>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</si>
  <si>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</si>
  <si>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</si>
  <si>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</si>
  <si>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</si>
  <si>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</si>
  <si>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</si>
  <si>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</si>
  <si>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</si>
  <si>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</si>
  <si>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</si>
  <si>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</si>
  <si>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</si>
  <si>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</si>
  <si>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</si>
  <si>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</si>
  <si>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</si>
  <si>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</si>
  <si>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</si>
  <si>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</si>
  <si>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</si>
  <si>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</si>
  <si>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</si>
  <si>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</si>
  <si>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</si>
  <si>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</si>
  <si>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</si>
  <si>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</si>
  <si>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</si>
  <si>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</si>
  <si>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</si>
  <si>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</si>
  <si>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</si>
  <si>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</si>
  <si>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</si>
  <si>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</si>
  <si>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</si>
  <si>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</si>
  <si>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</si>
  <si>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</si>
  <si>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</si>
  <si>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</si>
  <si>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</si>
  <si>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</si>
  <si>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</si>
  <si>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</si>
  <si>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</si>
  <si>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</si>
  <si>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</si>
  <si>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</si>
  <si>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</si>
  <si>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</si>
  <si>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</si>
  <si>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</si>
  <si>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</si>
  <si>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</si>
  <si>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</si>
  <si>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</si>
  <si>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</si>
  <si>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</si>
  <si>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</si>
  <si>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</si>
  <si>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</si>
  <si>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</si>
  <si>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</si>
  <si>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</si>
  <si>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</si>
  <si>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</si>
  <si>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</si>
  <si>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</si>
  <si>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</si>
  <si>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</si>
  <si>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</si>
  <si>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</si>
  <si>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</si>
  <si>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</si>
  <si>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</si>
  <si>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</si>
  <si>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</si>
  <si>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</si>
  <si>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</si>
  <si>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</si>
  <si>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</si>
  <si>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</si>
  <si>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</si>
  <si>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</si>
  <si>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</si>
  <si>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</si>
  <si>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</si>
  <si>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</si>
  <si>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</si>
  <si>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</si>
  <si>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</si>
  <si>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</si>
  <si>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</si>
  <si>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</si>
  <si>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</si>
  <si>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</si>
  <si>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</si>
  <si>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</si>
  <si>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</si>
  <si>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</si>
  <si>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</si>
  <si>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</si>
  <si>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</si>
  <si>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</si>
  <si>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</si>
  <si>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</si>
  <si>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</si>
  <si>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</si>
  <si>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</si>
  <si>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</si>
  <si>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</si>
  <si>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</si>
  <si>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</si>
  <si>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</si>
  <si>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</si>
  <si>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</si>
  <si>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</si>
  <si>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</si>
  <si>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</si>
  <si>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</si>
  <si>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</si>
  <si>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</si>
  <si>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</si>
  <si>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</si>
  <si>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</si>
  <si>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</si>
  <si>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</si>
  <si>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</si>
  <si>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</si>
  <si>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</si>
  <si>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</si>
  <si>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</si>
  <si>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</si>
  <si>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</si>
  <si>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</si>
  <si>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</si>
  <si>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</si>
  <si>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</si>
  <si>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</si>
  <si>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</si>
  <si>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</si>
  <si>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</si>
  <si>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</si>
  <si>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</si>
  <si>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</si>
  <si>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</si>
  <si>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</si>
  <si>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</si>
  <si>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</si>
  <si>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</si>
  <si>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</si>
  <si>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</si>
  <si>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</si>
  <si>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</si>
  <si>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</si>
  <si>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</si>
  <si>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</si>
  <si>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</si>
  <si>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</si>
  <si>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</si>
  <si>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</si>
  <si>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</si>
  <si>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</si>
  <si>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</si>
  <si>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</si>
  <si>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</si>
  <si>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</si>
  <si>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</si>
  <si>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</si>
  <si>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</si>
  <si>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</si>
  <si>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</si>
  <si>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</si>
  <si>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</si>
  <si>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</si>
  <si>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</si>
  <si>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</si>
  <si>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</si>
  <si>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</si>
  <si>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</si>
  <si>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</si>
  <si>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</si>
  <si>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</si>
  <si>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</si>
  <si>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</si>
  <si>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</si>
  <si>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</si>
  <si>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</si>
  <si>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</si>
  <si>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</si>
  <si>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</si>
  <si>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</si>
  <si>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</si>
  <si>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</si>
  <si>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</si>
  <si>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</si>
  <si>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</si>
  <si>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</si>
  <si>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</si>
  <si>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</si>
  <si>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</si>
  <si>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</si>
  <si>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</si>
  <si>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</si>
  <si>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</si>
  <si>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</si>
  <si>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</si>
  <si>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</si>
  <si>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</si>
  <si>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</si>
  <si>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</si>
  <si>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</si>
  <si>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</si>
  <si>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</si>
  <si>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</si>
  <si>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</si>
  <si>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</si>
  <si>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</si>
  <si>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</si>
  <si>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</si>
  <si>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</si>
  <si>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</si>
  <si>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</si>
  <si>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</si>
  <si>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</si>
  <si>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</si>
  <si>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</si>
  <si>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</si>
  <si>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</si>
  <si>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</si>
  <si>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</si>
  <si>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</si>
  <si>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</si>
  <si>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</si>
  <si>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</si>
  <si>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</si>
  <si>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</si>
  <si>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</si>
  <si>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</si>
  <si>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</si>
  <si>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</si>
  <si>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</si>
  <si>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</si>
  <si>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</si>
  <si>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</si>
  <si>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</si>
  <si>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</si>
  <si>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</si>
  <si>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</si>
  <si>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</si>
  <si>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</si>
  <si>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</si>
  <si>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</si>
  <si>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</si>
  <si>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</si>
  <si>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</si>
  <si>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</si>
  <si>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</si>
  <si>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</si>
  <si>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</si>
  <si>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</si>
  <si>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</si>
  <si>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</si>
  <si>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</si>
  <si>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</si>
  <si>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</si>
  <si>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</si>
  <si>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</si>
  <si>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</si>
  <si>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</si>
  <si>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</si>
  <si>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</si>
  <si>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</si>
  <si>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</si>
  <si>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</si>
  <si>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</si>
  <si>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</si>
  <si>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</si>
  <si>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</si>
  <si>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</si>
  <si>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</si>
  <si>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</si>
  <si>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</si>
  <si>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</si>
  <si>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</si>
  <si>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</si>
  <si>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</si>
  <si>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</si>
  <si>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</si>
  <si>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</si>
  <si>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</si>
  <si>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</si>
  <si>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</si>
  <si>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</si>
  <si>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</si>
  <si>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</si>
  <si>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</si>
  <si>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</si>
  <si>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</si>
  <si>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</si>
  <si>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</si>
  <si>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</si>
  <si>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</si>
  <si>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</si>
  <si>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</si>
  <si>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</si>
  <si>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</si>
  <si>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</si>
  <si>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</si>
  <si>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</si>
  <si>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</si>
  <si>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</si>
  <si>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</si>
  <si>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</si>
  <si>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</si>
  <si>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</si>
  <si>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</si>
  <si>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</si>
  <si>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</si>
  <si>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</si>
  <si>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</si>
  <si>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</si>
  <si>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</si>
  <si>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</si>
  <si>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</si>
  <si>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</si>
  <si>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</si>
  <si>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</si>
  <si>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</si>
  <si>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</si>
  <si>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</si>
  <si>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</si>
  <si>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</si>
  <si>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</si>
  <si>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</si>
  <si>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</si>
  <si>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</si>
  <si>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</si>
  <si>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</si>
  <si>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</si>
  <si>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</si>
  <si>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</si>
  <si>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</si>
  <si>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</si>
  <si>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</si>
  <si>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</si>
  <si>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</si>
  <si>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</si>
  <si>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</si>
  <si>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</si>
  <si>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</si>
  <si>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</si>
  <si>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</si>
  <si>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</si>
  <si>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</si>
  <si>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</si>
  <si>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</si>
  <si>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</si>
  <si>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</si>
  <si>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</si>
  <si>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</si>
  <si>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</si>
  <si>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</si>
  <si>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</si>
  <si>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</si>
  <si>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</si>
  <si>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</si>
  <si>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</si>
  <si>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</si>
  <si>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</si>
  <si>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</si>
  <si>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</si>
  <si>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</si>
  <si>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</si>
  <si>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</si>
  <si>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</si>
  <si>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</si>
  <si>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</si>
  <si>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</si>
  <si>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</si>
  <si>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</si>
  <si>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</si>
  <si>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</si>
  <si>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</si>
  <si>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</si>
  <si>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</si>
  <si>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</si>
  <si>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</si>
  <si>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</si>
  <si>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</si>
  <si>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</si>
  <si>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</si>
  <si>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</si>
  <si>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</si>
  <si>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</si>
  <si>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</si>
  <si>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</si>
  <si>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</si>
  <si>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</si>
  <si>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</si>
  <si>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</si>
  <si>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</si>
  <si>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</si>
  <si>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</si>
  <si>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</si>
  <si>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</si>
  <si>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</si>
  <si>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</si>
  <si>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</si>
  <si>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</si>
  <si>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</si>
  <si>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</si>
  <si>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</si>
  <si>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</si>
  <si>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</si>
  <si>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</si>
  <si>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</si>
  <si>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</si>
  <si>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</si>
  <si>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</si>
  <si>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</si>
  <si>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</si>
  <si>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</si>
  <si>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</si>
  <si>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</si>
  <si>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</si>
  <si>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</si>
  <si>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</si>
  <si>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</si>
  <si>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</si>
  <si>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</si>
  <si>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</si>
  <si>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</si>
  <si>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</si>
  <si>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</si>
  <si>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</si>
  <si>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</si>
  <si>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</si>
  <si>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</si>
  <si>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</si>
  <si>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</si>
  <si>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</si>
  <si>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</si>
  <si>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</si>
  <si>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</si>
  <si>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</si>
  <si>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</si>
  <si>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</si>
  <si>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</si>
  <si>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</si>
  <si>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</si>
  <si>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</si>
  <si>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</si>
  <si>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</si>
  <si>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</si>
  <si>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</si>
  <si>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</si>
  <si>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</si>
  <si>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</si>
  <si>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</si>
  <si>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</si>
  <si>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</si>
  <si>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</si>
  <si>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</si>
  <si>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</si>
  <si>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</si>
  <si>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</si>
  <si>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</si>
  <si>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</si>
  <si>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</si>
  <si>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</si>
  <si>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</si>
  <si>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</si>
  <si>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</si>
  <si>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</si>
  <si>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</si>
  <si>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</si>
  <si>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</si>
  <si>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</si>
  <si>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</si>
  <si>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</si>
  <si>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</si>
  <si>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</si>
  <si>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</si>
  <si>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</si>
  <si>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</si>
  <si>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</si>
  <si>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</si>
  <si>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</si>
  <si>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</si>
  <si>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</si>
  <si>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</si>
  <si>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</si>
  <si>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</si>
  <si>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</si>
  <si>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</si>
  <si>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</si>
  <si>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</si>
  <si>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</si>
  <si>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</si>
  <si>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</si>
  <si>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</si>
  <si>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</si>
  <si>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</si>
  <si>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</si>
  <si>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</si>
  <si>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</si>
  <si>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</si>
  <si>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</si>
  <si>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</si>
  <si>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</si>
  <si>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</si>
  <si>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</si>
  <si>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</si>
  <si>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</si>
  <si>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</si>
  <si>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</si>
  <si>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</si>
  <si>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</si>
  <si>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</si>
  <si>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</si>
  <si>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</si>
  <si>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</si>
  <si>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</si>
  <si>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</si>
  <si>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</si>
  <si>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</si>
  <si>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</si>
  <si>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</si>
  <si>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</si>
  <si>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</si>
  <si>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</si>
  <si>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</si>
  <si>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</si>
  <si>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</si>
  <si>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</si>
  <si>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</si>
  <si>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</si>
  <si>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</si>
  <si>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</si>
  <si>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</si>
  <si>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</si>
  <si>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</si>
  <si>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</si>
  <si>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</si>
  <si>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</si>
  <si>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</si>
  <si>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</si>
  <si>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</si>
  <si>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</si>
  <si>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</si>
  <si>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</si>
  <si>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</si>
  <si>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</si>
  <si>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</si>
  <si>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</si>
  <si>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</si>
  <si>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</si>
  <si>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</si>
  <si>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</si>
  <si>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</si>
  <si>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</si>
  <si>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</si>
  <si>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</si>
  <si>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</si>
  <si>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</si>
  <si>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</si>
  <si>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</si>
  <si>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</si>
  <si>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</si>
  <si>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</si>
  <si>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</si>
  <si>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</si>
  <si>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</si>
  <si>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</si>
  <si>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</si>
  <si>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</si>
  <si>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</si>
  <si>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</si>
  <si>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</si>
  <si>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</si>
  <si>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</si>
  <si>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</si>
  <si>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</si>
  <si>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</si>
  <si>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</si>
  <si>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</si>
  <si>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</si>
  <si>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</si>
  <si>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</si>
  <si>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</si>
  <si>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</si>
  <si>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</si>
  <si>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</si>
  <si>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</si>
  <si>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</si>
  <si>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</si>
  <si>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</si>
  <si>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</si>
  <si>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</si>
  <si>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</si>
  <si>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</si>
  <si>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</si>
  <si>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</si>
  <si>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</si>
  <si>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</si>
  <si>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</si>
  <si>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</si>
  <si>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</si>
  <si>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</si>
  <si>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</si>
  <si>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</si>
  <si>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</si>
  <si>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</si>
  <si>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</si>
  <si>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</si>
  <si>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</si>
  <si>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</si>
  <si>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</si>
  <si>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</si>
  <si>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</si>
  <si>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</si>
  <si>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</si>
  <si>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</si>
  <si>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</si>
  <si>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</si>
  <si>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</si>
  <si>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</si>
  <si>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</si>
  <si>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</si>
  <si>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</si>
  <si>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</si>
  <si>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</si>
  <si>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</si>
  <si>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</si>
  <si>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</si>
  <si>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</si>
  <si>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</si>
  <si>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</si>
  <si>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</si>
  <si>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</si>
  <si>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</si>
  <si>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</si>
  <si>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</si>
  <si>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</si>
  <si>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</si>
  <si>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</si>
  <si>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</si>
  <si>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</si>
  <si>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</si>
  <si>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</si>
  <si>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</si>
  <si>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</si>
  <si>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</si>
  <si>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</si>
  <si>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</si>
  <si>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</si>
  <si>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</si>
  <si>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</si>
  <si>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</si>
  <si>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</si>
  <si>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</si>
  <si>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</si>
  <si>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</si>
  <si>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</si>
  <si>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</si>
  <si>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</si>
  <si>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</si>
  <si>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</si>
  <si>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</si>
  <si>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</si>
  <si>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</si>
  <si>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</si>
  <si>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</si>
  <si>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</si>
  <si>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</si>
  <si>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</si>
  <si>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</si>
  <si>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</si>
  <si>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</si>
  <si>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</si>
  <si>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</si>
  <si>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</si>
  <si>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</si>
  <si>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</si>
  <si>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</si>
  <si>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</si>
  <si>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</si>
  <si>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</si>
  <si>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</si>
  <si>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</si>
  <si>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</si>
  <si>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</si>
  <si>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</si>
  <si>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</si>
  <si>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</si>
  <si>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</si>
  <si>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</si>
  <si>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</si>
  <si>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</si>
  <si>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</si>
  <si>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</si>
  <si>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</si>
  <si>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</si>
  <si>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</si>
  <si>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</si>
  <si>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</si>
  <si>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</si>
  <si>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</si>
  <si>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</si>
  <si>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</si>
  <si>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</si>
  <si>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</si>
  <si>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</si>
  <si>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</si>
  <si>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</si>
  <si>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</si>
  <si>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</si>
  <si>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</si>
  <si>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</si>
  <si>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</si>
  <si>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</si>
  <si>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</si>
  <si>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</si>
  <si>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</si>
  <si>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</si>
  <si>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</si>
  <si>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</si>
  <si>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</si>
  <si>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</si>
  <si>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</si>
  <si>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</si>
  <si>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</si>
  <si>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</si>
  <si>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</si>
  <si>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</si>
  <si>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</si>
  <si>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</si>
  <si>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</si>
  <si>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</si>
  <si>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</si>
  <si>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</si>
  <si>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</si>
  <si>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</si>
  <si>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</si>
  <si>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</si>
  <si>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</si>
  <si>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</si>
  <si>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</si>
  <si>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</si>
  <si>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</si>
  <si>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</si>
  <si>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</si>
  <si>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</si>
  <si>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</si>
  <si>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</si>
  <si>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</si>
  <si>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</si>
  <si>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</si>
  <si>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</si>
  <si>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</si>
  <si>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</si>
  <si>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</si>
  <si>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</si>
  <si>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</si>
  <si>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</si>
  <si>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</si>
  <si>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</si>
  <si>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</si>
  <si>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</si>
  <si>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</si>
  <si>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</si>
  <si>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</si>
  <si>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</si>
  <si>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</si>
  <si>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</si>
  <si>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</si>
  <si>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</si>
  <si>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</si>
  <si>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</si>
  <si>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</si>
  <si>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</si>
  <si>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</si>
  <si>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</si>
  <si>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</si>
  <si>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</si>
  <si>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</si>
  <si>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</si>
  <si>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</si>
  <si>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</si>
  <si>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</si>
  <si>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</si>
  <si>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</si>
  <si>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</si>
  <si>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</si>
  <si>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</si>
  <si>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</si>
  <si>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</si>
  <si>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</si>
  <si>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</si>
  <si>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</si>
  <si>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</si>
  <si>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</si>
  <si>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</si>
  <si>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</si>
  <si>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</si>
  <si>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</si>
  <si>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</si>
  <si>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</si>
  <si>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</si>
  <si>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</si>
  <si>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</si>
  <si>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</si>
  <si>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</si>
  <si>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</si>
  <si>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</si>
  <si>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</si>
  <si>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</si>
  <si>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</si>
  <si>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</si>
  <si>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</si>
  <si>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</si>
  <si>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</si>
  <si>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</si>
  <si>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</si>
  <si>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</si>
  <si>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</si>
  <si>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</si>
  <si>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</si>
  <si>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</si>
  <si>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</si>
  <si>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</si>
  <si>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</si>
  <si>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</si>
  <si>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</si>
  <si>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</si>
  <si>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</si>
  <si>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</si>
  <si>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</si>
  <si>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</si>
  <si>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</si>
  <si>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</si>
  <si>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</si>
  <si>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</si>
  <si>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</si>
  <si>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</si>
  <si>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</si>
  <si>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</si>
  <si>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</si>
  <si>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</si>
  <si>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</si>
  <si>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</si>
  <si>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</si>
  <si>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</si>
  <si>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</si>
  <si>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</si>
  <si>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</si>
  <si>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</si>
  <si>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</si>
  <si>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</si>
  <si>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</si>
  <si>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</si>
  <si>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</si>
  <si>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</si>
  <si>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</si>
  <si>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</si>
  <si>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</si>
  <si>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</si>
  <si>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</si>
  <si>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</si>
  <si>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</si>
  <si>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</si>
  <si>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</si>
  <si>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</si>
  <si>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</si>
  <si>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</si>
  <si>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</si>
  <si>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</si>
  <si>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</si>
  <si>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</si>
  <si>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</si>
  <si>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</si>
  <si>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</si>
  <si>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</si>
  <si>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</si>
  <si>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</si>
  <si>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</si>
  <si>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</si>
  <si>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</si>
  <si>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</si>
  <si>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</si>
  <si>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</si>
  <si>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</si>
  <si>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</si>
  <si>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</si>
  <si>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</si>
  <si>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</si>
  <si>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</si>
  <si>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</si>
  <si>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</si>
  <si>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</si>
  <si>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</si>
  <si>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</si>
  <si>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</si>
  <si>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</si>
  <si>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</si>
  <si>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</si>
  <si>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</si>
  <si>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</si>
  <si>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</si>
  <si>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</si>
  <si>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</si>
  <si>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</si>
  <si>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</si>
  <si>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</si>
  <si>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</si>
  <si>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</si>
  <si>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</si>
  <si>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</si>
  <si>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</si>
  <si>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</si>
  <si>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</si>
  <si>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</si>
  <si>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</si>
  <si>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</si>
  <si>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</si>
  <si>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</si>
  <si>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</si>
  <si>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</si>
  <si>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</si>
  <si>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</si>
  <si>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</si>
  <si>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</si>
  <si>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</si>
  <si>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</si>
  <si>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</si>
  <si>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</si>
  <si>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</si>
  <si>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</si>
  <si>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</si>
  <si>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</si>
  <si>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</si>
  <si>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</si>
  <si>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</si>
  <si>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</si>
  <si>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</si>
  <si>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</si>
  <si>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</si>
  <si>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</si>
  <si>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</si>
  <si>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</si>
  <si>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</si>
  <si>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</si>
  <si>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</si>
  <si>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</si>
  <si>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</si>
  <si>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</si>
  <si>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</si>
  <si>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</si>
  <si>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</si>
  <si>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</si>
  <si>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</si>
  <si>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</si>
  <si>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</si>
  <si>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</si>
  <si>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</si>
  <si>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</si>
  <si>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</si>
  <si>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</si>
  <si>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</si>
  <si>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</si>
  <si>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</si>
  <si>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</si>
  <si>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</si>
  <si>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</si>
  <si>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</si>
  <si>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</si>
  <si>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</si>
  <si>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</si>
  <si>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</si>
  <si>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</si>
  <si>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</si>
  <si>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</si>
  <si>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</si>
  <si>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</si>
  <si>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</si>
  <si>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</si>
  <si>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</si>
  <si>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</si>
  <si>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</si>
  <si>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</si>
  <si>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</si>
  <si>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</si>
  <si>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</si>
  <si>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</si>
  <si>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</si>
  <si>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</si>
  <si>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</si>
  <si>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</si>
  <si>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</si>
  <si>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</si>
  <si>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</si>
  <si>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</si>
  <si>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</si>
  <si>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</si>
  <si>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</si>
  <si>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</si>
  <si>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</si>
  <si>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</si>
  <si>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</si>
  <si>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</si>
  <si>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</si>
  <si>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</si>
  <si>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</si>
  <si>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</si>
  <si>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</si>
  <si>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</si>
  <si>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</si>
  <si>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</si>
  <si>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</si>
  <si>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</si>
  <si>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</si>
  <si>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</si>
  <si>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</si>
  <si>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</si>
  <si>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</si>
  <si>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</si>
  <si>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</si>
  <si>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</si>
  <si>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</si>
  <si>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</si>
  <si>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</si>
  <si>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</si>
  <si>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</si>
  <si>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</si>
  <si>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</si>
  <si>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</si>
  <si>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</si>
  <si>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</si>
  <si>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</si>
  <si>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</si>
  <si>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</si>
  <si>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</si>
  <si>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</si>
  <si>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</si>
  <si>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</si>
  <si>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</si>
  <si>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</si>
  <si>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</si>
  <si>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</si>
  <si>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</si>
  <si>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</si>
  <si>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</si>
  <si>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</si>
  <si>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</si>
  <si>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</si>
  <si>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</si>
  <si>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</si>
  <si>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</si>
  <si>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</si>
  <si>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</si>
  <si>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</si>
  <si>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</si>
  <si>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</si>
  <si>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</si>
  <si>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</si>
  <si>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</si>
  <si>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</si>
  <si>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</si>
  <si>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</si>
  <si>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</si>
  <si>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</si>
  <si>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</si>
  <si>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</si>
  <si>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</si>
  <si>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</si>
  <si>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</si>
  <si>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</si>
  <si>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</si>
  <si>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</si>
  <si>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</si>
  <si>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</si>
  <si>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</si>
  <si>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</si>
  <si>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</si>
  <si>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</si>
  <si>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</si>
  <si>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</si>
  <si>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</si>
  <si>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</si>
  <si>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</si>
  <si>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</si>
  <si>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</si>
  <si>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</si>
  <si>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</si>
  <si>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</si>
  <si>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</si>
  <si>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</si>
  <si>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</si>
  <si>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</si>
  <si>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</si>
  <si>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</si>
  <si>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</si>
  <si>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</si>
  <si>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</si>
  <si>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</si>
  <si>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</si>
  <si>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</si>
  <si>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</si>
  <si>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</si>
  <si>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</si>
  <si>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</si>
  <si>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</si>
  <si>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</si>
  <si>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</si>
  <si>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</si>
  <si>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</si>
  <si>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</si>
  <si>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</si>
  <si>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</si>
  <si>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</si>
  <si>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</si>
  <si>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</si>
  <si>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</si>
  <si>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</si>
  <si>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</si>
  <si>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</si>
  <si>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</si>
  <si>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</si>
  <si>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</si>
  <si>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</si>
  <si>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</si>
  <si>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</si>
  <si>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</si>
  <si>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</si>
  <si>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</si>
  <si>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</si>
  <si>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</si>
  <si>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</si>
  <si>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</si>
  <si>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</si>
  <si>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</si>
  <si>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</si>
  <si>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</si>
  <si>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</si>
  <si>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</si>
  <si>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</si>
  <si>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</si>
  <si>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</si>
  <si>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</si>
  <si>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</si>
  <si>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</si>
  <si>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</si>
  <si>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</si>
  <si>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</si>
  <si>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</si>
  <si>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</si>
  <si>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</si>
  <si>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</si>
  <si>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</si>
  <si>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</si>
  <si>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</si>
  <si>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</si>
  <si>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</si>
  <si>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</si>
  <si>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</si>
  <si>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</si>
  <si>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</si>
  <si>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</si>
  <si>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</si>
  <si>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</si>
  <si>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</si>
  <si>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</si>
  <si>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</si>
  <si>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</si>
  <si>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</si>
  <si>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</si>
  <si>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</si>
  <si>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</si>
  <si>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</si>
  <si>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</si>
  <si>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</si>
  <si>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</si>
  <si>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</si>
  <si>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</si>
  <si>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</si>
  <si>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</si>
  <si>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</si>
  <si>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</si>
  <si>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</si>
  <si>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</si>
  <si>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</si>
  <si>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</si>
  <si>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</si>
  <si>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</si>
  <si>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</si>
  <si>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</si>
  <si>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</si>
  <si>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</si>
  <si>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</si>
  <si>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</si>
  <si>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</si>
  <si>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</si>
  <si>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</si>
  <si>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</si>
  <si>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</si>
  <si>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</si>
  <si>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</si>
  <si>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</si>
  <si>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</si>
  <si>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</si>
  <si>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</si>
  <si>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</si>
  <si>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</si>
  <si>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</si>
  <si>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</si>
  <si>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</si>
  <si>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</si>
  <si>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</si>
  <si>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</si>
  <si>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</si>
  <si>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</si>
  <si>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</si>
  <si>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</si>
  <si>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</si>
  <si>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</si>
  <si>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</si>
  <si>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</si>
  <si>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</si>
  <si>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</si>
  <si>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</si>
  <si>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</si>
  <si>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</si>
  <si>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</si>
  <si>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</si>
  <si>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</si>
  <si>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</si>
  <si>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</si>
  <si>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</si>
  <si>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</si>
  <si>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</si>
  <si>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</si>
  <si>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</si>
  <si>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</si>
  <si>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</si>
  <si>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</si>
  <si>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</si>
  <si>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</si>
  <si>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</si>
  <si>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</si>
  <si>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</si>
  <si>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</si>
  <si>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</si>
  <si>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</si>
  <si>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</si>
  <si>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</si>
  <si>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</si>
  <si>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</si>
  <si>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</si>
  <si>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</si>
  <si>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</si>
  <si>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</si>
  <si>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</si>
  <si>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</si>
  <si>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</si>
  <si>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</si>
  <si>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</si>
  <si>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</si>
  <si>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</si>
  <si>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</si>
  <si>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</si>
  <si>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</si>
  <si>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</si>
  <si>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</si>
  <si>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</si>
  <si>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</si>
  <si>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</si>
  <si>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</si>
  <si>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</si>
  <si>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</si>
  <si>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</si>
  <si>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</si>
  <si>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</si>
  <si>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</si>
  <si>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</si>
  <si>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</si>
  <si>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</si>
  <si>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</si>
  <si>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</si>
  <si>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</si>
  <si>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</si>
  <si>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</si>
  <si>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</si>
  <si>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</si>
  <si>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</si>
  <si>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</si>
  <si>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</si>
  <si>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</si>
  <si>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</si>
  <si>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</si>
  <si>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</si>
  <si>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</si>
  <si>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</si>
  <si>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</si>
  <si>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</si>
  <si>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</si>
  <si>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</si>
  <si>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</si>
  <si>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</si>
  <si>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</si>
  <si>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</si>
  <si>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</si>
  <si>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</si>
  <si>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</si>
  <si>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</si>
  <si>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</si>
  <si>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</si>
  <si>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</si>
  <si>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</si>
  <si>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</si>
  <si>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</si>
  <si>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</si>
  <si>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</si>
  <si>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</si>
  <si>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</si>
  <si>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</si>
  <si>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</si>
  <si>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</si>
  <si>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</si>
  <si>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</si>
  <si>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</si>
  <si>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</si>
  <si>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</si>
  <si>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</si>
  <si>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</si>
  <si>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</si>
  <si>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</si>
  <si>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</si>
  <si>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</si>
  <si>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</si>
  <si>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</si>
  <si>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</si>
  <si>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</si>
  <si>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</si>
  <si>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</si>
  <si>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</si>
  <si>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</si>
  <si>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</si>
  <si>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</si>
  <si>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</si>
  <si>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</si>
  <si>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</si>
  <si>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</si>
  <si>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</si>
  <si>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</si>
  <si>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</si>
  <si>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</si>
  <si>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</si>
  <si>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</si>
  <si>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</si>
  <si>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</si>
  <si>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</si>
  <si>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</si>
  <si>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</si>
  <si>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</si>
  <si>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</si>
  <si>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</si>
  <si>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</si>
  <si>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</si>
  <si>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</si>
  <si>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</si>
  <si>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</si>
  <si>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</si>
  <si>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</si>
  <si>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</si>
  <si>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</si>
  <si>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</si>
  <si>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</si>
  <si>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</si>
  <si>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</si>
  <si>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</si>
  <si>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</si>
  <si>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</si>
  <si>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</si>
  <si>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</si>
  <si>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</si>
  <si>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</si>
  <si>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</si>
  <si>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</si>
  <si>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</si>
  <si>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</si>
  <si>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</si>
  <si>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</si>
  <si>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</si>
  <si>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</si>
  <si>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</si>
  <si>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</si>
  <si>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</si>
  <si>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</si>
  <si>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</si>
  <si>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</si>
  <si>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</si>
  <si>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</si>
  <si>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</si>
  <si>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</si>
  <si>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</si>
  <si>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</si>
  <si>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</si>
  <si>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</si>
  <si>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</si>
  <si>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</si>
  <si>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</si>
  <si>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</si>
  <si>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</si>
  <si>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</si>
  <si>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</si>
  <si>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</si>
  <si>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</si>
  <si>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</si>
  <si>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</si>
  <si>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</si>
  <si>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</si>
  <si>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</si>
  <si>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</si>
  <si>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</si>
  <si>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</si>
  <si>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</si>
  <si>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</si>
  <si>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</si>
  <si>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</si>
  <si>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</si>
  <si>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</si>
  <si>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</si>
  <si>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</si>
  <si>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</si>
  <si>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</si>
  <si>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</si>
  <si>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</si>
  <si>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</si>
  <si>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</si>
  <si>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</si>
  <si>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</si>
  <si>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</si>
  <si>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</si>
  <si>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</si>
  <si>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</si>
  <si>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</si>
  <si>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</si>
  <si>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</si>
  <si>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</si>
  <si>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</si>
  <si>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</si>
  <si>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</si>
  <si>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</si>
  <si>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</si>
  <si>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</si>
  <si>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</si>
  <si>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</si>
  <si>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</si>
  <si>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</si>
  <si>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</si>
  <si>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</si>
  <si>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</si>
  <si>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</si>
  <si>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</si>
  <si>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</si>
  <si>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</si>
  <si>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</si>
  <si>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</si>
  <si>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</si>
  <si>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</si>
  <si>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</si>
  <si>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</si>
  <si>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</si>
  <si>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</si>
  <si>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</si>
  <si>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</si>
  <si>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</si>
  <si>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</si>
  <si>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</si>
  <si>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</si>
  <si>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</si>
  <si>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</si>
  <si>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</si>
  <si>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</si>
  <si>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</si>
  <si>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</si>
  <si>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</si>
  <si>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</si>
  <si>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</si>
  <si>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</si>
  <si>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</si>
  <si>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</si>
  <si>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</si>
  <si>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</si>
  <si>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</si>
  <si>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</si>
  <si>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</si>
  <si>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</si>
  <si>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</si>
  <si>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</si>
  <si>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</si>
  <si>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</si>
  <si>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</si>
  <si>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</si>
  <si>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</si>
  <si>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</si>
  <si>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</si>
  <si>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</si>
  <si>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</si>
  <si>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</si>
  <si>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</si>
  <si>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</si>
  <si>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</si>
  <si>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</si>
  <si>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</si>
  <si>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</si>
  <si>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</si>
  <si>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</si>
  <si>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</si>
  <si>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</si>
  <si>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</si>
  <si>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</si>
  <si>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</si>
  <si>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</si>
  <si>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</si>
  <si>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</si>
  <si>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</si>
  <si>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</si>
  <si>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</si>
  <si>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</si>
  <si>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</si>
  <si>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</si>
  <si>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</si>
  <si>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</si>
  <si>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</si>
  <si>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</si>
  <si>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</si>
  <si>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</si>
  <si>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</si>
  <si>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</si>
  <si>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</si>
  <si>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</si>
  <si>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</si>
  <si>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</si>
  <si>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</si>
  <si>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</si>
  <si>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</si>
  <si>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</si>
  <si>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</si>
  <si>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</si>
  <si>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</si>
  <si>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</si>
  <si>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</si>
  <si>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</si>
  <si>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</si>
  <si>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</si>
  <si>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</si>
  <si>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</si>
  <si>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</si>
  <si>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</si>
  <si>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</si>
  <si>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</si>
  <si>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</si>
  <si>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</si>
  <si>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</si>
  <si>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</si>
  <si>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</si>
  <si>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</si>
  <si>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</si>
  <si>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</si>
  <si>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</si>
  <si>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</si>
  <si>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</si>
  <si>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</si>
  <si>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</si>
  <si>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</si>
  <si>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</si>
  <si>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</si>
  <si>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</si>
  <si>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</si>
  <si>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</si>
  <si>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</si>
  <si>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</si>
  <si>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</si>
  <si>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</si>
  <si>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</si>
  <si>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</si>
  <si>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</si>
  <si>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</si>
  <si>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</si>
  <si>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</si>
  <si>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</si>
  <si>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</si>
  <si>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</si>
  <si>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</si>
  <si>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</si>
  <si>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</si>
  <si>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</si>
  <si>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</si>
  <si>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</si>
  <si>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</si>
  <si>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</si>
  <si>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</si>
  <si>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</si>
  <si>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</si>
  <si>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</si>
  <si>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</si>
  <si>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</si>
  <si>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</si>
  <si>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</si>
  <si>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</si>
  <si>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</si>
  <si>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</si>
  <si>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</si>
  <si>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</si>
  <si>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</si>
  <si>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</si>
  <si>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</si>
  <si>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</si>
  <si>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</si>
  <si>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</si>
  <si>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</si>
  <si>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</si>
  <si>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</si>
  <si>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</si>
  <si>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</si>
  <si>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</si>
  <si>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</si>
  <si>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</si>
  <si>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</si>
  <si>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</si>
  <si>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</si>
  <si>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</si>
  <si>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</si>
  <si>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</si>
  <si>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</si>
  <si>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</si>
  <si>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</si>
  <si>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</si>
  <si>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</si>
  <si>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</si>
  <si>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</si>
  <si>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</si>
  <si>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</si>
  <si>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</si>
  <si>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</si>
  <si>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</si>
  <si>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</si>
  <si>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</si>
  <si>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</si>
  <si>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</si>
  <si>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</si>
  <si>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</si>
  <si>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</si>
  <si>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</si>
  <si>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</si>
  <si>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</si>
  <si>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</si>
  <si>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</si>
  <si>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</si>
  <si>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</si>
  <si>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</si>
  <si>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</si>
  <si>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</si>
  <si>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</si>
  <si>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</si>
  <si>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</si>
  <si>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</si>
  <si>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</si>
  <si>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</si>
  <si>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</si>
  <si>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</si>
  <si>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</si>
  <si>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</si>
  <si>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</si>
  <si>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</si>
  <si>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</si>
  <si>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</si>
  <si>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</si>
  <si>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</si>
  <si>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</si>
  <si>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</si>
  <si>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</si>
  <si>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</si>
  <si>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</si>
  <si>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</si>
  <si>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</si>
  <si>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</si>
  <si>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</si>
  <si>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</si>
  <si>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</si>
  <si>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</si>
  <si>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</si>
  <si>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</si>
  <si>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</si>
  <si>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</si>
  <si>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</si>
  <si>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</si>
  <si>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</si>
  <si>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</si>
  <si>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</si>
  <si>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</si>
  <si>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</si>
  <si>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</si>
  <si>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</si>
  <si>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</si>
  <si>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</si>
  <si>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</si>
  <si>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</si>
  <si>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</si>
  <si>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</si>
  <si>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</si>
  <si>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</si>
  <si>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</si>
  <si>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</si>
  <si>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</si>
  <si>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</si>
  <si>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</si>
  <si>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</si>
  <si>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</si>
  <si>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</si>
  <si>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</si>
  <si>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</si>
  <si>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</si>
  <si>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</si>
  <si>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</si>
  <si>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</si>
  <si>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</si>
  <si>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</si>
  <si>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</si>
  <si>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</si>
  <si>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</si>
  <si>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</si>
  <si>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</si>
  <si>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</si>
  <si>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</si>
  <si>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</si>
  <si>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</si>
  <si>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</si>
  <si>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</si>
  <si>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</si>
  <si>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</si>
  <si>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</si>
  <si>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</si>
  <si>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</si>
  <si>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</si>
  <si>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</si>
  <si>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</si>
  <si>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</si>
  <si>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</si>
  <si>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</si>
  <si>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</si>
  <si>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</si>
  <si>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</si>
  <si>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</si>
  <si>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</si>
  <si>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</si>
  <si>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</si>
  <si>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</si>
  <si>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</si>
  <si>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</si>
  <si>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</si>
  <si>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</si>
  <si>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</si>
  <si>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</si>
  <si>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</si>
  <si>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</si>
  <si>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</si>
  <si>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</si>
  <si>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</si>
  <si>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</si>
  <si>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</si>
  <si>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</si>
  <si>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</si>
  <si>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</si>
  <si>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</si>
  <si>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</si>
  <si>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</si>
  <si>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</si>
  <si>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</si>
  <si>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</si>
  <si>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</si>
  <si>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</si>
  <si>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</si>
  <si>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</si>
  <si>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</si>
  <si>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</si>
  <si>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</si>
  <si>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</si>
  <si>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</si>
  <si>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</si>
  <si>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</si>
  <si>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</si>
  <si>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</si>
  <si>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</si>
  <si>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</si>
  <si>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</si>
  <si>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</si>
  <si>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</si>
  <si>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</si>
  <si>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</si>
  <si>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</si>
  <si>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</si>
  <si>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</si>
  <si>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</si>
  <si>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</si>
  <si>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</si>
  <si>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</si>
  <si>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</si>
  <si>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</si>
  <si>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</si>
  <si>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</si>
  <si>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</si>
  <si>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</si>
  <si>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</si>
  <si>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</si>
  <si>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</si>
  <si>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</si>
  <si>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</si>
  <si>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</si>
  <si>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</si>
  <si>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</si>
  <si>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</si>
  <si>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</si>
  <si>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</si>
  <si>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</si>
  <si>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</si>
  <si>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</si>
  <si>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</si>
  <si>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</si>
  <si>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</si>
  <si>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</si>
  <si>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</si>
  <si>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</si>
  <si>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</si>
  <si>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</si>
  <si>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</si>
  <si>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</si>
  <si>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</si>
  <si>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</si>
  <si>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</si>
  <si>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</si>
  <si>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</si>
  <si>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</si>
  <si>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</si>
  <si>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</si>
  <si>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</si>
  <si>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</si>
  <si>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</si>
  <si>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</si>
  <si>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</si>
  <si>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</si>
  <si>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</si>
  <si>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</si>
  <si>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</si>
  <si>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</si>
  <si>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</si>
  <si>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</si>
  <si>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</si>
  <si>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</si>
  <si>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</si>
  <si>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</si>
  <si>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</si>
  <si>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</si>
  <si>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</si>
  <si>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</si>
  <si>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</si>
  <si>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</si>
  <si>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</si>
  <si>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</si>
  <si>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</si>
  <si>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</si>
  <si>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</si>
  <si>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</si>
  <si>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</si>
  <si>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</si>
  <si>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</si>
  <si>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</si>
  <si>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</si>
  <si>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</si>
  <si>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</si>
  <si>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</si>
  <si>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</si>
  <si>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</si>
  <si>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</si>
  <si>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</si>
  <si>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</si>
  <si>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</si>
  <si>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</si>
  <si>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</si>
  <si>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</si>
  <si>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</si>
  <si>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</si>
  <si>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</si>
  <si>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</si>
  <si>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</si>
  <si>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</si>
  <si>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</si>
  <si>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</si>
  <si>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</si>
  <si>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</si>
  <si>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</si>
  <si>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</si>
  <si>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</si>
  <si>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</si>
  <si>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</si>
  <si>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</si>
  <si>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</si>
  <si>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</si>
  <si>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</si>
  <si>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</si>
  <si>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</si>
  <si>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</si>
  <si>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</si>
  <si>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</si>
  <si>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</si>
  <si>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</si>
  <si>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</si>
  <si>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</si>
  <si>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</si>
  <si>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</si>
  <si>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</si>
  <si>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</si>
  <si>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</si>
  <si>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</si>
  <si>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</si>
  <si>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</si>
  <si>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</si>
  <si>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</si>
  <si>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</si>
  <si>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</si>
  <si>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</si>
  <si>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</si>
  <si>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</si>
  <si>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</si>
  <si>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</si>
  <si>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</si>
  <si>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</si>
  <si>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</si>
  <si>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</si>
  <si>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</si>
  <si>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</si>
  <si>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</si>
  <si>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</si>
  <si>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</si>
  <si>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</si>
  <si>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</si>
  <si>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</si>
  <si>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</si>
  <si>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</si>
  <si>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</si>
  <si>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</si>
  <si>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</si>
  <si>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</si>
  <si>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</si>
  <si>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</si>
  <si>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</si>
  <si>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</si>
  <si>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</si>
  <si>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</si>
  <si>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</si>
  <si>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</si>
  <si>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</si>
  <si>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</si>
  <si>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</si>
  <si>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</si>
  <si>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</si>
  <si>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</si>
  <si>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</si>
  <si>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</si>
  <si>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</si>
  <si>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</si>
  <si>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</si>
  <si>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</si>
  <si>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</si>
  <si>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</si>
  <si>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</si>
  <si>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</si>
  <si>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</si>
  <si>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</si>
  <si>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</si>
  <si>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</si>
  <si>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</si>
  <si>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</si>
  <si>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</si>
  <si>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</si>
  <si>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</si>
  <si>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</si>
  <si>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</si>
  <si>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</si>
  <si>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</si>
  <si>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</si>
  <si>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</si>
  <si>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</si>
  <si>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</si>
  <si>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</si>
  <si>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</si>
  <si>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</si>
  <si>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</si>
  <si>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</si>
  <si>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</si>
  <si>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</si>
  <si>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</si>
  <si>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</si>
  <si>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</si>
  <si>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</si>
  <si>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</si>
  <si>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</si>
  <si>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</si>
  <si>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</si>
  <si>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</si>
  <si>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</si>
  <si>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</si>
  <si>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</si>
  <si>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</si>
  <si>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</si>
  <si>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</si>
  <si>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</si>
  <si>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</si>
  <si>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</si>
  <si>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</si>
  <si>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</si>
  <si>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</si>
  <si>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</si>
  <si>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</si>
  <si>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</si>
  <si>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</si>
  <si>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</si>
  <si>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</si>
  <si>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</si>
  <si>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</si>
  <si>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</si>
  <si>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</si>
  <si>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</si>
  <si>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</si>
  <si>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</si>
  <si>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</si>
  <si>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</si>
  <si>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</si>
  <si>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</si>
  <si>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</si>
  <si>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</si>
  <si>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</si>
  <si>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</si>
  <si>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</si>
  <si>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</si>
  <si>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</si>
  <si>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</si>
  <si>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</si>
  <si>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</si>
  <si>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</si>
  <si>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</si>
  <si>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</si>
  <si>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</si>
  <si>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</si>
  <si>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</si>
  <si>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</si>
  <si>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</si>
  <si>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</si>
  <si>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</si>
  <si>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</si>
  <si>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</si>
  <si>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</si>
  <si>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</si>
  <si>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</si>
  <si>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</si>
  <si>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</si>
  <si>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</si>
  <si>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</si>
  <si>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</si>
  <si>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</si>
  <si>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</si>
  <si>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</si>
  <si>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</si>
  <si>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</si>
  <si>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</si>
  <si>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</si>
  <si>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</si>
  <si>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</si>
  <si>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</si>
  <si>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</si>
  <si>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</si>
  <si>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</si>
  <si>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</si>
  <si>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</si>
  <si>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</si>
  <si>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</si>
  <si>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</si>
  <si>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</si>
  <si>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</si>
  <si>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</si>
  <si>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</si>
  <si>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</si>
  <si>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</si>
  <si>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</si>
  <si>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</si>
  <si>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</si>
  <si>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</si>
  <si>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</si>
  <si>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</si>
  <si>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</si>
  <si>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</si>
  <si>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</si>
  <si>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</si>
  <si>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</si>
  <si>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</si>
  <si>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</si>
  <si>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</si>
  <si>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</si>
  <si>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</si>
  <si>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</si>
  <si>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</si>
  <si>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</si>
  <si>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</si>
  <si>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</si>
  <si>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</si>
  <si>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</si>
  <si>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</si>
  <si>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</si>
  <si>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</si>
  <si>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</si>
  <si>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</si>
  <si>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</si>
  <si>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</si>
  <si>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</si>
  <si>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</si>
  <si>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</si>
  <si>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</si>
  <si>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</si>
  <si>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</si>
  <si>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</si>
  <si>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</si>
  <si>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</si>
  <si>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</si>
  <si>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</si>
  <si>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</si>
  <si>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</si>
  <si>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</si>
  <si>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</si>
  <si>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</si>
  <si>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</si>
  <si>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</si>
  <si>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</si>
  <si>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</si>
  <si>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</si>
  <si>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</si>
  <si>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</si>
  <si>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</si>
  <si>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</si>
  <si>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</si>
  <si>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</si>
  <si>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</si>
  <si>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</si>
  <si>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</si>
  <si>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</si>
  <si>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</si>
  <si>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</si>
  <si>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</si>
  <si>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</si>
  <si>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</si>
  <si>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</si>
  <si>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</si>
  <si>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</si>
  <si>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</si>
  <si>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</si>
  <si>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</si>
  <si>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</si>
  <si>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</si>
  <si>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</si>
  <si>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</si>
  <si>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</si>
  <si>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</si>
  <si>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</si>
  <si>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</si>
  <si>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</si>
  <si>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</si>
  <si>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</si>
  <si>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</si>
  <si>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</si>
  <si>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</si>
  <si>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</si>
  <si>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</si>
  <si>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</si>
  <si>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</si>
  <si>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</si>
  <si>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</si>
  <si>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</si>
  <si>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</si>
  <si>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</si>
  <si>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</si>
  <si>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</si>
  <si>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</si>
  <si>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</si>
  <si>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</si>
  <si>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</si>
  <si>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</si>
  <si>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</si>
  <si>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</si>
  <si>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</si>
  <si>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</si>
  <si>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</si>
  <si>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</si>
  <si>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</si>
  <si>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</si>
  <si>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</si>
  <si>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</si>
  <si>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</si>
  <si>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</si>
  <si>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</si>
  <si>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</si>
  <si>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</si>
  <si>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</si>
  <si>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</si>
  <si>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</si>
  <si>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</si>
  <si>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</si>
  <si>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</si>
  <si>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</si>
  <si>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</si>
  <si>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</si>
  <si>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</si>
  <si>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</si>
  <si>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</si>
  <si>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</si>
  <si>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</si>
  <si>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</si>
  <si>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</si>
  <si>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</si>
  <si>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</si>
  <si>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</si>
  <si>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</si>
  <si>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</si>
  <si>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</si>
  <si>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</si>
  <si>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</si>
  <si>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</si>
  <si>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</si>
  <si>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</si>
  <si>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</si>
  <si>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</si>
  <si>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</si>
  <si>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</si>
  <si>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</si>
  <si>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</si>
  <si>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</si>
  <si>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</si>
  <si>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</si>
  <si>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</si>
  <si>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</si>
  <si>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</si>
  <si>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</si>
  <si>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</si>
  <si>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</si>
  <si>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</si>
  <si>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</si>
  <si>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</si>
  <si>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</si>
  <si>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</si>
  <si>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</si>
  <si>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</si>
  <si>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</si>
  <si>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</si>
  <si>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</si>
  <si>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</si>
  <si>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</si>
  <si>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</si>
  <si>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</si>
  <si>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</si>
  <si>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</si>
  <si>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</si>
  <si>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</si>
  <si>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</si>
  <si>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</si>
  <si>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</si>
  <si>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</si>
  <si>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</si>
  <si>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</si>
  <si>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</si>
  <si>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</si>
  <si>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</si>
  <si>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</si>
  <si>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</si>
  <si>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</si>
  <si>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</si>
  <si>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</si>
  <si>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</si>
  <si>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</si>
  <si>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</si>
  <si>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</si>
  <si>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</si>
  <si>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</si>
  <si>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</si>
  <si>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</si>
  <si>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</si>
  <si>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</si>
  <si>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</si>
  <si>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</si>
  <si>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</si>
  <si>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</si>
  <si>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</si>
  <si>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</si>
  <si>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</si>
  <si>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</si>
  <si>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</si>
  <si>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</si>
  <si>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</si>
  <si>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</si>
  <si>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</si>
  <si>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</si>
  <si>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</si>
  <si>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</si>
  <si>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</si>
  <si>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</si>
  <si>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</si>
  <si>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</si>
  <si>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</si>
  <si>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</si>
  <si>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</si>
  <si>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</si>
  <si>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</si>
  <si>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</si>
  <si>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</si>
  <si>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</si>
  <si>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</si>
  <si>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</si>
  <si>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</si>
  <si>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</si>
  <si>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</si>
  <si>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</si>
  <si>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</si>
  <si>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</si>
  <si>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</si>
  <si>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</si>
  <si>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</si>
  <si>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</si>
  <si>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</si>
  <si>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</si>
  <si>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</si>
  <si>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</si>
  <si>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</si>
  <si>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</si>
  <si>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</si>
  <si>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</si>
  <si>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</si>
  <si>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</si>
  <si>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</si>
  <si>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</si>
  <si>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</si>
  <si>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</si>
  <si>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</si>
  <si>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</si>
  <si>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</si>
  <si>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</si>
  <si>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</si>
  <si>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</si>
  <si>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</si>
  <si>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</si>
  <si>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</si>
  <si>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</si>
  <si>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</si>
  <si>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</si>
  <si>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</si>
  <si>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</si>
  <si>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</si>
  <si>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</si>
  <si>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</si>
  <si>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</si>
  <si>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</si>
  <si>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</si>
  <si>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</si>
  <si>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</si>
  <si>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</si>
  <si>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</si>
  <si>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</si>
  <si>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</si>
  <si>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</si>
  <si>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</si>
  <si>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</si>
  <si>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</si>
  <si>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</si>
  <si>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</si>
  <si>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</si>
  <si>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</si>
  <si>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</si>
  <si>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</si>
  <si>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</si>
  <si>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</si>
  <si>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</si>
  <si>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</si>
  <si>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</si>
  <si>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</si>
  <si>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</si>
  <si>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</si>
  <si>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</si>
  <si>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</si>
  <si>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</si>
  <si>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</si>
  <si>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</si>
  <si>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</si>
  <si>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</si>
  <si>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</si>
  <si>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</si>
  <si>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</si>
  <si>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</si>
  <si>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</si>
  <si>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</si>
  <si>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</si>
  <si>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</si>
  <si>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</si>
  <si>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</si>
  <si>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</si>
  <si>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</si>
  <si>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</si>
  <si>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</si>
  <si>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</si>
  <si>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</si>
  <si>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</si>
  <si>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</si>
  <si>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</si>
  <si>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</si>
  <si>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</si>
  <si>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</si>
  <si>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</si>
  <si>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</si>
  <si>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</si>
  <si>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</si>
  <si>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</si>
  <si>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</si>
  <si>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</si>
  <si>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</si>
  <si>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</si>
  <si>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</si>
  <si>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</si>
  <si>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</si>
  <si>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</si>
  <si>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</si>
  <si>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</si>
  <si>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</si>
  <si>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</si>
  <si>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</si>
  <si>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</si>
  <si>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</si>
  <si>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</si>
  <si>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</si>
  <si>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</si>
  <si>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</si>
  <si>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</si>
  <si>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</si>
  <si>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</si>
  <si>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</si>
  <si>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</si>
  <si>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</si>
  <si>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</si>
  <si>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</si>
  <si>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</si>
  <si>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</si>
  <si>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</si>
  <si>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</si>
  <si>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</si>
  <si>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</si>
  <si>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</si>
  <si>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</si>
  <si>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</si>
  <si>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</si>
  <si>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</si>
  <si>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</si>
  <si>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</si>
  <si>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</si>
  <si>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</si>
  <si>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</si>
  <si>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</si>
  <si>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</si>
  <si>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</si>
  <si>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</si>
  <si>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</si>
  <si>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</si>
  <si>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</si>
  <si>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</si>
  <si>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</si>
  <si>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</si>
  <si>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</si>
  <si>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</si>
  <si>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</si>
  <si>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</si>
  <si>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</si>
  <si>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</si>
  <si>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</si>
  <si>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</si>
  <si>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</si>
  <si>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</si>
  <si>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</si>
  <si>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</si>
  <si>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</si>
  <si>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</si>
  <si>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</si>
  <si>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</si>
  <si>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</si>
  <si>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</si>
  <si>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</si>
  <si>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</si>
  <si>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</si>
  <si>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</si>
  <si>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</si>
  <si>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</si>
  <si>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</si>
  <si>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</si>
  <si>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</si>
  <si>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</si>
  <si>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</si>
  <si>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</si>
  <si>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</si>
  <si>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</si>
  <si>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</si>
  <si>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</si>
  <si>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</si>
  <si>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</si>
  <si>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</si>
  <si>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</si>
  <si>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</si>
  <si>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</si>
  <si>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</si>
  <si>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</si>
  <si>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</si>
  <si>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</si>
  <si>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</si>
  <si>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</si>
  <si>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</si>
  <si>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</si>
  <si>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</si>
  <si>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</si>
  <si>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</si>
  <si>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</si>
  <si>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</si>
  <si>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</si>
  <si>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</si>
  <si>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</si>
  <si>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</si>
  <si>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</si>
  <si>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</si>
  <si>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</si>
  <si>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</si>
  <si>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</si>
  <si>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</si>
  <si>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</si>
  <si>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</si>
  <si>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</si>
  <si>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</si>
  <si>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</si>
  <si>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</si>
  <si>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</si>
  <si>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</si>
  <si>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</si>
  <si>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</si>
  <si>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</si>
  <si>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</si>
  <si>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</si>
  <si>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</si>
  <si>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</si>
  <si>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</si>
  <si>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</si>
  <si>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</si>
  <si>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</si>
  <si>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</si>
  <si>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</si>
  <si>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</si>
  <si>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</si>
  <si>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</si>
  <si>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</si>
  <si>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</si>
  <si>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</si>
  <si>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</si>
  <si>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</si>
  <si>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</si>
  <si>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</si>
  <si>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</si>
  <si>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</si>
  <si>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</si>
  <si>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</si>
  <si>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</si>
  <si>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</si>
  <si>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</si>
  <si>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</si>
  <si>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</si>
  <si>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</si>
  <si>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</si>
  <si>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</si>
  <si>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</si>
  <si>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</si>
  <si>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</si>
  <si>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</si>
  <si>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</si>
  <si>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</si>
  <si>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</si>
  <si>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</si>
  <si>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</si>
  <si>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</si>
  <si>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</si>
  <si>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</si>
  <si>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</si>
  <si>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</si>
  <si>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</si>
  <si>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</si>
  <si>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</si>
  <si>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</si>
  <si>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</si>
  <si>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</si>
  <si>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</si>
  <si>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</si>
  <si>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</si>
  <si>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</si>
  <si>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</si>
  <si>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</si>
  <si>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</si>
  <si>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</si>
  <si>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</si>
  <si>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</si>
  <si>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</si>
  <si>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</si>
  <si>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</si>
  <si>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</si>
  <si>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</si>
  <si>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</si>
  <si>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</si>
  <si>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</si>
  <si>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</si>
  <si>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</si>
  <si>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</si>
  <si>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</si>
  <si>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</si>
  <si>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</si>
  <si>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</si>
  <si>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</si>
  <si>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</si>
  <si>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</si>
  <si>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</si>
  <si>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</si>
  <si>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</si>
  <si>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</si>
  <si>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</si>
  <si>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</si>
  <si>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</si>
  <si>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</si>
  <si>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</si>
  <si>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</si>
  <si>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</si>
  <si>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</si>
  <si>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</si>
  <si>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</si>
  <si>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</si>
  <si>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</si>
  <si>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</si>
  <si>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</si>
  <si>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</si>
  <si>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</si>
  <si>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</si>
  <si>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</si>
  <si>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</si>
  <si>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</si>
  <si>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</si>
  <si>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</si>
  <si>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</si>
  <si>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</si>
  <si>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</si>
  <si>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</si>
  <si>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</si>
  <si>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</si>
  <si>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</si>
  <si>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</si>
  <si>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</si>
  <si>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</si>
  <si>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</si>
  <si>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</si>
  <si>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</si>
  <si>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</si>
  <si>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</si>
  <si>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</si>
  <si>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</si>
  <si>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</si>
  <si>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</si>
  <si>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</si>
  <si>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</si>
  <si>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</si>
  <si>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</si>
  <si>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</si>
  <si>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</si>
  <si>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</si>
  <si>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</si>
  <si>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</si>
  <si>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</si>
  <si>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</si>
  <si>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</si>
  <si>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</si>
  <si>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</si>
  <si>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</si>
  <si>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</si>
  <si>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</si>
  <si>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</si>
  <si>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</si>
  <si>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</si>
  <si>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</si>
  <si>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</si>
  <si>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</si>
  <si>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</si>
  <si>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</si>
  <si>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</si>
  <si>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</si>
  <si>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</si>
  <si>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</si>
  <si>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</si>
  <si>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</si>
  <si>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</si>
  <si>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</si>
  <si>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</si>
  <si>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</si>
  <si>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</si>
  <si>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</si>
  <si>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</si>
  <si>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</si>
  <si>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</si>
  <si>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</si>
  <si>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</si>
  <si>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</si>
  <si>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</si>
  <si>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</si>
  <si>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</si>
  <si>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</si>
  <si>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</si>
  <si>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</si>
  <si>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</si>
  <si>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</si>
  <si>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</si>
  <si>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</si>
  <si>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</si>
  <si>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</si>
  <si>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</si>
  <si>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</si>
  <si>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</si>
  <si>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</si>
  <si>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</si>
  <si>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</si>
  <si>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</si>
  <si>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</si>
  <si>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</si>
  <si>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</si>
  <si>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</si>
  <si>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</si>
  <si>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</si>
  <si>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</si>
  <si>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</si>
  <si>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</si>
  <si>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</si>
  <si>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</si>
  <si>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</si>
  <si>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</si>
  <si>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</si>
  <si>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</si>
  <si>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</si>
  <si>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</si>
  <si>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</si>
  <si>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</si>
  <si>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</si>
  <si>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</si>
  <si>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</si>
  <si>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</si>
  <si>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</si>
  <si>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</si>
  <si>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</si>
  <si>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</si>
  <si>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</si>
  <si>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</si>
  <si>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</si>
  <si>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</si>
  <si>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</si>
  <si>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</si>
  <si>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</si>
  <si>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</si>
  <si>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</si>
  <si>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</si>
  <si>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</si>
  <si>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</si>
  <si>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</si>
  <si>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</si>
  <si>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</si>
  <si>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</si>
  <si>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</si>
  <si>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</si>
  <si>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</si>
  <si>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</si>
  <si>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</si>
  <si>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</si>
  <si>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</si>
  <si>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</si>
  <si>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</si>
  <si>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</si>
  <si>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</si>
  <si>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</si>
  <si>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</si>
  <si>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</si>
  <si>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</si>
  <si>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</si>
  <si>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</si>
  <si>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</si>
  <si>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</si>
  <si>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</si>
  <si>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</si>
  <si>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</si>
  <si>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</si>
  <si>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</si>
  <si>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</si>
  <si>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</si>
  <si>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</si>
  <si>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</si>
  <si>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</si>
  <si>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</si>
  <si>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</si>
  <si>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</si>
  <si>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</si>
  <si>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</si>
  <si>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</si>
  <si>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</si>
  <si>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</si>
  <si>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</si>
  <si>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</si>
  <si>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</si>
  <si>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</si>
  <si>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</si>
  <si>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</si>
  <si>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</si>
  <si>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</si>
  <si>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</si>
  <si>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</si>
  <si>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</si>
  <si>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</si>
  <si>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</si>
  <si>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</si>
  <si>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</si>
  <si>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</si>
  <si>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</si>
  <si>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</si>
  <si>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</si>
  <si>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</si>
  <si>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</si>
  <si>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</si>
  <si>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</si>
  <si>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</si>
  <si>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</si>
  <si>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</si>
  <si>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</si>
  <si>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</si>
  <si>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</si>
  <si>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</si>
  <si>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</si>
  <si>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</si>
  <si>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</si>
  <si>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</si>
  <si>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</si>
  <si>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</si>
  <si>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</si>
  <si>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</si>
  <si>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</si>
  <si>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</si>
  <si>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</si>
  <si>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</si>
  <si>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</si>
  <si>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</si>
  <si>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</si>
  <si>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</si>
  <si>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</si>
  <si>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</si>
  <si>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</si>
  <si>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</si>
  <si>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</si>
  <si>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</si>
  <si>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</si>
  <si>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</si>
  <si>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</si>
  <si>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</si>
  <si>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</si>
  <si>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</si>
  <si>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</si>
  <si>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</si>
  <si>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</si>
  <si>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</si>
  <si>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</si>
  <si>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</si>
  <si>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</si>
  <si>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</si>
  <si>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</si>
  <si>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</si>
  <si>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</si>
  <si>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</si>
  <si>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</si>
  <si>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</si>
  <si>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</si>
  <si>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</si>
  <si>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</si>
  <si>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</si>
  <si>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</si>
  <si>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</si>
  <si>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</si>
  <si>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</si>
  <si>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</si>
  <si>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</si>
  <si>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</si>
  <si>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</si>
  <si>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</si>
  <si>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</si>
  <si>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</si>
  <si>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</si>
  <si>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</si>
  <si>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</si>
  <si>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</si>
  <si>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</si>
  <si>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</si>
  <si>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</si>
  <si>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</si>
  <si>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</si>
  <si>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</si>
  <si>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</si>
  <si>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</si>
  <si>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</si>
  <si>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</si>
  <si>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</si>
  <si>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</si>
  <si>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</si>
  <si>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</si>
  <si>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</si>
  <si>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</si>
  <si>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</si>
  <si>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</si>
  <si>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</si>
  <si>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</si>
  <si>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</si>
  <si>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</si>
  <si>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</si>
  <si>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</si>
  <si>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</si>
  <si>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</si>
  <si>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</si>
  <si>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</si>
  <si>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</si>
  <si>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</si>
  <si>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</si>
  <si>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</si>
  <si>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</si>
  <si>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</si>
  <si>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</si>
  <si>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</si>
  <si>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</si>
  <si>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</si>
  <si>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</si>
  <si>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</si>
  <si>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</si>
  <si>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</si>
  <si>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</si>
  <si>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</si>
  <si>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</si>
  <si>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</si>
  <si>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</si>
  <si>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</si>
  <si>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</si>
  <si>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</si>
  <si>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</si>
  <si>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</si>
  <si>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</si>
  <si>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</si>
  <si>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</si>
  <si>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</si>
  <si>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</si>
  <si>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</si>
  <si>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</si>
  <si>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</si>
  <si>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</si>
  <si>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</si>
  <si>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</si>
  <si>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</si>
  <si>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</si>
  <si>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</si>
  <si>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</si>
  <si>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</si>
  <si>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</si>
  <si>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</si>
  <si>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</si>
  <si>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</si>
  <si>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</si>
  <si>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</si>
  <si>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</si>
  <si>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</si>
  <si>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</si>
  <si>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</si>
  <si>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</si>
  <si>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</si>
  <si>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</si>
  <si>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</si>
  <si>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</si>
  <si>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</si>
  <si>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</si>
  <si>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</si>
  <si>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</si>
  <si>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</si>
  <si>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</si>
  <si>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</si>
  <si>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</si>
  <si>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</si>
  <si>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</si>
  <si>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</si>
  <si>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</si>
  <si>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</si>
  <si>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</si>
  <si>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</si>
  <si>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</si>
  <si>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</si>
  <si>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</si>
  <si>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</si>
  <si>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</si>
  <si>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</si>
  <si>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</si>
  <si>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</si>
  <si>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</si>
  <si>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</si>
  <si>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</si>
  <si>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</si>
  <si>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</si>
  <si>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</si>
  <si>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</si>
  <si>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</si>
  <si>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</si>
  <si>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</si>
  <si>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</si>
  <si>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</si>
  <si>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</si>
  <si>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</si>
  <si>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</si>
  <si>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</si>
  <si>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</si>
  <si>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</si>
  <si>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</si>
  <si>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</si>
  <si>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</si>
  <si>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</si>
  <si>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</si>
  <si>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</si>
  <si>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</si>
  <si>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</si>
  <si>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</si>
  <si>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</si>
  <si>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</si>
  <si>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</si>
  <si>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</si>
  <si>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</si>
  <si>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</si>
  <si>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</si>
  <si>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</si>
  <si>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</si>
  <si>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</si>
  <si>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</si>
  <si>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</si>
  <si>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</si>
  <si>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</si>
  <si>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</si>
  <si>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</si>
  <si>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</si>
  <si>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</si>
  <si>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</si>
  <si>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</si>
  <si>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</si>
  <si>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</si>
  <si>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</si>
  <si>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</si>
  <si>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</si>
  <si>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</si>
  <si>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</si>
  <si>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</si>
  <si>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</si>
  <si>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</si>
  <si>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</si>
  <si>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</si>
  <si>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</si>
  <si>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</si>
  <si>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</si>
  <si>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</si>
  <si>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</si>
  <si>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</si>
  <si>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</si>
  <si>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</si>
  <si>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</si>
  <si>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</si>
  <si>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</si>
  <si>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</si>
  <si>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</si>
  <si>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</si>
  <si>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</si>
  <si>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</si>
  <si>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</si>
  <si>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</si>
  <si>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</si>
  <si>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</si>
  <si>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</si>
  <si>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</si>
  <si>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</si>
  <si>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</si>
  <si>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</si>
  <si>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</si>
  <si>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</si>
  <si>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</si>
  <si>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</si>
  <si>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</si>
  <si>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</si>
  <si>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</si>
  <si>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</si>
  <si>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</si>
  <si>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</si>
  <si>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</si>
  <si>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</si>
  <si>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</si>
  <si>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</si>
  <si>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</si>
  <si>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</si>
  <si>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</si>
  <si>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</si>
  <si>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</si>
  <si>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</si>
  <si>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</si>
  <si>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</si>
  <si>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</si>
  <si>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</si>
  <si>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</si>
  <si>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</si>
  <si>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</si>
  <si>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</si>
  <si>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</si>
  <si>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</si>
  <si>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</si>
  <si>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</si>
  <si>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</si>
  <si>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</si>
  <si>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</si>
  <si>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</si>
  <si>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</si>
  <si>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</si>
  <si>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</si>
  <si>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</si>
  <si>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</si>
  <si>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</si>
  <si>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</si>
  <si>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</si>
  <si>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</si>
  <si>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</si>
  <si>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</si>
  <si>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</si>
  <si>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</si>
  <si>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</si>
  <si>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</si>
  <si>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</si>
  <si>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</si>
  <si>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</si>
  <si>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</si>
  <si>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</si>
  <si>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</si>
  <si>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</si>
  <si>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</si>
  <si>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</si>
  <si>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</si>
  <si>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</si>
  <si>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</si>
  <si>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</si>
  <si>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</si>
  <si>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</si>
  <si>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</si>
  <si>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</si>
  <si>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</si>
  <si>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</si>
  <si>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</si>
  <si>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</si>
  <si>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</si>
  <si>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</si>
  <si>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</si>
  <si>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</si>
  <si>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</si>
  <si>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</si>
  <si>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</si>
  <si>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</si>
  <si>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</si>
  <si>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</si>
  <si>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</si>
  <si>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</si>
  <si>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</si>
  <si>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</si>
  <si>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</si>
  <si>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</si>
  <si>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</si>
  <si>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</si>
  <si>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</si>
  <si>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</si>
  <si>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</si>
  <si>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</si>
  <si>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</si>
  <si>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</si>
  <si>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</si>
  <si>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</si>
  <si>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</si>
  <si>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</si>
  <si>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</si>
  <si>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</si>
  <si>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</si>
  <si>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</si>
  <si>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</si>
  <si>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</si>
  <si>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</si>
  <si>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</si>
  <si>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</si>
  <si>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</si>
  <si>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</si>
  <si>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</si>
  <si>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</si>
  <si>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</si>
  <si>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</si>
  <si>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</si>
  <si>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</si>
  <si>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</si>
  <si>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</si>
  <si>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</si>
  <si>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</si>
  <si>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</si>
  <si>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</si>
  <si>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</si>
  <si>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</si>
  <si>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</si>
  <si>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</si>
  <si>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</si>
  <si>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</si>
  <si>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</si>
  <si>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</si>
  <si>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</si>
  <si>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</si>
  <si>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</si>
  <si>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</si>
  <si>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</si>
  <si>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</si>
  <si>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</si>
  <si>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</si>
  <si>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</si>
  <si>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</si>
  <si>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</si>
  <si>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</si>
  <si>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</si>
  <si>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</si>
  <si>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</si>
  <si>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</si>
  <si>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</si>
  <si>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</si>
  <si>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</si>
  <si>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</si>
  <si>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</si>
  <si>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</si>
  <si>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</si>
  <si>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</si>
  <si>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</si>
  <si>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</si>
  <si>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</si>
  <si>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</si>
  <si>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</si>
  <si>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</si>
  <si>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</si>
  <si>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</si>
  <si>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</si>
  <si>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</si>
  <si>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</si>
  <si>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</si>
  <si>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</si>
  <si>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</si>
  <si>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</si>
  <si>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</si>
  <si>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</si>
  <si>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</si>
  <si>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</si>
  <si>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</si>
  <si>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</si>
  <si>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</si>
  <si>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</si>
  <si>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</si>
  <si>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</si>
  <si>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</si>
  <si>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</si>
  <si>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</si>
  <si>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</si>
  <si>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</si>
  <si>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</si>
  <si>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</si>
  <si>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</si>
  <si>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</si>
  <si>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</si>
  <si>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</si>
  <si>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</si>
  <si>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</si>
  <si>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</si>
  <si>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</si>
  <si>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</si>
  <si>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</si>
  <si>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</si>
  <si>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</si>
  <si>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</si>
  <si>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</si>
  <si>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</si>
  <si>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</si>
  <si>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</si>
  <si>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</si>
  <si>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</si>
  <si>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</si>
  <si>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</si>
  <si>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</si>
  <si>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</si>
  <si>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</si>
  <si>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</si>
  <si>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</si>
  <si>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</si>
  <si>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</si>
  <si>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</si>
  <si>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</si>
  <si>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</si>
  <si>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</si>
  <si>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</si>
  <si>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</si>
  <si>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</si>
  <si>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</si>
  <si>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</si>
  <si>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</si>
  <si>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</si>
  <si>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</si>
  <si>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</si>
  <si>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</si>
  <si>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</si>
  <si>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</si>
  <si>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</si>
  <si>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</si>
  <si>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</si>
  <si>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</si>
  <si>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</si>
  <si>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</si>
  <si>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</si>
  <si>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</si>
  <si>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</si>
  <si>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</si>
  <si>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</si>
  <si>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</si>
  <si>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</si>
  <si>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</si>
  <si>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</si>
  <si>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</si>
  <si>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</si>
  <si>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</si>
  <si>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</si>
  <si>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</si>
  <si>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</si>
  <si>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</si>
  <si>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</si>
  <si>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</si>
  <si>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</si>
  <si>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</si>
  <si>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</si>
  <si>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</si>
  <si>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</si>
  <si>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</si>
  <si>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</si>
  <si>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</si>
  <si>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</si>
  <si>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</si>
  <si>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</si>
  <si>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</si>
  <si>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</si>
  <si>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</si>
  <si>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</si>
  <si>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</si>
  <si>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</si>
  <si>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</si>
  <si>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</si>
  <si>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</si>
  <si>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</si>
  <si>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</si>
  <si>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</si>
  <si>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</si>
  <si>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</si>
  <si>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</si>
  <si>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</si>
  <si>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</si>
  <si>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</si>
  <si>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</si>
  <si>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</si>
  <si>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</si>
  <si>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</si>
  <si>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</si>
  <si>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</si>
  <si>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</si>
  <si>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</si>
  <si>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</si>
  <si>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</si>
  <si>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</si>
  <si>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</si>
  <si>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</si>
  <si>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</si>
  <si>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</si>
  <si>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</si>
  <si>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</si>
  <si>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</si>
  <si>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</si>
  <si>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</si>
  <si>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</si>
  <si>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</si>
  <si>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</si>
  <si>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</si>
  <si>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</si>
  <si>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</si>
  <si>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</si>
  <si>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</si>
  <si>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</si>
  <si>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</si>
  <si>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</si>
  <si>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</si>
  <si>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</si>
  <si>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</si>
  <si>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</si>
  <si>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</si>
  <si>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</si>
  <si>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</si>
  <si>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</si>
  <si>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</si>
  <si>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</si>
  <si>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</si>
  <si>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</si>
  <si>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</si>
  <si>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</si>
  <si>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</si>
  <si>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</si>
  <si>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</si>
  <si>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</si>
  <si>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</si>
  <si>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</si>
  <si>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</si>
  <si>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</si>
  <si>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</si>
  <si>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</si>
  <si>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</si>
  <si>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</si>
  <si>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</si>
  <si>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</si>
  <si>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</si>
  <si>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</si>
  <si>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</si>
  <si>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</si>
  <si>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</si>
  <si>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</si>
  <si>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</si>
  <si>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</si>
  <si>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</si>
  <si>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</si>
  <si>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</si>
  <si>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</si>
  <si>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</si>
  <si>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</si>
  <si>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</si>
  <si>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</si>
  <si>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</si>
  <si>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</si>
  <si>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</si>
  <si>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</si>
  <si>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</si>
  <si>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</si>
  <si>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</si>
  <si>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</si>
  <si>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</si>
  <si>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</si>
  <si>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</si>
  <si>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</si>
  <si>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</si>
  <si>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</si>
  <si>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</si>
  <si>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</si>
  <si>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</si>
  <si>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</si>
  <si>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</si>
  <si>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</si>
  <si>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</si>
  <si>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</si>
  <si>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</si>
  <si>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</si>
  <si>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</si>
  <si>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</si>
  <si>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</si>
  <si>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</si>
  <si>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</si>
  <si>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</si>
  <si>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</si>
  <si>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</si>
  <si>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</si>
  <si>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</si>
  <si>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</si>
  <si>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</si>
  <si>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</si>
  <si>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</si>
  <si>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</si>
  <si>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</si>
  <si>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</si>
  <si>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</si>
  <si>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</si>
  <si>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</si>
  <si>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</si>
  <si>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</si>
  <si>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</si>
  <si>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</si>
  <si>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</si>
  <si>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</si>
  <si>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</si>
  <si>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</si>
  <si>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</si>
  <si>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</si>
  <si>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</si>
  <si>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</si>
  <si>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</si>
  <si>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</si>
  <si>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</si>
  <si>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</si>
  <si>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</si>
  <si>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</si>
  <si>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</si>
  <si>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</si>
  <si>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</si>
  <si>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</si>
  <si>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</si>
  <si>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</si>
  <si>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</si>
  <si>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</si>
  <si>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</si>
  <si>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</si>
  <si>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</si>
  <si>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</si>
  <si>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</si>
  <si>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</si>
  <si>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</si>
  <si>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</si>
  <si>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</si>
  <si>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</si>
  <si>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</si>
  <si>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</si>
  <si>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</si>
  <si>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</si>
  <si>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</si>
  <si>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</si>
  <si>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</si>
  <si>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</si>
  <si>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</si>
  <si>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</si>
  <si>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</si>
  <si>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</si>
  <si>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</si>
  <si>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</si>
  <si>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</si>
  <si>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</si>
  <si>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</si>
  <si>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</si>
  <si>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</si>
  <si>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</si>
  <si>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</si>
  <si>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</si>
  <si>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</si>
  <si>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</si>
  <si>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</si>
  <si>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</si>
  <si>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</si>
  <si>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</si>
  <si>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</si>
  <si>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</si>
  <si>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</si>
  <si>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</si>
  <si>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</si>
  <si>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</si>
  <si>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</si>
  <si>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</si>
  <si>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</si>
  <si>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</si>
  <si>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</si>
  <si>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</si>
  <si>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</si>
  <si>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</si>
  <si>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</si>
  <si>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</si>
  <si>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</si>
  <si>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</si>
  <si>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</si>
  <si>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</si>
  <si>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</si>
  <si>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</si>
  <si>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</si>
  <si>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</si>
  <si>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</si>
  <si>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</si>
  <si>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</si>
  <si>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</si>
  <si>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</si>
  <si>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</si>
  <si>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</si>
  <si>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</si>
  <si>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</si>
  <si>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</si>
  <si>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</si>
  <si>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</si>
  <si>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</si>
  <si>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</si>
  <si>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</si>
  <si>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</si>
  <si>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</si>
  <si>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</si>
  <si>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</si>
  <si>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</si>
  <si>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</si>
  <si>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</si>
  <si>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</si>
  <si>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</si>
  <si>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</si>
  <si>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</si>
  <si>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</si>
  <si>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</si>
  <si>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</si>
  <si>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</si>
  <si>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</si>
  <si>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</si>
  <si>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</si>
  <si>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</si>
  <si>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</si>
  <si>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</si>
  <si>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</si>
  <si>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</si>
  <si>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</si>
  <si>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</si>
  <si>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</si>
  <si>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</si>
  <si>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</si>
  <si>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</si>
  <si>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</si>
  <si>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</si>
  <si>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</si>
  <si>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</si>
  <si>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</si>
  <si>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</si>
  <si>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</si>
  <si>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</si>
  <si>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</si>
  <si>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</si>
  <si>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</si>
  <si>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</si>
  <si>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</si>
  <si>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</si>
  <si>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</si>
  <si>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</si>
  <si>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</si>
  <si>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</si>
  <si>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</si>
  <si>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</si>
  <si>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</si>
  <si>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</si>
  <si>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</si>
  <si>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</si>
  <si>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</si>
  <si>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</si>
  <si>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</si>
  <si>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</si>
  <si>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</si>
  <si>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</si>
  <si>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</si>
  <si>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</si>
  <si>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</si>
  <si>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</si>
  <si>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</si>
  <si>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</si>
  <si>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</si>
  <si>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</si>
  <si>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</si>
  <si>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</si>
  <si>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</si>
  <si>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</si>
  <si>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</si>
  <si>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</si>
  <si>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</si>
  <si>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</si>
  <si>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</si>
  <si>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</si>
  <si>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</si>
  <si>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</si>
  <si>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</si>
  <si>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</si>
  <si>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</si>
  <si>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</si>
  <si>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</si>
  <si>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</si>
  <si>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</si>
  <si>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</si>
  <si>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</si>
  <si>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</si>
  <si>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</si>
  <si>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</si>
  <si>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</si>
  <si>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</si>
  <si>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</si>
  <si>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</si>
  <si>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</si>
  <si>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</si>
  <si>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</si>
  <si>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</si>
  <si>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</si>
  <si>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</si>
  <si>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</si>
  <si>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</si>
  <si>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</si>
  <si>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</si>
  <si>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</si>
  <si>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</si>
  <si>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</si>
  <si>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</si>
  <si>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</si>
  <si>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</si>
  <si>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</si>
  <si>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</si>
  <si>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</si>
  <si>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</si>
  <si>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</si>
  <si>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</si>
  <si>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</si>
  <si>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</si>
  <si>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</si>
  <si>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</si>
  <si>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</si>
  <si>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</si>
  <si>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</si>
  <si>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</si>
  <si>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</si>
  <si>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</si>
  <si>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</si>
  <si>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</si>
  <si>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</si>
  <si>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</si>
  <si>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</si>
  <si>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</si>
  <si>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</si>
  <si>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</si>
  <si>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</si>
  <si>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</si>
  <si>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</si>
  <si>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</si>
  <si>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</si>
  <si>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</si>
  <si>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</si>
  <si>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</si>
  <si>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</si>
  <si>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</si>
  <si>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</si>
  <si>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</si>
  <si>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</si>
  <si>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</si>
  <si>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</si>
  <si>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</si>
  <si>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</si>
  <si>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</si>
  <si>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</si>
  <si>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</si>
  <si>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</si>
  <si>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</si>
  <si>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</si>
  <si>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</si>
  <si>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</si>
  <si>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</si>
  <si>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</si>
  <si>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</si>
  <si>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</si>
  <si>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</si>
  <si>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</si>
  <si>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</si>
  <si>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</si>
  <si>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</si>
  <si>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</si>
  <si>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</si>
  <si>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</si>
  <si>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</si>
  <si>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</si>
  <si>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</si>
  <si>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</si>
  <si>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</si>
  <si>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</si>
  <si>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</si>
  <si>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</si>
  <si>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</si>
  <si>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</si>
  <si>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</si>
  <si>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</si>
  <si>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</si>
  <si>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</si>
  <si>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</si>
  <si>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</si>
  <si>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</si>
  <si>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</si>
  <si>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</si>
  <si>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</si>
  <si>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</si>
  <si>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</si>
  <si>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</si>
  <si>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</si>
  <si>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</si>
  <si>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</si>
  <si>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</si>
  <si>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</si>
  <si>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</si>
  <si>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</si>
  <si>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</si>
  <si>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</si>
  <si>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</si>
  <si>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</si>
  <si>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</si>
  <si>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</si>
  <si>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</si>
  <si>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</si>
  <si>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</si>
  <si>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</si>
  <si>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</si>
  <si>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</si>
  <si>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</si>
  <si>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</si>
  <si>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</si>
  <si>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</si>
  <si>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</si>
  <si>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</si>
  <si>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</si>
  <si>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</si>
  <si>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</si>
  <si>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</si>
  <si>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</si>
  <si>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</si>
  <si>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</si>
  <si>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</si>
  <si>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</si>
  <si>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</si>
  <si>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</si>
  <si>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</si>
  <si>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</si>
  <si>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</si>
  <si>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</si>
  <si>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</si>
  <si>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</si>
  <si>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</si>
  <si>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</si>
  <si>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</si>
  <si>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</si>
  <si>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</si>
  <si>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</si>
  <si>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</si>
  <si>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</si>
  <si>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</si>
  <si>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</si>
  <si>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</si>
  <si>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</si>
  <si>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</si>
  <si>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</si>
  <si>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</si>
  <si>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</si>
  <si>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</si>
  <si>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</si>
  <si>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</si>
  <si>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</si>
  <si>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</si>
  <si>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</si>
  <si>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</si>
  <si>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</si>
  <si>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</si>
  <si>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</si>
  <si>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</si>
  <si>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</si>
  <si>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</si>
  <si>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</si>
  <si>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</si>
  <si>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</si>
  <si>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</si>
  <si>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</si>
  <si>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</si>
  <si>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</si>
  <si>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</si>
  <si>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</si>
  <si>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</si>
  <si>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</si>
  <si>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</si>
  <si>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</si>
  <si>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</si>
  <si>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</si>
  <si>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</si>
  <si>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</si>
  <si>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</si>
  <si>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</si>
  <si>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</si>
  <si>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</si>
  <si>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</si>
  <si>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</si>
  <si>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</si>
  <si>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</si>
  <si>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</si>
  <si>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</si>
  <si>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</si>
  <si>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</si>
  <si>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</si>
  <si>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</si>
  <si>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</si>
  <si>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</si>
  <si>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</si>
  <si>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</si>
  <si>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</si>
  <si>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</si>
  <si>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</si>
  <si>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</si>
  <si>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</si>
  <si>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</si>
  <si>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</si>
  <si>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</si>
  <si>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</si>
  <si>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</si>
  <si>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</si>
  <si>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</si>
  <si>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</si>
  <si>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</si>
  <si>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</si>
  <si>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</si>
  <si>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</si>
  <si>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</si>
  <si>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</si>
  <si>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</si>
  <si>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</si>
  <si>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</si>
  <si>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</si>
  <si>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</si>
  <si>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</si>
  <si>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</si>
  <si>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</si>
  <si>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</si>
  <si>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</si>
  <si>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</si>
  <si>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</si>
  <si>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</si>
  <si>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</si>
  <si>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</si>
  <si>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</si>
  <si>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</si>
  <si>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</si>
  <si>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</si>
  <si>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</si>
  <si>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</si>
  <si>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</si>
  <si>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</si>
  <si>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</si>
  <si>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</si>
  <si>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</si>
  <si>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</si>
  <si>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</si>
  <si>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</si>
  <si>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</si>
  <si>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</si>
  <si>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</si>
  <si>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</si>
  <si>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</si>
  <si>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</si>
  <si>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</si>
  <si>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</si>
  <si>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</si>
  <si>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</si>
  <si>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</si>
  <si>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</si>
  <si>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</si>
  <si>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</si>
  <si>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</si>
  <si>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</si>
  <si>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</si>
  <si>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</si>
  <si>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</si>
  <si>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</si>
  <si>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</si>
  <si>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</si>
  <si>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</si>
  <si>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</si>
  <si>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</si>
  <si>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</si>
  <si>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</si>
  <si>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</si>
  <si>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</si>
  <si>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</si>
  <si>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</si>
  <si>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</si>
  <si>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</si>
  <si>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</si>
  <si>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</si>
  <si>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</si>
  <si>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</si>
  <si>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</si>
  <si>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</si>
  <si>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</si>
  <si>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</si>
  <si>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</si>
  <si>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</si>
  <si>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</si>
  <si>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</si>
  <si>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</si>
  <si>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</si>
  <si>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</si>
  <si>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</si>
  <si>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</si>
  <si>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</si>
  <si>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</si>
  <si>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</si>
  <si>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</si>
  <si>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</si>
  <si>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</si>
  <si>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</si>
  <si>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</si>
  <si>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</si>
  <si>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</si>
  <si>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</si>
  <si>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</si>
  <si>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</si>
  <si>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</si>
  <si>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</si>
  <si>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</si>
  <si>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</si>
  <si>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</si>
  <si>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</si>
  <si>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</si>
  <si>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</si>
  <si>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</si>
  <si>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</si>
  <si>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</si>
  <si>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</si>
  <si>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</si>
  <si>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</si>
  <si>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</si>
  <si>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</si>
  <si>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</si>
  <si>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</si>
  <si>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</si>
  <si>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</si>
  <si>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</si>
  <si>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</si>
  <si>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</si>
  <si>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</si>
  <si>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</si>
  <si>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</si>
  <si>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</si>
  <si>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</si>
  <si>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</si>
  <si>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</si>
  <si>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</si>
  <si>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</si>
  <si>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</si>
  <si>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</si>
  <si>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</si>
  <si>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</si>
  <si>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</si>
  <si>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</si>
  <si>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</si>
  <si>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</si>
  <si>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</si>
  <si>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</si>
  <si>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</si>
  <si>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</si>
  <si>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</si>
  <si>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</si>
  <si>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</si>
  <si>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</si>
  <si>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</si>
  <si>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</si>
  <si>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</si>
  <si>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</si>
  <si>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</si>
  <si>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</si>
  <si>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</si>
  <si>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</si>
  <si>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</si>
  <si>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</si>
  <si>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</si>
  <si>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</si>
  <si>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</si>
  <si>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</si>
  <si>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</si>
  <si>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</si>
  <si>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</si>
  <si>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</si>
  <si>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</si>
  <si>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</si>
  <si>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</si>
  <si>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</si>
  <si>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</si>
  <si>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</si>
  <si>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</si>
  <si>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</si>
  <si>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</si>
  <si>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</si>
  <si>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</si>
  <si>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</si>
  <si>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</si>
  <si>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</si>
  <si>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</si>
  <si>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</si>
  <si>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</si>
  <si>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</si>
  <si>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</si>
  <si>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</si>
  <si>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</si>
  <si>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</si>
  <si>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</si>
  <si>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</si>
  <si>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</si>
  <si>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</si>
  <si>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</si>
  <si>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</si>
  <si>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</si>
  <si>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</si>
  <si>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</si>
  <si>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</si>
  <si>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</si>
  <si>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</si>
  <si>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</si>
  <si>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</si>
  <si>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</si>
  <si>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</si>
  <si>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</si>
  <si>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</si>
  <si>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</si>
  <si>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</si>
  <si>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</si>
  <si>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</si>
  <si>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</si>
  <si>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</si>
  <si>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</si>
  <si>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</si>
  <si>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</si>
  <si>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</si>
  <si>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</si>
  <si>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</si>
  <si>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</si>
  <si>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</si>
  <si>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</si>
  <si>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</si>
  <si>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</si>
  <si>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</si>
  <si>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</si>
  <si>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</si>
  <si>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</si>
  <si>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</si>
  <si>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</si>
  <si>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</si>
  <si>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</si>
  <si>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</si>
  <si>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</si>
  <si>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</si>
  <si>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</si>
  <si>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</si>
  <si>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</si>
  <si>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</si>
  <si>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</si>
  <si>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</si>
  <si>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</si>
  <si>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</si>
  <si>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</si>
  <si>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</si>
  <si>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</si>
  <si>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</si>
  <si>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</si>
  <si>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</si>
  <si>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</si>
  <si>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</si>
  <si>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</si>
  <si>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</si>
  <si>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</si>
  <si>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</si>
  <si>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</si>
  <si>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</si>
  <si>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</si>
  <si>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</si>
  <si>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</si>
  <si>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</si>
  <si>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</si>
  <si>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</si>
  <si>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</si>
  <si>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</si>
  <si>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</si>
  <si>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</si>
  <si>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</si>
  <si>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</si>
  <si>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</si>
  <si>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</si>
  <si>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</si>
  <si>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</si>
  <si>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</si>
  <si>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</si>
  <si>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</si>
  <si>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</si>
  <si>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</si>
  <si>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</si>
  <si>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</si>
  <si>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</si>
  <si>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</si>
  <si>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</si>
  <si>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</si>
  <si>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</si>
  <si>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</si>
  <si>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</si>
  <si>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</si>
  <si>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</si>
  <si>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</si>
  <si>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</si>
  <si>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</si>
  <si>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</si>
  <si>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</si>
  <si>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</si>
  <si>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</si>
  <si>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</si>
  <si>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</si>
  <si>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</si>
  <si>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</si>
  <si>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</si>
  <si>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</si>
  <si>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</si>
  <si>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</si>
  <si>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</si>
  <si>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</si>
  <si>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</si>
  <si>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</si>
  <si>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</si>
  <si>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</si>
  <si>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</si>
  <si>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</si>
  <si>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</si>
  <si>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</si>
  <si>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</si>
  <si>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</si>
  <si>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</si>
  <si>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</si>
  <si>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</si>
  <si>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</si>
  <si>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</si>
  <si>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</si>
  <si>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</si>
  <si>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</si>
  <si>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</si>
  <si>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</si>
  <si>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</si>
  <si>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</si>
  <si>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</si>
  <si>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</si>
  <si>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</si>
  <si>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</si>
  <si>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</si>
  <si>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</si>
  <si>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</si>
  <si>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</si>
  <si>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</si>
  <si>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</si>
  <si>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</si>
  <si>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</si>
  <si>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</si>
  <si>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</si>
  <si>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</si>
  <si>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</si>
  <si>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</si>
  <si>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</si>
  <si>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</si>
  <si>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</si>
  <si>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</si>
  <si>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</si>
  <si>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</si>
  <si>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</si>
  <si>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</si>
  <si>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</si>
  <si>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</si>
  <si>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</si>
  <si>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</si>
  <si>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</si>
  <si>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</si>
  <si>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</si>
  <si>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</si>
  <si>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</si>
  <si>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</si>
  <si>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</si>
  <si>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</si>
  <si>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</si>
  <si>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</si>
  <si>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</si>
  <si>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</si>
  <si>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</si>
  <si>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</si>
  <si>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</si>
  <si>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</si>
  <si>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</si>
  <si>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</si>
  <si>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</si>
  <si>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</si>
  <si>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</si>
  <si>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</si>
  <si>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</si>
  <si>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</si>
  <si>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</si>
  <si>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</si>
  <si>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</si>
  <si>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</si>
  <si>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</si>
  <si>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</si>
  <si>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</si>
  <si>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</si>
  <si>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</si>
  <si>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</si>
  <si>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</si>
  <si>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</si>
  <si>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</si>
  <si>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</si>
  <si>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</si>
  <si>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</si>
  <si>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</si>
  <si>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</si>
  <si>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</si>
  <si>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</si>
  <si>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</si>
  <si>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</si>
  <si>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</si>
  <si>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</si>
  <si>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</si>
  <si>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</si>
  <si>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</si>
  <si>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</si>
  <si>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</si>
  <si>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</si>
  <si>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</si>
  <si>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</si>
  <si>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</si>
  <si>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</si>
  <si>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</si>
  <si>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</si>
  <si>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</si>
  <si>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</si>
  <si>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</si>
  <si>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</si>
  <si>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</si>
  <si>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</si>
  <si>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</si>
  <si>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</si>
  <si>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</si>
  <si>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</si>
  <si>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</si>
  <si>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</si>
  <si>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</si>
  <si>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</si>
  <si>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</si>
  <si>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</si>
  <si>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</si>
  <si>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</si>
  <si>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</si>
  <si>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</si>
  <si>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</si>
  <si>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</si>
  <si>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</si>
  <si>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</si>
  <si>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</si>
  <si>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</si>
  <si>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</si>
  <si>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</si>
  <si>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</si>
  <si>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</si>
  <si>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</si>
  <si>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</si>
  <si>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</si>
  <si>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</si>
  <si>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</si>
  <si>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</si>
  <si>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</si>
  <si>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</si>
  <si>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</si>
  <si>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</si>
  <si>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</si>
  <si>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</si>
  <si>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</si>
  <si>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</si>
  <si>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</si>
  <si>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</si>
  <si>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</si>
  <si>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</si>
  <si>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</si>
  <si>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</si>
  <si>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</si>
  <si>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</si>
  <si>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</si>
  <si>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</si>
  <si>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</si>
  <si>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</si>
  <si>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</si>
  <si>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</si>
  <si>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</si>
  <si>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</si>
  <si>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</si>
  <si>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</si>
  <si>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</si>
  <si>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</si>
  <si>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</si>
  <si>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</si>
  <si>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</si>
  <si>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</si>
  <si>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</si>
  <si>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</si>
  <si>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</si>
  <si>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</si>
  <si>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</si>
  <si>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</si>
  <si>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</si>
  <si>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</si>
  <si>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</si>
  <si>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</si>
  <si>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</si>
  <si>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</si>
  <si>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</si>
  <si>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</si>
  <si>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</si>
  <si>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</si>
  <si>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</si>
  <si>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</si>
  <si>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</si>
  <si>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</si>
  <si>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</si>
  <si>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</si>
  <si>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</si>
  <si>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</si>
  <si>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</si>
  <si>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</si>
  <si>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</si>
  <si>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</si>
  <si>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</si>
  <si>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</si>
  <si>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</si>
  <si>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</si>
  <si>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</si>
  <si>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</si>
  <si>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</si>
  <si>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</si>
  <si>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</si>
  <si>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</si>
  <si>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</si>
  <si>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</si>
  <si>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</si>
  <si>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</si>
  <si>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</si>
  <si>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</si>
  <si>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</si>
  <si>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</si>
  <si>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</si>
  <si>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</si>
  <si>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</si>
  <si>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</si>
  <si>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</si>
  <si>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</si>
  <si>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</si>
  <si>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</si>
  <si>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</si>
  <si>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</si>
  <si>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</si>
  <si>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</si>
  <si>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</si>
  <si>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</si>
  <si>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</si>
  <si>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</si>
  <si>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</si>
  <si>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</si>
  <si>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</si>
  <si>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</si>
  <si>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</si>
  <si>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</si>
  <si>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</si>
  <si>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</si>
  <si>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</si>
  <si>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</si>
  <si>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</si>
  <si>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</si>
  <si>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</si>
  <si>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</si>
  <si>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</si>
  <si>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</si>
  <si>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</si>
  <si>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</si>
  <si>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</si>
  <si>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</si>
  <si>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</si>
  <si>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</si>
  <si>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</si>
  <si>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</si>
  <si>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</si>
  <si>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</si>
  <si>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</si>
  <si>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</si>
  <si>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</si>
  <si>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</si>
  <si>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</si>
  <si>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</si>
  <si>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</si>
  <si>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</si>
  <si>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</si>
  <si>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</si>
  <si>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</si>
  <si>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</si>
  <si>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</si>
  <si>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</si>
  <si>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</si>
  <si>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</si>
  <si>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</si>
  <si>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</si>
  <si>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</si>
  <si>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</si>
  <si>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</si>
  <si>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</si>
  <si>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</si>
  <si>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</si>
  <si>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</si>
  <si>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</si>
  <si>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</si>
  <si>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</si>
  <si>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</si>
  <si>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</si>
  <si>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</si>
  <si>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</si>
  <si>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</si>
  <si>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</si>
  <si>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</si>
  <si>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</si>
  <si>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</si>
  <si>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</si>
  <si>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</si>
  <si>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</si>
  <si>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</si>
  <si>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</si>
  <si>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</si>
  <si>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</si>
  <si>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</si>
  <si>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</si>
  <si>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</si>
  <si>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</si>
  <si>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</si>
  <si>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</si>
  <si>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</si>
  <si>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</si>
  <si>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</si>
  <si>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</si>
  <si>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</si>
  <si>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</si>
  <si>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</si>
  <si>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</si>
  <si>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</si>
  <si>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</si>
  <si>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</si>
  <si>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</si>
  <si>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</si>
  <si>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</si>
  <si>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</si>
  <si>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</si>
  <si>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</si>
  <si>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</si>
  <si>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</si>
  <si>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</si>
  <si>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</si>
  <si>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</si>
  <si>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</si>
  <si>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</si>
  <si>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</si>
  <si>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</si>
  <si>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</si>
  <si>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</si>
  <si>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</si>
  <si>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</si>
  <si>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</si>
  <si>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</si>
  <si>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</si>
  <si>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</si>
  <si>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</si>
  <si>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</si>
  <si>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</si>
  <si>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</si>
  <si>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</si>
  <si>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</si>
  <si>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</si>
  <si>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</si>
  <si>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</si>
  <si>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</si>
  <si>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</si>
  <si>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</si>
  <si>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</si>
  <si>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</si>
  <si>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</si>
  <si>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</si>
  <si>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</si>
  <si>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</si>
  <si>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</si>
  <si>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</si>
  <si>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</si>
  <si>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</si>
  <si>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</si>
  <si>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</si>
  <si>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</si>
  <si>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</si>
  <si>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</si>
  <si>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</si>
  <si>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</si>
  <si>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</si>
  <si>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</si>
  <si>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</si>
  <si>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</si>
  <si>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</si>
  <si>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</si>
  <si>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</si>
  <si>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</si>
  <si>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</si>
  <si>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</si>
  <si>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</si>
  <si>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</si>
  <si>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</si>
  <si>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</si>
  <si>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</si>
  <si>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</si>
  <si>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</si>
  <si>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</si>
  <si>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</si>
  <si>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</si>
  <si>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</si>
  <si>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</si>
  <si>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</si>
  <si>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</si>
  <si>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</si>
  <si>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</si>
  <si>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</si>
  <si>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</si>
  <si>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</si>
  <si>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</si>
  <si>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</si>
  <si>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</si>
  <si>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</si>
  <si>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</si>
  <si>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</si>
  <si>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</si>
  <si>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</si>
  <si>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</si>
  <si>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</si>
  <si>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</si>
  <si>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</si>
  <si>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</si>
  <si>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</si>
  <si>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</si>
  <si>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</si>
  <si>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</si>
  <si>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</si>
  <si>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</si>
  <si>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</si>
  <si>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</si>
  <si>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</si>
  <si>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</si>
  <si>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</si>
  <si>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</si>
  <si>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</si>
  <si>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</si>
  <si>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</si>
  <si>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</si>
  <si>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</si>
  <si>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</si>
  <si>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</si>
  <si>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</si>
  <si>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</si>
  <si>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</si>
  <si>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</si>
  <si>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</si>
  <si>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</si>
  <si>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</si>
  <si>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</si>
  <si>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</si>
  <si>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</si>
  <si>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</si>
  <si>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</si>
  <si>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</si>
  <si>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</si>
  <si>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</si>
  <si>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</si>
  <si>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</si>
  <si>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</si>
  <si>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</si>
  <si>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</si>
  <si>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</si>
  <si>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</si>
  <si>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</si>
  <si>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</si>
  <si>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</si>
  <si>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</si>
  <si>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</si>
  <si>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</si>
  <si>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</si>
  <si>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</si>
  <si>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</si>
  <si>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</si>
  <si>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</si>
  <si>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</si>
  <si>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</si>
  <si>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</si>
  <si>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</si>
  <si>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</si>
  <si>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</si>
  <si>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</si>
  <si>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</si>
  <si>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</si>
  <si>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</si>
  <si>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</si>
  <si>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</si>
  <si>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</si>
  <si>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</si>
  <si>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</si>
  <si>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</si>
  <si>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</si>
  <si>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</si>
  <si>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</si>
  <si>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</si>
  <si>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</si>
  <si>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</si>
  <si>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</si>
  <si>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</si>
  <si>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</si>
  <si>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</si>
  <si>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</si>
  <si>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</si>
  <si>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</si>
  <si>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</si>
  <si>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</si>
  <si>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</si>
  <si>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</si>
  <si>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</si>
  <si>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</si>
  <si>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</si>
  <si>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</si>
  <si>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</si>
  <si>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</si>
  <si>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</si>
  <si>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</si>
  <si>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</si>
  <si>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</si>
  <si>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</si>
  <si>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</si>
  <si>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</si>
  <si>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</si>
  <si>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</si>
  <si>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</si>
  <si>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</si>
  <si>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</si>
  <si>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</si>
  <si>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</si>
  <si>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</si>
  <si>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</si>
  <si>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</si>
  <si>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</si>
  <si>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</si>
  <si>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</si>
  <si>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</si>
  <si>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</si>
  <si>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</si>
  <si>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</si>
  <si>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</si>
  <si>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</si>
  <si>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</si>
  <si>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</si>
  <si>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</si>
  <si>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</si>
  <si>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</si>
  <si>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</si>
  <si>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</si>
  <si>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</si>
  <si>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</si>
  <si>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</si>
  <si>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</si>
  <si>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</si>
  <si>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</si>
  <si>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</si>
  <si>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</si>
  <si>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</si>
  <si>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</si>
  <si>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</si>
  <si>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</si>
  <si>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</si>
  <si>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</si>
  <si>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</si>
  <si>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</si>
  <si>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</si>
  <si>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</si>
  <si>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</si>
  <si>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</si>
  <si>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</si>
  <si>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</si>
  <si>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</si>
  <si>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</si>
  <si>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</si>
  <si>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</si>
  <si>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</si>
  <si>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</si>
  <si>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</si>
  <si>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</si>
  <si>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</si>
  <si>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</si>
  <si>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</si>
  <si>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</si>
  <si>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</si>
  <si>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</si>
  <si>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</si>
  <si>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</si>
  <si>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</si>
  <si>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</si>
  <si>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</si>
  <si>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</si>
  <si>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</si>
  <si>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</si>
  <si>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</si>
  <si>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</si>
  <si>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</si>
  <si>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</si>
  <si>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</si>
  <si>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</si>
  <si>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</si>
  <si>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</si>
  <si>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</si>
  <si>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</si>
  <si>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</si>
  <si>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</si>
  <si>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</si>
  <si>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</si>
  <si>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</si>
  <si>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</si>
  <si>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</si>
  <si>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</si>
  <si>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</si>
  <si>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</si>
  <si>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</si>
  <si>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</si>
  <si>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</si>
  <si>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</si>
  <si>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</si>
  <si>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</si>
  <si>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</si>
  <si>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</si>
  <si>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</si>
  <si>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</si>
  <si>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</si>
  <si>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</si>
  <si>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</si>
  <si>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</si>
  <si>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</si>
  <si>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</si>
  <si>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</si>
  <si>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</si>
  <si>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</si>
  <si>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</si>
  <si>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</si>
  <si>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</si>
  <si>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</si>
  <si>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</si>
  <si>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</si>
  <si>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</si>
  <si>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</si>
  <si>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</si>
  <si>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</si>
  <si>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</si>
  <si>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</si>
  <si>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</si>
  <si>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</si>
  <si>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</si>
  <si>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</si>
  <si>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</si>
  <si>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</si>
  <si>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</si>
  <si>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</si>
  <si>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</si>
  <si>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</si>
  <si>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</si>
  <si>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</si>
  <si>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</si>
  <si>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</si>
  <si>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</si>
  <si>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</si>
  <si>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</si>
  <si>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</si>
  <si>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</si>
  <si>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</si>
  <si>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</si>
  <si>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</si>
  <si>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</si>
  <si>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</si>
  <si>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</si>
  <si>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</si>
  <si>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</si>
  <si>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</si>
  <si>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</si>
  <si>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</si>
  <si>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</si>
  <si>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</si>
  <si>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</si>
  <si>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</si>
  <si>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</si>
  <si>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</si>
  <si>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</si>
  <si>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</si>
  <si>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</si>
  <si>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</si>
  <si>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</si>
  <si>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</si>
  <si>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</si>
  <si>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</si>
  <si>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</si>
  <si>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</si>
  <si>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</si>
  <si>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</si>
  <si>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</si>
  <si>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</si>
  <si>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</si>
  <si>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</si>
  <si>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</si>
  <si>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</si>
  <si>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</si>
  <si>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</si>
  <si>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</si>
  <si>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</si>
  <si>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</si>
  <si>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</si>
  <si>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</si>
  <si>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</si>
  <si>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</si>
  <si>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</si>
  <si>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</si>
  <si>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</si>
  <si>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</si>
  <si>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</si>
  <si>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</si>
  <si>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</si>
  <si>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</si>
  <si>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</si>
  <si>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</si>
  <si>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</si>
  <si>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</si>
  <si>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</si>
  <si>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</si>
  <si>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</si>
  <si>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</si>
  <si>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</si>
  <si>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</si>
  <si>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</si>
  <si>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</si>
  <si>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</si>
  <si>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</si>
  <si>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</si>
  <si>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</si>
  <si>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</si>
  <si>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</si>
  <si>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</si>
  <si>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</si>
  <si>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</si>
  <si>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</si>
  <si>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</si>
  <si>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</si>
  <si>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</si>
  <si>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</si>
  <si>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</si>
  <si>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</si>
  <si>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</si>
  <si>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</si>
  <si>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</si>
  <si>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</si>
  <si>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</si>
  <si>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</si>
  <si>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</si>
  <si>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</si>
  <si>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</si>
  <si>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</si>
  <si>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</si>
  <si>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</si>
  <si>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</si>
  <si>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</si>
  <si>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</si>
  <si>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</si>
  <si>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</si>
  <si>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</si>
  <si>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</si>
  <si>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</si>
  <si>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</si>
  <si>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</si>
  <si>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</si>
  <si>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</si>
  <si>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</si>
  <si>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</si>
  <si>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</si>
  <si>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</si>
  <si>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</si>
  <si>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</si>
  <si>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</si>
  <si>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</si>
  <si>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</si>
  <si>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</si>
  <si>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</si>
  <si>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</si>
  <si>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</si>
  <si>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</si>
  <si>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</si>
  <si>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</si>
  <si>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</si>
  <si>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</si>
  <si>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</si>
  <si>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</si>
  <si>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</si>
  <si>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</si>
  <si>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</si>
  <si>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</si>
  <si>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</si>
  <si>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</si>
  <si>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</si>
  <si>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</si>
  <si>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</si>
  <si>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</si>
  <si>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</si>
  <si>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</si>
  <si>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</si>
  <si>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</si>
  <si>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</si>
  <si>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</si>
  <si>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</si>
  <si>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</si>
  <si>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</si>
  <si>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</si>
  <si>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</si>
  <si>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</si>
  <si>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</si>
  <si>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</si>
  <si>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</si>
  <si>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</si>
  <si>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</si>
  <si>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</si>
  <si>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</si>
  <si>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</si>
  <si>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</si>
  <si>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</si>
  <si>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</si>
  <si>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</si>
  <si>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</si>
  <si>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</si>
  <si>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</si>
  <si>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</si>
  <si>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</si>
  <si>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</si>
  <si>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</si>
  <si>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</si>
  <si>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</si>
  <si>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</si>
  <si>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</si>
  <si>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</si>
  <si>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</si>
  <si>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</si>
  <si>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</si>
  <si>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</si>
  <si>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</si>
  <si>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</si>
  <si>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</si>
  <si>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</si>
  <si>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</si>
  <si>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</si>
  <si>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</si>
  <si>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</si>
  <si>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</si>
  <si>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</si>
  <si>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</si>
  <si>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</si>
  <si>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</si>
  <si>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</si>
  <si>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</si>
  <si>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</si>
  <si>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</si>
  <si>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</si>
  <si>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</si>
  <si>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</si>
  <si>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</si>
  <si>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</si>
  <si>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</si>
  <si>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</si>
  <si>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</si>
  <si>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</si>
  <si>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</si>
  <si>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</si>
  <si>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</si>
  <si>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</si>
  <si>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</si>
  <si>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</si>
  <si>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</si>
  <si>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</si>
  <si>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</si>
  <si>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</si>
  <si>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</si>
  <si>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</si>
  <si>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</si>
  <si>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</si>
  <si>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</si>
  <si>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</si>
  <si>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</si>
  <si>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</si>
  <si>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</si>
  <si>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</si>
  <si>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</si>
  <si>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</si>
  <si>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</si>
  <si>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</si>
  <si>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</si>
  <si>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</si>
  <si>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</si>
  <si>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</si>
  <si>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</si>
  <si>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</si>
  <si>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</si>
  <si>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</si>
  <si>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</si>
  <si>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</si>
  <si>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</si>
  <si>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</si>
  <si>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</si>
  <si>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</si>
  <si>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</si>
  <si>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</si>
  <si>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</si>
  <si>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</si>
  <si>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</si>
  <si>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</si>
  <si>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</si>
  <si>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</si>
  <si>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</si>
  <si>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</si>
  <si>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</si>
  <si>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</si>
  <si>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</si>
  <si>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</si>
  <si>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</si>
  <si>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</si>
  <si>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</si>
  <si>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</si>
  <si>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</si>
  <si>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</si>
  <si>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</si>
  <si>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</si>
  <si>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</si>
  <si>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</si>
  <si>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</si>
  <si>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</si>
  <si>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</si>
  <si>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</si>
  <si>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</si>
  <si>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</si>
  <si>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</si>
  <si>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</si>
  <si>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</si>
  <si>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</si>
  <si>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</si>
  <si>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</si>
  <si>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</si>
  <si>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</si>
  <si>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</si>
  <si>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</si>
  <si>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</si>
  <si>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</si>
  <si>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</si>
  <si>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</si>
  <si>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</si>
  <si>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</si>
  <si>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</si>
  <si>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</si>
  <si>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</si>
  <si>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</si>
  <si>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</si>
  <si>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</si>
  <si>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</si>
  <si>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</si>
  <si>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</si>
  <si>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</si>
  <si>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</si>
  <si>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</si>
  <si>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</si>
  <si>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</si>
  <si>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</si>
  <si>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</si>
  <si>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</si>
  <si>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</si>
  <si>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</si>
  <si>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</si>
  <si>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</si>
  <si>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</si>
  <si>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</si>
  <si>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</si>
  <si>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</si>
  <si>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</si>
  <si>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</si>
  <si>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</si>
  <si>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</si>
  <si>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</si>
  <si>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</si>
  <si>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</si>
  <si>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</si>
  <si>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</si>
  <si>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</si>
  <si>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</si>
  <si>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</si>
  <si>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</si>
  <si>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</si>
  <si>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</si>
  <si>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</si>
  <si>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</si>
  <si>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</si>
  <si>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</si>
  <si>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</si>
  <si>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</si>
  <si>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</si>
  <si>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</si>
  <si>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</si>
  <si>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</si>
  <si>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</si>
  <si>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</si>
  <si>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</si>
  <si>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</si>
  <si>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</si>
  <si>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</si>
  <si>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</si>
  <si>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</si>
  <si>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</si>
  <si>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</si>
  <si>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</si>
  <si>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</si>
  <si>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</si>
  <si>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</si>
  <si>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</si>
  <si>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</si>
  <si>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</si>
  <si>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</si>
  <si>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</si>
  <si>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</si>
  <si>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</si>
  <si>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</si>
  <si>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</si>
  <si>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</si>
  <si>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</si>
  <si>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</si>
  <si>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</si>
  <si>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</si>
  <si>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</si>
  <si>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</si>
  <si>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</si>
  <si>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</si>
  <si>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</si>
  <si>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</si>
  <si>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</si>
  <si>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</si>
  <si>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</si>
  <si>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</si>
  <si>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</si>
  <si>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</si>
  <si>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</si>
  <si>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</si>
  <si>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</si>
  <si>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</si>
  <si>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</si>
  <si>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</si>
  <si>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</si>
  <si>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</si>
  <si>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</si>
  <si>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</si>
  <si>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</si>
  <si>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</si>
  <si>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</si>
  <si>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</si>
  <si>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</si>
  <si>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</si>
  <si>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</si>
  <si>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</si>
  <si>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</si>
  <si>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</si>
  <si>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</si>
  <si>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</si>
  <si>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</si>
  <si>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</si>
  <si>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</si>
  <si>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</si>
  <si>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</si>
  <si>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</si>
  <si>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</si>
  <si>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</si>
  <si>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</si>
  <si>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</si>
  <si>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</si>
  <si>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</si>
  <si>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</si>
  <si>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</si>
  <si>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</si>
  <si>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</si>
  <si>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</si>
  <si>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</si>
  <si>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</si>
  <si>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</si>
  <si>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</si>
  <si>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</si>
  <si>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</si>
  <si>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</si>
  <si>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</si>
  <si>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</si>
  <si>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</si>
  <si>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</si>
  <si>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</si>
  <si>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</si>
  <si>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</si>
  <si>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</si>
  <si>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</si>
  <si>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</si>
  <si>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</si>
  <si>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</si>
  <si>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</si>
  <si>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</si>
  <si>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</si>
  <si>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</si>
  <si>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</si>
  <si>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</si>
  <si>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</si>
  <si>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</si>
  <si>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</si>
  <si>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</si>
  <si>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</si>
  <si>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</si>
  <si>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</si>
  <si>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</si>
  <si>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</si>
  <si>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</si>
  <si>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</si>
  <si>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</si>
  <si>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</si>
  <si>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</si>
  <si>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</si>
  <si>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</si>
  <si>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</si>
  <si>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</si>
  <si>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</si>
  <si>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</si>
  <si>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</si>
  <si>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</si>
  <si>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</si>
  <si>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</si>
  <si>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</si>
  <si>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</si>
  <si>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</si>
  <si>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</si>
  <si>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</si>
  <si>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</si>
  <si>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</si>
  <si>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</si>
  <si>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</si>
  <si>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</si>
  <si>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</si>
  <si>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</si>
  <si>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</si>
  <si>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</si>
  <si>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</si>
  <si>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</si>
  <si>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</si>
  <si>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</si>
  <si>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</si>
  <si>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</si>
  <si>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</si>
  <si>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</si>
  <si>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</si>
  <si>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</si>
  <si>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</si>
  <si>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</si>
  <si>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</si>
  <si>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</si>
  <si>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</si>
  <si>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</si>
  <si>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</si>
  <si>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</si>
  <si>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</si>
  <si>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</si>
  <si>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</si>
  <si>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</si>
  <si>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</si>
  <si>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</si>
  <si>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</si>
  <si>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</si>
  <si>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</si>
  <si>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</si>
  <si>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</si>
  <si>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</si>
  <si>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</si>
  <si>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</si>
  <si>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</si>
  <si>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</si>
  <si>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</si>
  <si>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</si>
  <si>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</si>
  <si>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</si>
  <si>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</si>
  <si>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</si>
  <si>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</si>
  <si>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</si>
  <si>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</si>
  <si>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</si>
  <si>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</si>
  <si>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</si>
  <si>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</si>
  <si>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</si>
  <si>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</si>
  <si>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</si>
  <si>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</si>
  <si>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</si>
  <si>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</si>
  <si>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</si>
  <si>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</si>
  <si>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</si>
  <si>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</si>
  <si>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</si>
  <si>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</si>
  <si>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</si>
  <si>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</si>
  <si>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</si>
  <si>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</si>
  <si>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</si>
  <si>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</si>
  <si>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</si>
  <si>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</si>
  <si>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</si>
  <si>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</si>
  <si>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</si>
  <si>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</si>
  <si>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</si>
  <si>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</si>
  <si>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</si>
  <si>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</si>
  <si>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</si>
  <si>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</si>
  <si>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</si>
  <si>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</si>
  <si>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</si>
  <si>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</si>
  <si>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</si>
  <si>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</si>
  <si>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</si>
  <si>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</si>
  <si>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</si>
  <si>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</si>
  <si>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</si>
  <si>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</si>
  <si>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</si>
  <si>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</si>
  <si>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</si>
  <si>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</si>
  <si>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</si>
  <si>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</si>
  <si>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</si>
  <si>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</si>
  <si>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</si>
  <si>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</si>
  <si>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</si>
  <si>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</si>
  <si>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</si>
  <si>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</si>
  <si>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</si>
  <si>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</si>
  <si>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</si>
  <si>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</si>
  <si>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</si>
  <si>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</si>
  <si>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</si>
  <si>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</si>
  <si>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</si>
  <si>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</si>
  <si>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</si>
  <si>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</si>
  <si>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</si>
  <si>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</si>
  <si>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</si>
  <si>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</si>
  <si>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</si>
  <si>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</si>
  <si>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</si>
  <si>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</si>
  <si>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</si>
  <si>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</si>
  <si>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</si>
  <si>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</si>
  <si>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</si>
  <si>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</si>
  <si>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</si>
  <si>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</si>
  <si>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</si>
  <si>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</si>
  <si>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</si>
  <si>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</si>
  <si>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</si>
  <si>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</si>
  <si>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</si>
  <si>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</si>
  <si>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</si>
  <si>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</si>
  <si>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</si>
  <si>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</si>
  <si>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</si>
  <si>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</si>
  <si>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</si>
  <si>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</si>
  <si>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</si>
  <si>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</si>
  <si>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</si>
  <si>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</si>
  <si>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</si>
  <si>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</si>
  <si>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</si>
  <si>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</si>
  <si>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</si>
  <si>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</si>
  <si>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</si>
  <si>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</si>
  <si>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</si>
  <si>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</si>
  <si>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</si>
  <si>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</si>
  <si>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</si>
  <si>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</si>
  <si>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</si>
  <si>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</si>
  <si>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</si>
  <si>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</si>
  <si>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</si>
  <si>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</si>
  <si>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</si>
  <si>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</si>
  <si>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</si>
  <si>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</si>
  <si>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</si>
  <si>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</si>
  <si>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</si>
  <si>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</si>
  <si>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</si>
  <si>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</si>
  <si>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</si>
  <si>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</si>
  <si>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</si>
  <si>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</si>
  <si>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</si>
  <si>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</si>
  <si>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</si>
  <si>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</si>
  <si>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</si>
  <si>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</si>
  <si>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</si>
  <si>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</si>
  <si>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</si>
  <si>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</si>
  <si>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</si>
  <si>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</si>
  <si>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</si>
  <si>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</si>
  <si>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</si>
  <si>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</si>
  <si>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</si>
  <si>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</si>
  <si>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</si>
  <si>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</si>
  <si>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</si>
  <si>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</si>
  <si>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</si>
  <si>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</si>
  <si>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</si>
  <si>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</si>
  <si>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</si>
  <si>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</si>
  <si>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</si>
  <si>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</si>
  <si>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</si>
  <si>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</si>
  <si>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</si>
  <si>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</si>
  <si>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</si>
  <si>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</si>
  <si>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</si>
  <si>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</si>
  <si>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</si>
  <si>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</si>
  <si>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</si>
  <si>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</si>
  <si>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</si>
  <si>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</si>
  <si>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</si>
  <si>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</si>
  <si>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</si>
  <si>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</si>
  <si>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</si>
  <si>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</si>
  <si>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</si>
  <si>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</si>
  <si>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</si>
  <si>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</si>
  <si>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</si>
  <si>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</si>
  <si>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</si>
  <si>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</si>
  <si>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</si>
  <si>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</si>
  <si>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</si>
  <si>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</si>
  <si>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</si>
  <si>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</si>
  <si>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</si>
  <si>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</si>
  <si>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</si>
  <si>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</si>
  <si>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</si>
  <si>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</si>
  <si>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</si>
  <si>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</si>
  <si>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</si>
  <si>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</si>
  <si>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</si>
  <si>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</si>
  <si>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</si>
  <si>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</si>
  <si>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</si>
  <si>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</si>
  <si>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</si>
  <si>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</si>
  <si>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</si>
  <si>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</si>
  <si>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</si>
  <si>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</si>
  <si>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</si>
  <si>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</si>
  <si>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</si>
  <si>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</si>
  <si>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</si>
  <si>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</si>
  <si>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</si>
  <si>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</si>
  <si>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</si>
  <si>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</si>
  <si>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</si>
  <si>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</si>
  <si>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</si>
  <si>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</si>
  <si>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</si>
  <si>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</si>
  <si>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</si>
  <si>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</si>
  <si>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</si>
  <si>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</si>
  <si>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</si>
  <si>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</si>
  <si>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</si>
  <si>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</si>
  <si>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</si>
  <si>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</si>
  <si>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</si>
  <si>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</si>
  <si>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</si>
  <si>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</si>
  <si>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</si>
  <si>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</si>
  <si>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</si>
  <si>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</si>
  <si>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</si>
  <si>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</si>
  <si>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</si>
  <si>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</si>
  <si>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</si>
  <si>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</si>
  <si>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</si>
  <si>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</si>
  <si>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</si>
  <si>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</si>
  <si>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</si>
  <si>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</si>
  <si>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</si>
  <si>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</si>
  <si>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</si>
  <si>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</si>
  <si>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</si>
  <si>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</si>
  <si>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</si>
  <si>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</si>
  <si>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</si>
  <si>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</si>
  <si>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</si>
  <si>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</si>
  <si>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</si>
  <si>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</si>
  <si>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</si>
  <si>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</si>
  <si>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</si>
  <si>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</si>
  <si>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</si>
  <si>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</si>
  <si>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</si>
  <si>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</si>
  <si>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</si>
  <si>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</si>
  <si>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</si>
  <si>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</si>
  <si>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</si>
  <si>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</si>
  <si>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</si>
  <si>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</si>
  <si>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</si>
  <si>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</si>
  <si>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</si>
  <si>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</si>
  <si>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</si>
  <si>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</si>
  <si>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</si>
  <si>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</si>
  <si>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</si>
  <si>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</si>
  <si>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</si>
  <si>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</si>
  <si>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</si>
  <si>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</si>
  <si>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</si>
  <si>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</si>
  <si>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</si>
  <si>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</si>
  <si>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</si>
  <si>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</si>
  <si>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</si>
  <si>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</si>
  <si>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</si>
  <si>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</si>
  <si>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</si>
  <si>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</si>
  <si>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</si>
  <si>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</si>
  <si>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</si>
  <si>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</si>
  <si>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</si>
  <si>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</si>
  <si>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</si>
  <si>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</si>
  <si>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</si>
  <si>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</si>
  <si>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</si>
  <si>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</si>
  <si>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</si>
  <si>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</si>
  <si>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</si>
  <si>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</si>
  <si>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</si>
  <si>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</si>
  <si>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</si>
  <si>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</si>
  <si>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</si>
  <si>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</si>
  <si>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</si>
  <si>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</si>
  <si>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</si>
  <si>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</si>
  <si>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</si>
  <si>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</si>
  <si>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</si>
  <si>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</si>
  <si>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</si>
  <si>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</si>
  <si>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</si>
  <si>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</si>
  <si>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</si>
  <si>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</si>
  <si>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</si>
  <si>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</si>
  <si>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</si>
  <si>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</si>
  <si>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</si>
  <si>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</si>
  <si>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</si>
  <si>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</si>
  <si>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</si>
  <si>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</si>
  <si>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</si>
  <si>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</si>
  <si>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</si>
  <si>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</si>
  <si>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</si>
  <si>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</si>
  <si>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</si>
  <si>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</si>
  <si>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</si>
  <si>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</si>
  <si>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</si>
  <si>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</si>
  <si>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</si>
  <si>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</si>
  <si>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</si>
  <si>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</si>
  <si>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</si>
  <si>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</si>
  <si>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</si>
  <si>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</si>
  <si>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</si>
  <si>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</si>
  <si>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</si>
  <si>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</si>
  <si>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</si>
  <si>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</si>
  <si>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</si>
  <si>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</si>
  <si>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</si>
  <si>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</si>
  <si>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</si>
  <si>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</si>
  <si>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</si>
  <si>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</si>
  <si>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</si>
  <si>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</si>
  <si>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</si>
  <si>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</si>
  <si>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</si>
  <si>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</si>
  <si>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</si>
  <si>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</si>
  <si>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</si>
  <si>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</si>
  <si>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</si>
  <si>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</si>
  <si>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</si>
  <si>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</si>
  <si>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</si>
  <si>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</si>
  <si>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</si>
  <si>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</si>
  <si>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</si>
  <si>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</si>
  <si>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</si>
  <si>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</si>
  <si>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</si>
  <si>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</si>
  <si>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</si>
  <si>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</si>
  <si>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</si>
  <si>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</si>
  <si>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</si>
  <si>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</si>
  <si>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</si>
  <si>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</si>
  <si>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</si>
  <si>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</si>
  <si>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</si>
  <si>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</si>
  <si>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</si>
  <si>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</si>
  <si>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</si>
  <si>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</si>
  <si>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</si>
  <si>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</si>
  <si>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</si>
  <si>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</si>
  <si>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</si>
  <si>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</si>
  <si>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</si>
  <si>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</si>
  <si>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</si>
  <si>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</si>
  <si>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</si>
  <si>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</si>
  <si>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</si>
  <si>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</si>
  <si>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</si>
  <si>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</si>
  <si>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</si>
  <si>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</si>
  <si>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</si>
  <si>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</si>
  <si>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</si>
  <si>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</si>
  <si>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</si>
  <si>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</si>
  <si>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</si>
  <si>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</si>
  <si>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</si>
  <si>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</si>
  <si>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</si>
  <si>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</si>
  <si>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</si>
  <si>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</si>
  <si>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</si>
  <si>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</si>
  <si>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</si>
  <si>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</si>
  <si>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</si>
  <si>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</si>
  <si>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</si>
  <si>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</si>
  <si>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</si>
  <si>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</si>
  <si>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</si>
  <si>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</si>
  <si>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</si>
  <si>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</si>
  <si>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</si>
  <si>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</si>
  <si>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</si>
  <si>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</si>
  <si>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</si>
  <si>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</si>
  <si>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</si>
  <si>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</si>
  <si>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</si>
  <si>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</si>
  <si>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</si>
  <si>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</si>
  <si>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</si>
  <si>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</si>
  <si>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</si>
  <si>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</si>
  <si>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</si>
  <si>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</si>
  <si>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</si>
  <si>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</si>
  <si>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</si>
  <si>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</si>
  <si>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</si>
  <si>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</si>
  <si>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</si>
  <si>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</si>
  <si>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</si>
  <si>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</si>
  <si>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</si>
  <si>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</si>
  <si>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</si>
  <si>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</si>
  <si>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</si>
  <si>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</si>
  <si>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</si>
  <si>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</si>
  <si>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</si>
  <si>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</si>
  <si>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</si>
  <si>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</si>
  <si>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</si>
  <si>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</si>
  <si>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</si>
  <si>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</si>
  <si>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</si>
  <si>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</si>
  <si>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</si>
  <si>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</si>
  <si>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</si>
  <si>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</si>
  <si>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</si>
  <si>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</si>
  <si>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</si>
  <si>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</si>
  <si>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</si>
  <si>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</si>
  <si>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</si>
  <si>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</si>
  <si>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</si>
  <si>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</si>
  <si>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</si>
  <si>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</si>
  <si>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</si>
  <si>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</si>
  <si>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</si>
  <si>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</si>
  <si>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</si>
  <si>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</si>
  <si>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</si>
  <si>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</si>
  <si>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</si>
  <si>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</si>
  <si>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</si>
  <si>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</si>
  <si>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</si>
  <si>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</si>
  <si>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</si>
  <si>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</si>
  <si>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</si>
  <si>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</si>
  <si>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</si>
  <si>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</si>
  <si>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</si>
  <si>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</si>
  <si>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</si>
  <si>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</si>
  <si>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</si>
  <si>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</si>
  <si>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</si>
  <si>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</si>
  <si>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</si>
  <si>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</si>
  <si>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</si>
  <si>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</si>
  <si>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</si>
  <si>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</si>
  <si>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</si>
  <si>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</si>
  <si>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</si>
  <si>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</si>
  <si>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</si>
  <si>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</si>
  <si>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</si>
  <si>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</si>
  <si>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</si>
  <si>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</si>
  <si>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</si>
  <si>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</si>
  <si>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</si>
  <si>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</si>
  <si>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</si>
  <si>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</si>
  <si>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</si>
  <si>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</si>
  <si>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</si>
  <si>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</si>
  <si>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</si>
  <si>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</si>
  <si>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</si>
  <si>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</si>
  <si>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</si>
  <si>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</si>
  <si>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</si>
  <si>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</si>
  <si>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</si>
  <si>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</si>
  <si>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</si>
  <si>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</si>
  <si>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</si>
  <si>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</si>
  <si>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</si>
  <si>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</si>
  <si>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</si>
  <si>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</si>
  <si>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</si>
  <si>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</si>
  <si>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</si>
  <si>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</si>
  <si>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</si>
  <si>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</si>
  <si>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</si>
  <si>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</si>
  <si>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</si>
  <si>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</si>
  <si>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</si>
  <si>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</si>
  <si>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</si>
  <si>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</si>
  <si>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</si>
  <si>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</si>
  <si>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</si>
  <si>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</si>
  <si>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</si>
  <si>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</si>
  <si>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</si>
  <si>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</si>
  <si>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</si>
  <si>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</si>
  <si>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</si>
  <si>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</si>
  <si>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</si>
  <si>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</si>
  <si>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</si>
  <si>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</si>
  <si>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</si>
  <si>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</si>
  <si>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</si>
  <si>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</si>
  <si>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</si>
  <si>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</si>
  <si>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</si>
  <si>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</si>
  <si>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</si>
  <si>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</si>
  <si>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</si>
  <si>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</si>
  <si>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</si>
  <si>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</si>
  <si>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</si>
  <si>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</si>
  <si>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</si>
  <si>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</si>
  <si>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</si>
  <si>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</si>
  <si>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</si>
  <si>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</si>
  <si>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</si>
  <si>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</si>
  <si>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</si>
  <si>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</si>
  <si>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</si>
  <si>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</si>
  <si>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</si>
  <si>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</si>
  <si>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</si>
  <si>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</si>
  <si>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</si>
  <si>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</si>
  <si>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</si>
  <si>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</si>
  <si>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</si>
  <si>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</si>
  <si>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</si>
  <si>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</si>
  <si>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</si>
  <si>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</si>
  <si>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</si>
  <si>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</si>
  <si>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</si>
  <si>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</si>
  <si>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</si>
  <si>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</si>
  <si>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</si>
  <si>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</si>
  <si>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</si>
  <si>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</si>
  <si>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</si>
  <si>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</si>
  <si>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</si>
  <si>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</si>
  <si>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</si>
  <si>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</si>
  <si>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</si>
  <si>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</si>
  <si>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</si>
  <si>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</si>
  <si>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</si>
  <si>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</si>
  <si>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</si>
  <si>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</si>
  <si>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</si>
  <si>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</si>
  <si>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</si>
  <si>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</si>
  <si>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</si>
  <si>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</si>
  <si>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</si>
  <si>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</si>
  <si>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</si>
  <si>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</si>
  <si>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</si>
  <si>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</si>
  <si>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</si>
  <si>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</si>
  <si>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</si>
  <si>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</si>
  <si>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</si>
  <si>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</si>
  <si>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</si>
  <si>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</si>
  <si>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</si>
  <si>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</si>
  <si>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</si>
  <si>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</si>
  <si>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</si>
  <si>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</si>
  <si>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</si>
  <si>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</si>
  <si>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</si>
  <si>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</si>
  <si>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</si>
  <si>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</si>
  <si>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</si>
  <si>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</si>
  <si>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</si>
  <si>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</si>
  <si>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</si>
  <si>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</si>
  <si>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</si>
  <si>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</si>
  <si>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</si>
  <si>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</si>
  <si>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</si>
  <si>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</si>
  <si>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</si>
  <si>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</si>
  <si>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</si>
  <si>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</si>
  <si>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</si>
  <si>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</si>
  <si>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</si>
  <si>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</si>
  <si>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</si>
  <si>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</si>
  <si>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</si>
  <si>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</si>
  <si>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</si>
  <si>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</si>
  <si>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</si>
  <si>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</si>
  <si>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</si>
  <si>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</si>
  <si>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</si>
  <si>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</si>
  <si>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</si>
  <si>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</si>
  <si>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</si>
  <si>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</si>
  <si>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</si>
  <si>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</si>
  <si>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</si>
  <si>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</si>
  <si>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</si>
  <si>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</si>
  <si>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</si>
  <si>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</si>
  <si>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</si>
  <si>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</si>
  <si>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</si>
  <si>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</si>
  <si>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</si>
  <si>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</si>
  <si>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</si>
  <si>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</si>
  <si>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</si>
  <si>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</si>
  <si>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</si>
  <si>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</si>
  <si>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</si>
  <si>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</si>
  <si>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</si>
  <si>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</si>
  <si>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</si>
  <si>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</si>
  <si>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</si>
  <si>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</si>
  <si>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</si>
  <si>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</si>
  <si>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</si>
  <si>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</si>
  <si>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</si>
  <si>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</si>
  <si>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</si>
  <si>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</si>
  <si>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</si>
  <si>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</si>
  <si>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</si>
  <si>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</si>
  <si>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</si>
  <si>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</si>
  <si>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</si>
  <si>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</si>
  <si>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</si>
  <si>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</si>
  <si>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</si>
  <si>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</si>
  <si>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</si>
  <si>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</si>
  <si>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</si>
  <si>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</si>
  <si>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</si>
  <si>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</si>
  <si>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</si>
  <si>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</si>
  <si>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</si>
  <si>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</si>
  <si>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</si>
  <si>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</si>
  <si>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</si>
  <si>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</si>
  <si>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</si>
  <si>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</si>
  <si>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</si>
  <si>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</si>
  <si>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</si>
  <si>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</si>
  <si>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</si>
  <si>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</si>
  <si>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</si>
  <si>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</si>
  <si>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</si>
  <si>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</si>
  <si>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</si>
  <si>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</si>
  <si>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</si>
  <si>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</si>
  <si>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</si>
  <si>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</si>
  <si>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</si>
  <si>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</si>
  <si>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</si>
  <si>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</si>
  <si>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</si>
  <si>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</si>
  <si>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</si>
  <si>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</si>
  <si>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</si>
  <si>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</si>
  <si>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</si>
  <si>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</si>
  <si>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</si>
  <si>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</si>
  <si>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</si>
  <si>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</si>
  <si>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</si>
  <si>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</si>
  <si>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</si>
  <si>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</si>
  <si>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</si>
  <si>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</si>
  <si>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</si>
  <si>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</si>
  <si>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</si>
  <si>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</si>
  <si>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</si>
  <si>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</si>
  <si>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</si>
  <si>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</si>
  <si>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</si>
  <si>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</si>
  <si>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</si>
  <si>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</si>
  <si>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</si>
  <si>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</si>
  <si>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</si>
  <si>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</si>
  <si>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</si>
  <si>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</si>
  <si>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</si>
  <si>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</si>
  <si>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</si>
  <si>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</si>
  <si>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</si>
  <si>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</si>
  <si>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</si>
  <si>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</si>
  <si>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</si>
  <si>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</si>
  <si>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</si>
  <si>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</si>
  <si>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</si>
  <si>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</si>
  <si>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</si>
  <si>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</si>
  <si>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</si>
  <si>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</si>
  <si>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</si>
  <si>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</si>
  <si>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</si>
  <si>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</si>
  <si>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</si>
  <si>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</si>
  <si>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</si>
  <si>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</si>
  <si>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</si>
  <si>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</si>
  <si>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</si>
  <si>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</si>
  <si>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</si>
  <si>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</si>
  <si>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</si>
  <si>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</si>
  <si>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</si>
  <si>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</si>
  <si>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</si>
  <si>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</si>
  <si>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</si>
  <si>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</si>
  <si>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</si>
  <si>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</si>
  <si>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</si>
  <si>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</si>
  <si>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</si>
  <si>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</si>
  <si>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</si>
  <si>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</si>
  <si>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</si>
  <si>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</si>
  <si>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</si>
  <si>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</si>
  <si>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</si>
  <si>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</si>
  <si>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</si>
  <si>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</si>
  <si>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</si>
  <si>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</si>
  <si>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</si>
  <si>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</si>
  <si>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</si>
  <si>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</si>
  <si>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</si>
  <si>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</si>
  <si>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</si>
  <si>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</si>
  <si>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</si>
  <si>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</si>
  <si>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</si>
  <si>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</si>
  <si>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</si>
  <si>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</si>
  <si>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</si>
  <si>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</si>
  <si>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</si>
  <si>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</si>
  <si>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</si>
  <si>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</si>
  <si>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</si>
  <si>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</si>
  <si>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</si>
  <si>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</si>
  <si>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</si>
  <si>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</si>
  <si>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</si>
  <si>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</si>
  <si>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</si>
  <si>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</si>
  <si>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</si>
  <si>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</si>
  <si>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</si>
  <si>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</si>
  <si>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</si>
  <si>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</si>
  <si>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</si>
  <si>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</si>
  <si>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</si>
  <si>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</si>
  <si>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</si>
  <si>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</si>
  <si>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</si>
  <si>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</si>
  <si>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</si>
  <si>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</si>
  <si>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</si>
  <si>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</si>
  <si>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</si>
  <si>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</si>
  <si>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</si>
  <si>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</si>
  <si>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</si>
  <si>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</si>
  <si>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</si>
  <si>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</si>
  <si>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</si>
  <si>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</si>
  <si>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</si>
  <si>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</si>
  <si>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</si>
  <si>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</si>
  <si>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</si>
  <si>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</si>
  <si>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</si>
  <si>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</si>
  <si>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</si>
  <si>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</si>
  <si>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</si>
  <si>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</si>
  <si>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</si>
  <si>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</si>
  <si>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</si>
  <si>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</si>
  <si>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</si>
  <si>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</si>
  <si>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</si>
  <si>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</si>
  <si>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</si>
  <si>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</si>
  <si>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</si>
  <si>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</si>
  <si>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</si>
  <si>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</si>
  <si>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</si>
  <si>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</si>
  <si>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</si>
  <si>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</si>
  <si>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</si>
  <si>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</si>
  <si>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</si>
  <si>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</si>
  <si>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</si>
  <si>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</si>
  <si>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</si>
  <si>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</si>
  <si>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</si>
  <si>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</si>
  <si>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</si>
  <si>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</si>
  <si>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</si>
  <si>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</si>
  <si>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</si>
  <si>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</si>
  <si>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</si>
  <si>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</si>
  <si>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</si>
  <si>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</si>
  <si>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</si>
  <si>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</si>
  <si>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</si>
  <si>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</si>
  <si>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</si>
  <si>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</si>
  <si>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</si>
  <si>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</si>
  <si>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</si>
  <si>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</si>
  <si>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</si>
  <si>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</si>
  <si>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</si>
  <si>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</si>
  <si>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</si>
  <si>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</si>
  <si>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</si>
  <si>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</si>
  <si>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</si>
  <si>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</si>
  <si>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</si>
  <si>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</si>
  <si>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</si>
  <si>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</si>
  <si>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</si>
  <si>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</si>
  <si>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</si>
  <si>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</si>
  <si>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</si>
  <si>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</si>
  <si>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</si>
  <si>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</si>
  <si>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</si>
  <si>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</si>
  <si>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</si>
  <si>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</si>
  <si>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</si>
  <si>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</si>
  <si>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</si>
  <si>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</si>
  <si>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</si>
  <si>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</si>
  <si>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</si>
  <si>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</si>
  <si>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</si>
  <si>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</si>
  <si>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</si>
  <si>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</si>
  <si>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</si>
  <si>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</si>
  <si>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</si>
  <si>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</si>
  <si>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</si>
  <si>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</si>
  <si>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</si>
  <si>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</si>
  <si>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</si>
  <si>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</si>
  <si>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</si>
  <si>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</si>
  <si>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</si>
  <si>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</si>
  <si>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</si>
  <si>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</si>
  <si>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</si>
  <si>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</si>
  <si>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</si>
  <si>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</si>
  <si>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</si>
  <si>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</si>
  <si>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</si>
  <si>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</si>
  <si>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</si>
  <si>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</si>
  <si>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</si>
  <si>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</si>
  <si>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</si>
  <si>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</si>
  <si>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</si>
  <si>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</si>
  <si>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</si>
  <si>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</si>
  <si>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</si>
  <si>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</si>
  <si>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</si>
  <si>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</si>
  <si>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</si>
  <si>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</si>
  <si>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</si>
  <si>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</si>
  <si>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</si>
  <si>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</si>
  <si>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</si>
  <si>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</si>
  <si>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</si>
  <si>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</si>
  <si>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</si>
  <si>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</si>
  <si>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</si>
  <si>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</si>
  <si>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</si>
  <si>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</si>
  <si>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</si>
  <si>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</si>
  <si>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</si>
  <si>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</si>
  <si>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</si>
  <si>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</si>
  <si>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</si>
  <si>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</si>
  <si>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</si>
  <si>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</si>
  <si>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</si>
  <si>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</si>
  <si>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</si>
  <si>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</si>
  <si>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</si>
  <si>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</si>
  <si>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</si>
  <si>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</si>
  <si>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</si>
  <si>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</si>
  <si>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</si>
  <si>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</si>
  <si>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</si>
  <si>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</si>
  <si>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</si>
  <si>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</si>
  <si>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</si>
  <si>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</si>
  <si>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</si>
  <si>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</si>
  <si>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</si>
  <si>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</si>
  <si>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</si>
  <si>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</si>
  <si>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</si>
  <si>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</si>
  <si>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</si>
  <si>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</si>
  <si>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</si>
  <si>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</si>
  <si>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</si>
  <si>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</si>
  <si>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</si>
  <si>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</si>
  <si>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</si>
  <si>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</si>
  <si>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</si>
  <si>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</si>
  <si>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</si>
  <si>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</si>
  <si>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</si>
  <si>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</si>
  <si>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</si>
  <si>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</si>
  <si>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</si>
  <si>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</si>
  <si>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</si>
  <si>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</si>
  <si>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</si>
  <si>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</si>
  <si>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</si>
  <si>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</si>
  <si>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</si>
  <si>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</si>
  <si>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</si>
  <si>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</si>
  <si>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</si>
  <si>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</si>
  <si>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</si>
  <si>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</si>
  <si>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</si>
  <si>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</si>
  <si>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</si>
  <si>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</si>
  <si>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</si>
  <si>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</si>
  <si>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</si>
  <si>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</si>
  <si>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</si>
  <si>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</si>
  <si>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</si>
  <si>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</si>
  <si>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</si>
  <si>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</si>
  <si>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</si>
  <si>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</si>
  <si>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</si>
  <si>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</si>
  <si>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</si>
  <si>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</si>
  <si>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</si>
  <si>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</si>
  <si>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</si>
  <si>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</si>
  <si>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</si>
  <si>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</si>
  <si>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</si>
  <si>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</si>
  <si>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</si>
  <si>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</si>
  <si>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</si>
  <si>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</si>
  <si>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</si>
  <si>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</si>
  <si>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</si>
  <si>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</si>
  <si>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</si>
  <si>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</si>
  <si>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</si>
  <si>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</si>
  <si>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</si>
  <si>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</si>
  <si>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</si>
  <si>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</si>
  <si>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</si>
  <si>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</si>
  <si>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</si>
  <si>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</si>
  <si>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</si>
  <si>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</si>
  <si>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</si>
  <si>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</si>
  <si>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</si>
  <si>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</si>
  <si>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</si>
  <si>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</si>
  <si>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</si>
  <si>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</si>
  <si>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</si>
  <si>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</si>
  <si>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</si>
  <si>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</si>
  <si>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</si>
  <si>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</si>
  <si>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</si>
  <si>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</si>
  <si>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</si>
  <si>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</si>
  <si>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</si>
  <si>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</si>
  <si>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</si>
  <si>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</si>
  <si>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</si>
  <si>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</si>
  <si>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</si>
  <si>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</si>
  <si>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</si>
  <si>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</si>
  <si>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</si>
  <si>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</si>
  <si>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</si>
  <si>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</si>
  <si>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</si>
  <si>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</si>
  <si>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</si>
  <si>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</si>
  <si>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</si>
  <si>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</si>
  <si>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</si>
  <si>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</si>
  <si>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</si>
  <si>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</si>
  <si>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</si>
  <si>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</si>
  <si>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</si>
  <si>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</si>
  <si>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</si>
  <si>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</si>
  <si>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</si>
  <si>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</si>
  <si>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</si>
  <si>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</si>
  <si>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</si>
  <si>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</si>
  <si>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</si>
  <si>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</si>
  <si>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</si>
  <si>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</si>
  <si>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</si>
  <si>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</si>
  <si>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</si>
  <si>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</si>
  <si>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</si>
  <si>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</si>
  <si>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</si>
  <si>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</si>
  <si>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</si>
  <si>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</si>
  <si>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</si>
  <si>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</si>
  <si>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</si>
  <si>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</si>
  <si>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</si>
  <si>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</si>
  <si>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</si>
  <si>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</si>
  <si>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</si>
  <si>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</si>
  <si>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</si>
  <si>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</si>
  <si>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</si>
  <si>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</si>
  <si>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</si>
  <si>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</si>
  <si>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</si>
  <si>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</si>
  <si>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</si>
  <si>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</si>
  <si>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</si>
  <si>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</si>
  <si>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</si>
  <si>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</si>
  <si>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</si>
  <si>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</si>
  <si>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</si>
  <si>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</si>
  <si>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</si>
  <si>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</si>
  <si>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</si>
  <si>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</si>
  <si>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</si>
  <si>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</si>
  <si>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</si>
  <si>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</si>
  <si>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</si>
  <si>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</si>
  <si>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</si>
  <si>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</si>
  <si>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</si>
  <si>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</si>
  <si>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</si>
  <si>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</si>
  <si>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</si>
  <si>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</si>
  <si>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</si>
  <si>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</si>
  <si>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</si>
  <si>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</si>
  <si>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</si>
  <si>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</si>
  <si>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</si>
  <si>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</si>
  <si>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</si>
  <si>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</si>
  <si>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</si>
  <si>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</si>
  <si>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</si>
  <si>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</si>
  <si>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</si>
  <si>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</si>
  <si>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</si>
  <si>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</si>
  <si>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</si>
  <si>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</si>
  <si>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</si>
  <si>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</si>
  <si>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</si>
  <si>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</si>
  <si>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</si>
  <si>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</si>
  <si>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</si>
  <si>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</si>
  <si>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</si>
  <si>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</si>
  <si>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</si>
  <si>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</si>
  <si>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</si>
  <si>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</si>
  <si>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</si>
  <si>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</si>
  <si>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</si>
  <si>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</si>
  <si>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</si>
  <si>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</si>
  <si>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</si>
  <si>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</si>
  <si>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</si>
  <si>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</si>
  <si>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</si>
  <si>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</si>
  <si>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</si>
  <si>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</si>
  <si>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</si>
  <si>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</si>
  <si>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</si>
  <si>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</si>
  <si>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</si>
  <si>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</si>
  <si>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</si>
  <si>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</si>
  <si>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</si>
  <si>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</si>
  <si>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</si>
  <si>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</si>
  <si>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</si>
  <si>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</si>
  <si>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</si>
  <si>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</si>
  <si>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</si>
  <si>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</si>
  <si>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</si>
  <si>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</si>
  <si>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</si>
  <si>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</si>
  <si>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</si>
  <si>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</si>
  <si>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</si>
  <si>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</si>
  <si>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</si>
  <si>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</si>
  <si>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</si>
  <si>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</si>
  <si>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</si>
  <si>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</si>
  <si>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</si>
  <si>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</si>
  <si>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</si>
  <si>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</si>
  <si>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</si>
  <si>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</si>
  <si>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</si>
  <si>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</si>
  <si>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</si>
  <si>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</si>
  <si>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</si>
  <si>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</si>
  <si>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</si>
  <si>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</si>
  <si>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</si>
  <si>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</si>
  <si>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</si>
  <si>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</si>
  <si>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</si>
  <si>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</si>
  <si>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</si>
  <si>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</si>
  <si>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</si>
  <si>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</si>
  <si>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</si>
  <si>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</si>
  <si>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</si>
  <si>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</si>
  <si>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</si>
  <si>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</si>
  <si>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</si>
  <si>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</si>
  <si>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</si>
  <si>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</si>
  <si>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</si>
  <si>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</si>
  <si>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</si>
  <si>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</si>
  <si>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</si>
  <si>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</si>
  <si>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</si>
  <si>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</si>
  <si>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</si>
  <si>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</si>
  <si>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</si>
  <si>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</si>
  <si>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</si>
  <si>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</si>
  <si>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</si>
  <si>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</si>
  <si>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</si>
  <si>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</si>
  <si>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</si>
  <si>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</si>
  <si>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</si>
  <si>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</si>
  <si>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</si>
  <si>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</si>
  <si>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</si>
  <si>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</si>
  <si>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</si>
  <si>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</si>
  <si>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</si>
  <si>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</si>
  <si>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</si>
  <si>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</si>
  <si>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</si>
  <si>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</si>
  <si>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</si>
  <si>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</si>
  <si>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</si>
  <si>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</si>
  <si>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</si>
  <si>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</si>
  <si>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</si>
  <si>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</si>
  <si>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</si>
  <si>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</si>
  <si>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</si>
  <si>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</si>
  <si>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</si>
  <si>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</si>
  <si>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</si>
  <si>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</si>
  <si>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</si>
  <si>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</si>
  <si>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</si>
  <si>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</si>
  <si>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</si>
  <si>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</si>
  <si>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</si>
  <si>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</si>
  <si>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</si>
  <si>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</si>
  <si>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</si>
  <si>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</si>
  <si>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</si>
  <si>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</si>
  <si>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</si>
  <si>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</si>
  <si>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</si>
  <si>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</si>
  <si>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</si>
  <si>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</si>
  <si>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</si>
  <si>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</si>
  <si>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</si>
  <si>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</si>
  <si>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</si>
  <si>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</si>
  <si>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</si>
  <si>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</si>
  <si>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</si>
  <si>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</si>
  <si>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</si>
  <si>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</si>
  <si>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</si>
  <si>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</si>
  <si>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</si>
  <si>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</si>
  <si>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</si>
  <si>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</si>
  <si>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</si>
  <si>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</si>
  <si>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</si>
  <si>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</si>
  <si>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</si>
  <si>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</si>
  <si>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</si>
  <si>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</si>
  <si>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</si>
  <si>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</si>
  <si>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</si>
  <si>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</si>
  <si>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</si>
  <si>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</si>
  <si>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</si>
  <si>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</si>
  <si>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</si>
  <si>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</si>
  <si>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</si>
  <si>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</si>
  <si>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</si>
  <si>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</si>
  <si>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</si>
  <si>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</si>
  <si>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</si>
  <si>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</si>
  <si>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</si>
  <si>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</si>
  <si>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</si>
  <si>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</si>
  <si>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</si>
  <si>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</si>
  <si>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</si>
  <si>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</si>
  <si>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</si>
  <si>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</si>
  <si>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</si>
  <si>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</si>
  <si>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</si>
  <si>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</si>
  <si>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</si>
  <si>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</si>
  <si>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</si>
  <si>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</si>
  <si>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</si>
  <si>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</si>
  <si>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</si>
  <si>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</si>
  <si>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</si>
  <si>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</si>
  <si>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</si>
  <si>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</si>
  <si>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</si>
  <si>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</si>
  <si>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</si>
  <si>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</si>
  <si>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</si>
  <si>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</si>
  <si>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</si>
  <si>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</si>
  <si>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</si>
  <si>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</si>
  <si>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</si>
  <si>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</si>
  <si>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</si>
  <si>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</si>
  <si>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</si>
  <si>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</si>
  <si>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</si>
  <si>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</si>
  <si>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</si>
  <si>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</si>
  <si>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</si>
  <si>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</si>
  <si>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</si>
  <si>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</si>
  <si>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</si>
  <si>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</si>
  <si>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</si>
  <si>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</si>
  <si>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</si>
  <si>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</si>
  <si>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</si>
  <si>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</si>
  <si>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</si>
  <si>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</si>
  <si>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</si>
  <si>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</si>
  <si>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</si>
  <si>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</si>
  <si>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</si>
  <si>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</si>
  <si>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</si>
  <si>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</si>
  <si>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</si>
  <si>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</si>
  <si>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</si>
  <si>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</si>
  <si>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</si>
  <si>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</si>
  <si>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</si>
  <si>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</si>
  <si>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</si>
  <si>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</si>
  <si>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</si>
  <si>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</si>
  <si>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</si>
  <si>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</si>
  <si>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</si>
  <si>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</si>
  <si>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</si>
  <si>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</si>
  <si>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</si>
  <si>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</si>
  <si>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</si>
  <si>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</si>
  <si>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</si>
  <si>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</si>
  <si>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</si>
  <si>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</si>
  <si>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</si>
  <si>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</si>
  <si>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</si>
  <si>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</si>
  <si>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</si>
  <si>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</si>
  <si>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</si>
  <si>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</si>
  <si>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</si>
  <si>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</si>
  <si>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</si>
  <si>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</si>
  <si>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</si>
  <si>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</si>
  <si>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</si>
  <si>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</si>
  <si>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</si>
  <si>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</si>
  <si>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</si>
  <si>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</si>
  <si>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</si>
  <si>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</si>
  <si>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</si>
  <si>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</si>
  <si>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</si>
  <si>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</si>
  <si>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</si>
  <si>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</si>
  <si>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</si>
  <si>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</si>
  <si>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</si>
  <si>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</si>
  <si>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</si>
  <si>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</si>
  <si>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</si>
  <si>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</si>
  <si>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</si>
  <si>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</si>
  <si>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</si>
  <si>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</si>
  <si>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</si>
  <si>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</si>
  <si>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</si>
  <si>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</si>
  <si>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</si>
  <si>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</si>
  <si>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</si>
  <si>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</si>
  <si>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</si>
  <si>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</si>
  <si>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</si>
  <si>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</si>
  <si>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</si>
  <si>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</si>
  <si>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</si>
  <si>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</si>
  <si>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</si>
  <si>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</si>
  <si>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</si>
  <si>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</si>
  <si>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</si>
  <si>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</si>
  <si>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</si>
  <si>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</si>
  <si>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</si>
  <si>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</si>
  <si>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</si>
  <si>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</si>
  <si>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</si>
  <si>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</si>
  <si>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</si>
  <si>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</si>
  <si>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</si>
  <si>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</si>
  <si>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</si>
  <si>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</si>
  <si>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</si>
  <si>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</si>
  <si>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</si>
  <si>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</si>
  <si>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</si>
  <si>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</si>
  <si>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</si>
  <si>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</si>
  <si>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</si>
  <si>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</si>
  <si>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</si>
  <si>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</si>
  <si>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</si>
  <si>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</si>
  <si>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</si>
  <si>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</si>
  <si>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</si>
  <si>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</si>
  <si>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</si>
  <si>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</si>
  <si>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</si>
  <si>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</si>
  <si>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</si>
  <si>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</si>
  <si>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</si>
  <si>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</si>
  <si>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</si>
  <si>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</si>
  <si>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</si>
  <si>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</si>
  <si>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</si>
  <si>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</si>
  <si>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</si>
  <si>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</si>
  <si>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</si>
  <si>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</si>
  <si>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</si>
  <si>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</si>
  <si>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</si>
  <si>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</si>
  <si>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</si>
  <si>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</si>
  <si>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</si>
  <si>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</si>
  <si>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</si>
  <si>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</si>
  <si>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</si>
  <si>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</si>
  <si>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</si>
  <si>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</si>
  <si>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</si>
  <si>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</si>
  <si>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</si>
  <si>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</si>
  <si>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</si>
  <si>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</si>
  <si>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</si>
  <si>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</si>
  <si>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</si>
  <si>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</si>
  <si>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</si>
  <si>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</si>
  <si>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</si>
  <si>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</si>
  <si>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</si>
  <si>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</si>
  <si>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</si>
  <si>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</si>
  <si>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</si>
  <si>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</si>
  <si>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</si>
  <si>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</si>
  <si>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</si>
  <si>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</si>
  <si>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</si>
  <si>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</si>
  <si>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</si>
  <si>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</si>
  <si>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</si>
  <si>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</si>
  <si>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</si>
  <si>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</si>
  <si>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</si>
  <si>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</si>
  <si>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</si>
  <si>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</si>
  <si>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</si>
  <si>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</si>
  <si>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</si>
  <si>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</si>
  <si>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</si>
  <si>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</si>
  <si>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</si>
  <si>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</si>
  <si>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</si>
  <si>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Date Created Conversion</t>
  </si>
  <si>
    <t>Launched Date Conversion</t>
  </si>
  <si>
    <t>Percentage Funded</t>
  </si>
  <si>
    <t>Average Donation</t>
  </si>
  <si>
    <t>Parent Category</t>
  </si>
  <si>
    <t>Subcategory</t>
  </si>
  <si>
    <t>Column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</si>
  <si>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</si>
  <si>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</si>
  <si>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</si>
  <si>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</si>
  <si>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</si>
  <si>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</si>
  <si>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</si>
  <si>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</si>
  <si>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</si>
  <si>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</si>
  <si>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</si>
  <si>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</si>
  <si>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</si>
  <si>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</si>
  <si>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</si>
  <si>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</si>
  <si>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</si>
  <si>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</si>
  <si>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</si>
  <si>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</si>
  <si>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</si>
  <si>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</si>
  <si>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</si>
  <si>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</si>
  <si>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</si>
  <si>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</si>
  <si>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</si>
  <si>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</si>
  <si>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</si>
  <si>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</si>
  <si>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</si>
  <si>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</si>
  <si>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Standard deviation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</si>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</sst>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5" fontId="0" fillId="0" borderId="0" xfId="0" applyNumberFormat="1"/>
    <xf numFmtId="0" fontId="0" fillId="0" borderId="0" xfId="0" applyAlignment="1"/>
    <xf numFmtId="166" fontId="0" fillId="0" borderId="0" xfId="0" applyNumberFormat="1" applyAlignment="1"/>
    <xf numFmtId="166" fontId="0" fillId="0" borderId="0" xfId="0" applyNumberFormat="1"/>
    <xf numFmtId="166" fontId="0" fillId="0" borderId="0" xfId="0" applyNumberFormat="1" applyAlignment="1">
      <alignment horizontal="right"/>
    </xf>
    <xf numFmtId="22" fontId="0" fillId="0" borderId="0" xfId="0" applyNumberFormat="1"/>
  </cellXfs>
  <cellStyles count="1">
    <cellStyle name="Normal" xfId="0" builtinId="0"/>
  </cellStyles>
  <dxfs count="2">
    <dxf>
      <numFmt numFmtId="27" formatCode="m/d/yy\ h:mm"/>
    </dxf>
    <dxf>
      <numFmt numFmtId="27" formatCode="m/d/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1.xml"/><Relationship Id="rId15" Type="http://schemas.openxmlformats.org/officeDocument/2006/relationships/pivotCacheDefinition" Target="pivotCache/pivotCacheDefinition2.xml"/><Relationship Id="rId10" Type="http://schemas.openxmlformats.org/officeDocument/2006/relationships/chartsheet" Target="chartsheets/sheet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1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A-2248-A1E3-26CA6ABC4579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9A-2248-A1E3-26CA6ABC4579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9A-2248-A1E3-26CA6ABC4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226336"/>
        <c:axId val="573229104"/>
      </c:lineChart>
      <c:catAx>
        <c:axId val="57322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29104"/>
        <c:crosses val="autoZero"/>
        <c:auto val="1"/>
        <c:lblAlgn val="ctr"/>
        <c:lblOffset val="100"/>
        <c:noMultiLvlLbl val="0"/>
      </c:catAx>
      <c:valAx>
        <c:axId val="57322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2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45671484657732E-2"/>
          <c:y val="6.8493150684931503E-2"/>
          <c:w val="0.68260412782664004"/>
          <c:h val="0.8438812785388127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D6-B14E-91E2-D1636904A8A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D6-B14E-91E2-D1636904A8A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D6-B14E-91E2-D1636904A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5658112"/>
        <c:axId val="295659760"/>
      </c:lineChart>
      <c:catAx>
        <c:axId val="29565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9760"/>
        <c:crosses val="autoZero"/>
        <c:auto val="1"/>
        <c:lblAlgn val="ctr"/>
        <c:lblOffset val="100"/>
        <c:noMultiLvlLbl val="0"/>
      </c:catAx>
      <c:valAx>
        <c:axId val="29565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65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Title Outcomes</a:t>
            </a:r>
          </a:p>
        </c:rich>
      </c:tx>
      <c:layout>
        <c:manualLayout>
          <c:xMode val="edge"/>
          <c:yMode val="edge"/>
          <c:x val="0.42028170855867214"/>
          <c:y val="6.15711252653927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432930759099955E-2"/>
          <c:y val="3.3970276008492568E-2"/>
          <c:w val="0.87617180859510002"/>
          <c:h val="0.9274097664543524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E-6A49-A4B7-3EBE0D212DD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F-E845-BB97-FF9FF8A5248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F-E845-BB97-FF9FF8A5248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F-E845-BB97-FF9FF8A52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7403376"/>
        <c:axId val="587387888"/>
      </c:barChart>
      <c:catAx>
        <c:axId val="58740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87888"/>
        <c:crosses val="autoZero"/>
        <c:auto val="1"/>
        <c:lblAlgn val="ctr"/>
        <c:lblOffset val="100"/>
        <c:noMultiLvlLbl val="0"/>
      </c:catAx>
      <c:valAx>
        <c:axId val="5873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0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DA-0C4F-88EE-EDB648DD5E6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DA-0C4F-88EE-EDB648DD5E6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DA-0C4F-88EE-EDB648DD5E6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DA-0C4F-88EE-EDB648DD5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5426031"/>
        <c:axId val="225427679"/>
      </c:lineChart>
      <c:catAx>
        <c:axId val="22542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7679"/>
        <c:crosses val="autoZero"/>
        <c:auto val="1"/>
        <c:lblAlgn val="ctr"/>
        <c:lblOffset val="100"/>
        <c:noMultiLvlLbl val="0"/>
      </c:catAx>
      <c:valAx>
        <c:axId val="22542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40-7541-BA5C-CF0610471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2922000"/>
        <c:axId val="1392923648"/>
      </c:barChart>
      <c:catAx>
        <c:axId val="139292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3648"/>
        <c:crosses val="autoZero"/>
        <c:auto val="1"/>
        <c:lblAlgn val="ctr"/>
        <c:lblOffset val="100"/>
        <c:noMultiLvlLbl val="0"/>
      </c:catAx>
      <c:valAx>
        <c:axId val="139292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9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0D2C3F-AFA4-6F41-BA4B-28112E57E63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2FF3474-71D6-BD41-BEA5-6973D9C5F77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FCF20F25-8A37-4D48-8B4E-6A83084248D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18D63CD-80CC-D644-BCD0-619D76F7579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F062B29-6F32-6D4F-A5DF-FA69DAE2A4EE}">
  <sheetPr/>
  <sheetViews>
    <sheetView zoomScale="1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38B1C4-FCC6-AD41-BA40-5F402099DEC9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15</xdr:row>
      <xdr:rowOff>0</xdr:rowOff>
    </xdr:from>
    <xdr:to>
      <xdr:col>13</xdr:col>
      <xdr:colOff>1003300</xdr:colOff>
      <xdr:row>38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DCBA889-860E-CC48-89EC-17579825B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447040</xdr:colOff>
      <xdr:row>2</xdr:row>
      <xdr:rowOff>34290</xdr:rowOff>
    </xdr:from>
    <xdr:to>
      <xdr:col>12</xdr:col>
      <xdr:colOff>497840</xdr:colOff>
      <xdr:row>19</xdr:row>
      <xdr:rowOff>142240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0A49E-B6C7-7549-A827-085F97D23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FB7CA1-7CFA-C94C-A6AA-60C1D97B354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795448C-0A08-6145-B43B-DF0D2634DB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F47F130-AF3E-6248-BEF1-E109B492FAE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731379F-C10E-BD48-A01A-2CD8514C57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0</xdr:row>
      <xdr:rowOff>114300</xdr:rowOff>
    </xdr:from>
    <xdr:to>
      <xdr:col>19</xdr:col>
      <xdr:colOff>469900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1421E-510A-284B-A163-8B135F347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76200</xdr:rowOff>
    </xdr:from>
    <xdr:to>
      <xdr:col>11</xdr:col>
      <xdr:colOff>596900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82252A-5960-384D-86D4-5FDA86875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330200</xdr:colOff>
      <xdr:row>11</xdr:row>
      <xdr:rowOff>139700</xdr:rowOff>
    </xdr:from>
    <xdr:to>
      <xdr:col>14</xdr:col>
      <xdr:colOff>12700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593A5-9E21-484C-906F-DDACD76C7B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Yang" refreshedDate="44491.885688194445" createdVersion="7" refreshedVersion="7" minRefreshableVersion="3" recordCount="4114" xr:uid="{AF023A2E-4711-FE4A-A586-2B019F65B26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Launched Dat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Yang" refreshedDate="44491.885688541668" createdVersion="7" refreshedVersion="7" minRefreshableVersion="3" recordCount="4114" xr:uid="{B6AD148E-B320-3949-8A15-CAEB106E2C7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Launched Date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1-25T20:39:56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4-09-02T14:27:49"/>
        <d v="2014-09-15T06:08:00"/>
        <d v="2015-02-21T11:00:00"/>
        <d v="2016-06-04T22:57:33"/>
        <d v="2014-06-15T15:16:04"/>
        <d v="2016-08-29T17:00:00"/>
        <d v="2014-10-13T04:59:00"/>
        <d v="2015-05-07T14:01:04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2-28T22:00:00"/>
        <d v="2015-05-24T08:18:52"/>
        <d v="2016-12-09T04:37:55"/>
        <d v="2016-08-16T18:07:49"/>
        <d v="2015-05-01T08:59:32"/>
        <d v="2014-07-30T23:00:00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5-02-20T23:14:16"/>
        <d v="2015-12-14T05:59:00"/>
        <d v="2015-09-25T23:43:42"/>
        <d v="2015-07-17T16:14:00"/>
        <d v="2015-06-07T13:55:54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09-08T15:50:05"/>
        <d v="2014-09-23T03:59:00"/>
        <d v="2016-02-02T14:58:48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5-06-15T19:10:18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4-11-29T21:19:50"/>
        <d v="2015-06-03T00:00:00"/>
        <d v="2014-07-26T04:59:00"/>
        <d v="2014-08-31T18:24:37"/>
        <d v="2014-06-11T19:33:18"/>
        <d v="2014-12-01T20:25:15"/>
        <d v="2014-05-19T05:00:00"/>
        <d v="2015-08-26T02:35:53"/>
        <d v="2014-05-05T12:36:26"/>
        <d v="2015-06-13T22:20:10"/>
        <d v="2016-07-24T23:00:00"/>
        <d v="2015-04-01T17:00:26"/>
        <d v="2016-05-29T00:36:00"/>
        <d v="2014-07-30T18:38:02"/>
        <d v="2014-07-03T04:00:45"/>
        <d v="2014-06-12T17:28:10"/>
        <d v="2016-04-15T14:21:19"/>
        <d v="2016-08-02T10:03:0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4-07-13T10:58:33"/>
        <d v="2016-03-15T16:00:00"/>
        <d v="2016-07-10T23:32:12"/>
        <d v="2015-08-02T19:31:29"/>
        <d v="2016-05-27T00:54:35"/>
        <d v="2015-12-23T16:18:00"/>
        <d v="2015-08-28T22:30:00"/>
        <d v="2016-11-22T17:00:23"/>
        <d v="2014-07-06T16:36:32"/>
        <d v="2015-07-15T10:43:42"/>
        <d v="2014-12-16T22:32:09"/>
        <d v="2016-04-15T20:48:27"/>
        <d v="2015-05-18T20:58:47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11-23T22:29:09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9-30T17:58:47"/>
        <d v="2016-12-08T16:15:52"/>
        <d v="2015-06-30T03:59:00"/>
        <d v="2016-10-16T21:00:00"/>
        <d v="2015-08-10T23:00:00"/>
        <d v="2017-02-20T00:26:39"/>
        <d v="2016-01-31T23:03:00"/>
        <d v="2015-06-10T09:58:22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107"/>
    <n v="39.380000000000003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103"/>
    <n v="88.57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  <e v="#DIV/0!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  <e v="#DIV/0!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  <e v="#DIV/0!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  <e v="#DIV/0!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  <e v="#DIV/0!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  <e v="#DIV/0!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  <e v="#DIV/0!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  <e v="#DIV/0!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  <e v="#DIV/0!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  <e v="#DIV/0!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  <e v="#DIV/0!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  <e v="#DIV/0!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  <e v="#DIV/0!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  <e v="#DIV/0!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  <e v="#DIV/0!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1"/>
    <n v="91.4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  <e v="#DIV/0!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  <e v="#DIV/0!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  <e v="#DIV/0!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  <e v="#DIV/0!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  <e v="#DIV/0!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  <e v="#DIV/0!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  <e v="#DIV/0!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3"/>
    <n v="25.5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  <e v="#DIV/0!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  <e v="#DIV/0!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0"/>
    <n v="69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  <e v="#DIV/0!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  <e v="#DIV/0!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  <e v="#DIV/0!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8"/>
    <n v="54.29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  <e v="#DIV/0!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  <e v="#DIV/0!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  <e v="#DIV/0!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  <e v="#DIV/0!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56"/>
    <n v="331.5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"/>
    <n v="12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  <e v="#DIV/0!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  <e v="#DIV/0!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  <e v="#DIV/0!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  <e v="#DIV/0!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  <e v="#DIV/0!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  <e v="#DIV/0!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  <e v="#DIV/0!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  <e v="#DIV/0!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  <e v="#DIV/0!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  <e v="#DIV/0!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  <e v="#DIV/0!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  <e v="#DIV/0!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293"/>
    <n v="36.61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  <e v="#DIV/0!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  <e v="#DIV/0!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  <e v="#DIV/0!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  <e v="#DIV/0!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  <e v="#DIV/0!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  <e v="#DIV/0!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  <e v="#DIV/0!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  <e v="#DIV/0!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  <e v="#DIV/0!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0"/>
    <n v="2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  <e v="#DIV/0!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  <e v="#DIV/0!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  <e v="#DIV/0!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  <e v="#DIV/0!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  <e v="#DIV/0!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  <e v="#DIV/0!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  <e v="#DIV/0!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  <e v="#DIV/0!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  <e v="#DIV/0!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0"/>
    <n v="71.67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  <e v="#DIV/0!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  <e v="#DIV/0!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  <e v="#DIV/0!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  <e v="#DIV/0!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  <e v="#DIV/0!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0"/>
    <n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  <e v="#DIV/0!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  <e v="#DIV/0!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25"/>
    <n v="725.0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  <e v="#DIV/0!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  <e v="#DIV/0!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  <e v="#DIV/0!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  <e v="#DIV/0!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  <e v="#DIV/0!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  <e v="#DIV/0!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  <e v="#DIV/0!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  <e v="#DIV/0!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  <e v="#DIV/0!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  <e v="#DIV/0!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  <e v="#DIV/0!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  <e v="#DIV/0!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1"/>
    <n v="5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  <e v="#DIV/0!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3"/>
    <n v="150.5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  <e v="#DIV/0!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  <e v="#DIV/0!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  <e v="#DIV/0!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  <e v="#DIV/0!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  <e v="#DIV/0!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  <e v="#DIV/0!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  <e v="#DIV/0!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  <e v="#DIV/0!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  <e v="#DIV/0!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  <e v="#DIV/0!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  <e v="#DIV/0!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  <e v="#DIV/0!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  <e v="#DIV/0!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  <e v="#DIV/0!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  <e v="#DIV/0!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  <e v="#DIV/0!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4"/>
    <n v="109.3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  <e v="#DIV/0!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"/>
    <n v="120.25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  <e v="#DIV/0!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  <e v="#DIV/0!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10"/>
    <n v="44.69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  <e v="#DIV/0!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  <e v="#DIV/0!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  <e v="#DIV/0!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  <e v="#DIV/0!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  <e v="#DIV/0!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  <e v="#DIV/0!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105"/>
    <n v="58.33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156"/>
    <n v="28.68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101"/>
    <n v="97.9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122"/>
    <n v="28.55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  <e v="#DIV/0!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  <e v="#DIV/0!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  <e v="#DIV/0!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  <e v="#DIV/0!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  <e v="#DIV/0!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  <e v="#DIV/0!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  <e v="#DIV/0!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  <e v="#DIV/0!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  <e v="#DIV/0!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  <e v="#DIV/0!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5"/>
    <n v="19.600000000000001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  <e v="#DIV/0!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  <e v="#DIV/0!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  <e v="#DIV/0!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  <e v="#DIV/0!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  <e v="#DIV/0!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  <e v="#DIV/0!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28"/>
    <n v="58.4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  <e v="#DIV/0!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  <e v="#DIV/0!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  <e v="#DIV/0!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1"/>
    <n v="53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  <e v="#DIV/0!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  <e v="#DIV/0!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  <e v="#DIV/0!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  <e v="#DIV/0!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  <e v="#DIV/0!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  <e v="#DIV/0!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  <e v="#DIV/0!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  <e v="#DIV/0!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  <e v="#DIV/0!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  <e v="#DIV/0!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  <e v="#DIV/0!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  <e v="#DIV/0!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  <e v="#DIV/0!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1"/>
    <n v="410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  <e v="#DIV/0!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3"/>
    <n v="114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  <e v="#DIV/0!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  <e v="#DIV/0!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  <e v="#DIV/0!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  <e v="#DIV/0!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  <e v="#DIV/0!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"/>
    <n v="25.43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  <e v="#DIV/0!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  <e v="#DIV/0!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  <e v="#DIV/0!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  <e v="#DIV/0!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  <e v="#DIV/0!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  <e v="#DIV/0!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  <e v="#DIV/0!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  <e v="#DIV/0!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  <e v="#DIV/0!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  <e v="#DIV/0!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  <e v="#DIV/0!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  <e v="#DIV/0!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  <e v="#DIV/0!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  <e v="#DIV/0!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  <e v="#DIV/0!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  <e v="#DIV/0!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  <e v="#DIV/0!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  <e v="#DIV/0!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  <e v="#DIV/0!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  <e v="#DIV/0!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  <e v="#DIV/0!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100"/>
    <n v="50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  <e v="#DIV/0!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  <e v="#DIV/0!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  <e v="#DIV/0!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116"/>
    <n v="48.7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122"/>
    <n v="53.88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0"/>
    <n v="6.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  <e v="#DIV/0!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  <e v="#DIV/0!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  <e v="#DIV/0!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  <e v="#DIV/0!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  <e v="#DIV/0!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  <e v="#DIV/0!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  <e v="#DIV/0!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  <e v="#DIV/0!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  <e v="#DIV/0!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  <e v="#DIV/0!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  <e v="#DIV/0!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  <e v="#DIV/0!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  <e v="#DIV/0!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  <e v="#DIV/0!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  <e v="#DIV/0!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  <e v="#DIV/0!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  <e v="#DIV/0!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  <e v="#DIV/0!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  <e v="#DIV/0!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148"/>
    <n v="35.44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39"/>
    <n v="103.2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1"/>
    <n v="25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  <e v="#DIV/0!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  <e v="#DIV/0!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  <e v="#DIV/0!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  <e v="#DIV/0!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  <e v="#DIV/0!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  <e v="#DIV/0!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  <e v="#DIV/0!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  <e v="#DIV/0!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  <e v="#DIV/0!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  <e v="#DIV/0!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  <e v="#DIV/0!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  <e v="#DIV/0!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  <e v="#DIV/0!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4"/>
    <n v="15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  <e v="#DIV/0!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  <e v="#DIV/0!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  <e v="#DIV/0!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  <e v="#DIV/0!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  <e v="#DIV/0!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  <e v="#DIV/0!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  <e v="#DIV/0!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  <e v="#DIV/0!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  <e v="#DIV/0!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  <e v="#DIV/0!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44"/>
    <n v="253.1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  <e v="#DIV/0!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  <e v="#DIV/0!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  <e v="#DIV/0!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  <e v="#DIV/0!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  <e v="#DIV/0!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  <e v="#DIV/0!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43"/>
    <n v="34.020000000000003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  <e v="#DIV/0!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  <e v="#DIV/0!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  <e v="#DIV/0!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  <e v="#DIV/0!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  <e v="#DIV/0!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  <e v="#DIV/0!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  <e v="#DIV/0!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115"/>
    <n v="42.48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  <e v="#DIV/0!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  <e v="#DIV/0!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  <e v="#DIV/0!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  <e v="#DIV/0!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116"/>
    <n v="24.58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104"/>
    <n v="47.2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  <e v="#DIV/0!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  <e v="#DIV/0!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  <e v="#DIV/0!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  <e v="#DIV/0!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  <e v="#DIV/0!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195"/>
    <n v="27.39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  <e v="#DIV/0!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42"/>
    <n v="83.43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  <e v="#DIV/0!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  <e v="#DIV/0!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  <e v="#DIV/0!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  <e v="#DIV/0!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00"/>
    <n v="188.13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  <e v="#DIV/0!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0"/>
    <n v="1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  <e v="#DIV/0!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  <e v="#DIV/0!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  <e v="#DIV/0!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  <e v="#DIV/0!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  <e v="#DIV/0!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  <e v="#DIV/0!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  <e v="#DIV/0!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  <e v="#DIV/0!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  <e v="#DIV/0!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  <e v="#DIV/0!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  <e v="#DIV/0!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  <e v="#DIV/0!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  <e v="#DIV/0!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  <e v="#DIV/0!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  <e v="#DIV/0!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  <e v="#DIV/0!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  <e v="#DIV/0!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  <e v="#DIV/0!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  <e v="#DIV/0!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  <e v="#DIV/0!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  <e v="#DIV/0!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  <e v="#DIV/0!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  <e v="#DIV/0!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  <e v="#DIV/0!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  <e v="#DIV/0!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  <e v="#DIV/0!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  <e v="#DIV/0!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  <e v="#DIV/0!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  <e v="#DIV/0!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1"/>
    <n v="22.33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  <e v="#DIV/0!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  <e v="#DIV/0!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  <e v="#DIV/0!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  <e v="#DIV/0!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  <e v="#DIV/0!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15"/>
    <n v="69.47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  <e v="#DIV/0!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  <e v="#DIV/0!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  <e v="#DIV/0!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  <e v="#DIV/0!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  <e v="#DIV/0!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  <e v="#DIV/0!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  <e v="#DIV/0!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"/>
    <n v="15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  <e v="#DIV/0!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  <e v="#DIV/0!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  <e v="#DIV/0!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  <e v="#DIV/0!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  <e v="#DIV/0!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  <e v="#DIV/0!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  <e v="#DIV/0!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  <e v="#DIV/0!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107"/>
    <n v="52.96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05"/>
    <n v="150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  <e v="#DIV/0!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  <e v="#DIV/0!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  <e v="#DIV/0!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  <e v="#DIV/0!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  <e v="#DIV/0!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  <e v="#DIV/0!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  <e v="#DIV/0!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  <e v="#DIV/0!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  <e v="#DIV/0!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  <e v="#DIV/0!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  <e v="#DIV/0!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11"/>
    <n v="48.18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  <e v="#DIV/0!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  <e v="#DIV/0!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  <e v="#DIV/0!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  <e v="#DIV/0!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0"/>
    <n v="8.5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0"/>
    <n v="22.7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0"/>
    <n v="44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  <e v="#DIV/0!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  <e v="#DIV/0!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  <e v="#DIV/0!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  <e v="#DIV/0!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  <e v="#DIV/0!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  <e v="#DIV/0!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  <e v="#DIV/0!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10"/>
    <n v="31.76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  <e v="#DIV/0!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  <e v="#DIV/0!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  <e v="#DIV/0!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  <e v="#DIV/0!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  <e v="#DIV/0!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112"/>
    <n v="44.2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115"/>
    <n v="30.1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  <e v="#DIV/0!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  <e v="#DIV/0!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  <e v="#DIV/0!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  <e v="#DIV/0!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  <e v="#DIV/0!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  <e v="#DIV/0!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  <e v="#DIV/0!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0"/>
    <n v="20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  <e v="#DIV/0!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  <e v="#DIV/0!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  <e v="#DIV/0!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  <e v="#DIV/0!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  <e v="#DIV/0!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9"/>
    <n v="29.41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  <e v="#DIV/0!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  <e v="#DIV/0!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129"/>
    <n v="43"/>
    <x v="2921"/>
    <d v="2014-09-25T21:16:44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  <e v="#DIV/0!"/>
    <x v="2922"/>
    <d v="2015-01-25T20:39:5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102"/>
    <n v="255.17"/>
    <x v="2929"/>
    <d v="2014-05-25T13:32:3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  <e v="#DIV/0!"/>
    <x v="2930"/>
    <d v="2014-09-02T14:27: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128"/>
    <n v="37.65"/>
    <x v="2936"/>
    <d v="2014-10-13T04:59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01"/>
    <n v="162.77000000000001"/>
    <x v="2937"/>
    <d v="2015-05-07T14:01: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  <e v="#DIV/0!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  <e v="#DIV/0!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  <e v="#DIV/0!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  <e v="#DIV/0!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  <e v="#DIV/0!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  <e v="#DIV/0!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  <e v="#DIV/0!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100"/>
    <n v="35.71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105"/>
    <n v="48.9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108"/>
    <n v="88.87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  <e v="#DIV/0!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  <e v="#DIV/0!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  <e v="#DIV/0!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0"/>
    <n v="55.83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  <e v="#DIV/0!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9"/>
    <n v="64.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  <e v="#DIV/0!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  <e v="#DIV/0!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"/>
    <n v="10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0"/>
    <n v="6.5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  <e v="#DIV/0!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  <e v="#DIV/0!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  <e v="#DIV/0!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  <e v="#DIV/0!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  <e v="#DIV/0!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102"/>
    <n v="62.9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101"/>
    <n v="98.54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116"/>
    <n v="71.489999999999995"/>
    <x v="3187"/>
    <d v="2014-08-04T15:59:3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"/>
    <n v="12.75"/>
    <x v="3188"/>
    <d v="2015-02-28T22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  <e v="#DIV/0!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4"/>
    <n v="37.75"/>
    <x v="3191"/>
    <d v="2016-08-16T18:07:4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3"/>
    <n v="22.75"/>
    <x v="3192"/>
    <d v="2015-05-01T08:59:3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13"/>
    <n v="57.65"/>
    <x v="3193"/>
    <d v="2014-07-30T23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  <e v="#DIV/0!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0"/>
    <n v="1"/>
    <x v="3200"/>
    <d v="2016-04-30T05:34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12"/>
    <n v="24.46"/>
    <x v="3201"/>
    <d v="2015-02-20T23:14:1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  <e v="#DIV/0!"/>
    <x v="3204"/>
    <d v="2015-07-17T16:14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1"/>
    <n v="50"/>
    <x v="3205"/>
    <d v="2015-06-07T13:55:5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  <e v="#DIV/0!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102"/>
    <n v="203.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133"/>
    <n v="57.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127"/>
    <n v="72.95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00"/>
    <n v="125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202"/>
    <n v="59.41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  <e v="#DIV/0!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0"/>
    <n v="1"/>
    <x v="3629"/>
    <d v="2016-05-05T17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0"/>
    <n v="10"/>
    <x v="3630"/>
    <d v="2014-09-08T15:50:0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51"/>
    <n v="147.88"/>
    <x v="3631"/>
    <d v="2014-09-23T03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53"/>
    <n v="44.76"/>
    <x v="3632"/>
    <d v="2016-02-02T14:58:4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  <e v="#DIV/0!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  <e v="#DIV/0!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  <e v="#DIV/0!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5"/>
    <n v="60.13"/>
    <x v="3646"/>
    <d v="2015-06-16T23:30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3"/>
    <n v="29"/>
    <x v="3647"/>
    <d v="2015-06-15T19:10:1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39"/>
    <n v="26.0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  <e v="#DIV/0!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  <e v="#DIV/0!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  <e v="#DIV/0!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  <e v="#DIV/0!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33"/>
    <n v="120.55"/>
    <x v="3751"/>
    <d v="2016-04-02T23:51:1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0"/>
    <n v="1"/>
    <x v="3752"/>
    <d v="2014-11-29T21:19:5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20"/>
    <n v="111.11"/>
    <x v="3754"/>
    <d v="2014-07-26T04:59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"/>
    <n v="12.5"/>
    <x v="3755"/>
    <d v="2014-08-31T18:24:3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101"/>
    <n v="55.5"/>
    <x v="3760"/>
    <d v="2014-05-05T12:36:2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  <n v="100"/>
    <x v="3761"/>
    <d v="2015-06-13T22:20: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102"/>
    <n v="75.37"/>
    <x v="3762"/>
    <d v="2016-07-24T23:00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100"/>
    <n v="73.33"/>
    <x v="3769"/>
    <d v="2016-04-15T14:21:1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51"/>
    <n v="100.5"/>
    <x v="3770"/>
    <d v="2016-08-02T10:03: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110"/>
    <n v="94.9"/>
    <x v="3781"/>
    <d v="2014-09-08T21:11:2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133"/>
    <n v="36.36"/>
    <x v="3782"/>
    <d v="2014-07-13T10:58:3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  <n v="115"/>
    <x v="3784"/>
    <d v="2016-07-10T23:32:12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106"/>
    <n v="47.43"/>
    <x v="3785"/>
    <d v="2015-08-02T19:31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1"/>
    <n v="500"/>
    <x v="3788"/>
    <d v="2015-12-23T16:18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2"/>
    <n v="5"/>
    <x v="3789"/>
    <d v="2015-08-28T22:3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  <e v="#DIV/0!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  <e v="#DIV/0!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60"/>
    <n v="174"/>
    <x v="3793"/>
    <d v="2014-12-16T22:32:0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130"/>
    <n v="25.46"/>
    <x v="3794"/>
    <d v="2016-04-15T20:48:2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100"/>
    <n v="83.33"/>
    <x v="3795"/>
    <d v="2015-05-18T20:58:47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  <e v="#DIV/0!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  <e v="#DIV/0!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18"/>
    <n v="81.54000000000000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  <e v="#DIV/0!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13"/>
    <n v="50.2"/>
    <x v="3867"/>
    <d v="2016-06-18T19:32:1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20"/>
    <n v="100"/>
    <x v="3868"/>
    <d v="2014-11-23T22:29:0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  <e v="#DIV/0!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  <e v="#DIV/0!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  <e v="#DIV/0!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  <e v="#DIV/0!"/>
    <x v="3875"/>
    <d v="2016-09-03T1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6"/>
    <n v="15"/>
    <x v="3876"/>
    <d v="2016-09-30T17:58:4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0"/>
    <n v="10"/>
    <x v="3878"/>
    <d v="2015-06-30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113"/>
    <n v="37.67"/>
    <x v="3879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00"/>
    <n v="166.67"/>
    <x v="3880"/>
    <d v="2015-08-1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  <e v="#DIV/0!"/>
    <x v="3882"/>
    <d v="2016-01-31T23:03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65"/>
    <n v="14.44"/>
    <x v="3883"/>
    <d v="2015-06-10T09:58:2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  <e v="#DIV/0!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  <e v="#DIV/0!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  <e v="#DIV/0!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  <e v="#DIV/0!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  <e v="#DIV/0!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  <e v="#DIV/0!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  <e v="#DIV/0!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  <e v="#DIV/0!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  <e v="#DIV/0!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  <e v="#DIV/0!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  <e v="#DIV/0!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  <e v="#DIV/0!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  <e v="#DIV/0!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  <e v="#DIV/0!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  <e v="#DIV/0!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  <e v="#DIV/0!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  <e v="#DIV/0!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  <e v="#DIV/0!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  <e v="#DIV/0!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  <e v="#DIV/0!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17"/>
    <n v="82.57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"/>
    <n v="100.5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  <e v="#DIV/0!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  <e v="#DIV/0!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  <e v="#DIV/0!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  <e v="#DIV/0!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  <e v="#DIV/0!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  <e v="#DIV/0!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  <e v="#DIV/0!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  <e v="#DIV/0!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  <e v="#DIV/0!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  <e v="#DIV/0!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  <e v="#DIV/0!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  <e v="#DIV/0!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  <e v="#DIV/0!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  <e v="#DIV/0!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5"/>
    <n v="9.4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  <e v="#DIV/0!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  <e v="#DIV/0!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  <e v="#DIV/0!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  <e v="#DIV/0!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  <e v="#DIV/0!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  <e v="#DIV/0!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0"/>
    <n v="1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d v="2014-12-16T21:52:2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d v="2015-11-10T00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d v="2014-12-22T18:04:18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d v="2015-12-22T11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d v="2016-12-17T04:46:23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d v="2013-12-23T21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d v="2012-12-31T18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d v="2011-11-14T06:34:48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e v="#DIV/0!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e v="#DIV/0!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d v="2016-12-05T23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e v="#DIV/0!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e v="#DIV/0!"/>
    <d v="2014-05-19T21:58:12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e v="#DIV/0!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e v="#DIV/0!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e v="#DIV/0!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e v="#DIV/0!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e v="#DIV/0!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e v="#DIV/0!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e v="#DIV/0!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d v="2016-11-19T00:23:18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e v="#DIV/0!"/>
    <d v="2014-11-26T18:25:4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e v="#DIV/0!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e v="#DIV/0!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e v="#DIV/0!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e v="#DIV/0!"/>
    <d v="2015-12-13T15:48:44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d v="2016-12-17T01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e v="#DIV/0!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e v="#DIV/0!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e v="#DIV/0!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e v="#DIV/0!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e v="#DIV/0!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e v="#DIV/0!"/>
    <d v="2016-12-08T00:17:1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e v="#DIV/0!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e v="#DIV/0!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e v="#DIV/0!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e v="#DIV/0!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e v="#DIV/0!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e v="#DIV/0!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d v="2014-11-30T20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e v="#DIV/0!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d v="2014-12-05T04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e v="#DIV/0!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e v="#DIV/0!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d v="2015-03-03T23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e v="#DIV/0!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e v="#DIV/0!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e v="#DIV/0!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e v="#DIV/0!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e v="#DIV/0!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e v="#DIV/0!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e v="#DIV/0!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e v="#DIV/0!"/>
    <d v="2015-12-03T23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e v="#DIV/0!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e v="#DIV/0!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e v="#DIV/0!"/>
    <d v="2015-11-13T02:01:39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e v="#DIV/0!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d v="2011-11-23T18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d v="2013-12-04T02:24:2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d v="2011-12-27T17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d v="2010-12-14T08:51:37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d v="2011-11-21T05:16:32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d v="2009-11-06T20:07:0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d v="2011-12-16T13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d v="2016-12-07T19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d v="2012-12-18T18:25:39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d v="2015-12-29T17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d v="2014-12-07T18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e v="#DIV/0!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e v="#DIV/0!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e v="#DIV/0!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e v="#DIV/0!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e v="#DIV/0!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e v="#DIV/0!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e v="#DIV/0!"/>
    <d v="2013-10-03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d v="2011-12-17T21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e v="#DIV/0!"/>
    <d v="2013-12-26T17:09: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e v="#DIV/0!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e v="#DIV/0!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e v="#DIV/0!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e v="#DIV/0!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e v="#DIV/0!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d v="2013-11-27T04:01:29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e v="#DIV/0!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e v="#DIV/0!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e v="#DIV/0!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d v="2012-11-30T04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e v="#DIV/0!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e v="#DIV/0!"/>
    <d v="2016-12-10T01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d v="2011-12-05T11:33:36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e v="#DIV/0!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e v="#DIV/0!"/>
    <d v="2015-12-28T23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e v="#DIV/0!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e v="#DIV/0!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e v="#DIV/0!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d v="2013-12-12T22:21:14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e v="#DIV/0!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d v="2014-12-18T12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e v="#DIV/0!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e v="#DIV/0!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e v="#DIV/0!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d v="2016-12-21T00:44:54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d v="2016-12-07T13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e v="#DIV/0!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e v="#DIV/0!"/>
    <d v="2015-11-10T14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e v="#DIV/0!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d v="2015-12-07T20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e v="#DIV/0!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e v="#DIV/0!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e v="#DIV/0!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e v="#DIV/0!"/>
    <d v="2014-12-02T20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d v="2015-12-10T22:07:03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d v="2015-12-02T20:20:12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e v="#DIV/0!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d v="2014-11-20T01:12:11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e v="#DIV/0!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e v="#DIV/0!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e v="#DIV/0!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e v="#DIV/0!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e v="#DIV/0!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e v="#DIV/0!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e v="#DIV/0!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e v="#DIV/0!"/>
    <d v="2015-11-20T13:27:17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e v="#DIV/0!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e v="#DIV/0!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e v="#DIV/0!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e v="#DIV/0!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e v="#DIV/0!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e v="#DIV/0!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e v="#DIV/0!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e v="#DIV/0!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e v="#DIV/0!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e v="#DIV/0!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e v="#DIV/0!"/>
    <d v="2017-01-27T23:05:18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d v="2014-12-17T10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d v="2016-11-14T17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d v="2014-12-11T16:37:32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d v="2014-12-01T05:16:04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d v="2014-12-02T22:20:04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d v="2014-11-28T20:47:52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e v="#DIV/0!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d v="2016-12-07T18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d v="2016-12-11T16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d v="2016-12-07T22:49:09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d v="2016-12-22T04:37:48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d v="2016-12-22T11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e v="#DIV/0!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d v="2016-11-22T15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e v="#DIV/0!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d v="2016-12-30T18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d v="2012-12-04T00:29:09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d v="2011-12-02T19:05:47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d v="2014-12-15T13:10:19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d v="2016-12-29T22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d v="2012-12-06T17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e v="#DIV/0!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e v="#DIV/0!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e v="#DIV/0!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e v="#DIV/0!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e v="#DIV/0!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e v="#DIV/0!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d v="2015-12-11T19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d v="2013-12-20T20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d v="2011-11-22T16:12:15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d v="2011-12-18T21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d v="2012-11-17T18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d v="2013-12-08T00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e v="#DIV/0!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d v="2011-11-30T06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e v="#DIV/0!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e v="#DIV/0!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d v="2011-12-01T18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e v="#DIV/0!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d v="2015-12-04T01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d v="2010-11-25T05:45:26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e v="#DIV/0!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e v="#DIV/0!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e v="#DIV/0!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e v="#DIV/0!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e v="#DIV/0!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e v="#DIV/0!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e v="#DIV/0!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e v="#DIV/0!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e v="#DIV/0!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e v="#DIV/0!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d v="2015-12-30T08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e v="#DIV/0!"/>
    <d v="2011-12-06T00:34:49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d v="2016-12-28T20:57:06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e v="#DIV/0!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d v="2015-12-23T01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d v="2015-12-18T18:01:01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d v="2014-12-26T03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d v="2014-12-20T04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d v="2016-12-17T05:17:33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d v="2015-11-16T18:25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e v="#DIV/0!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d v="2016-12-16T17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d v="2016-12-10T10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d v="2014-11-12T00:03:35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d v="2012-12-06T10:46:3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e v="#DIV/0!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e v="#DIV/0!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d v="2016-08-16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e v="#DIV/0!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e v="#DIV/0!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e v="#DIV/0!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e v="#DIV/0!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e v="#DIV/0!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e v="#DIV/0!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e v="#DIV/0!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e v="#DIV/0!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e v="#DIV/0!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e v="#DIV/0!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e v="#DIV/0!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e v="#DIV/0!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e v="#DIV/0!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d v="2013-12-05T04:09:05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d v="2015-12-15T04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d v="2014-12-29T22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e v="#DIV/0!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e v="#DIV/0!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d v="2012-12-07T00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e v="#DIV/0!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d v="2015-12-09T04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d v="2014-11-20T18:13:31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e v="#DIV/0!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e v="#DIV/0!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e v="#DIV/0!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d v="2014-10-14T20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e v="#DIV/0!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d v="2016-12-02T02:46:11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d v="2014-12-02T08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e v="#DIV/0!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e v="#DIV/0!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e v="#DIV/0!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e v="#DIV/0!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e v="#DIV/0!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d v="2015-11-09T22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e v="#DIV/0!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e v="#DIV/0!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e v="#DIV/0!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e v="#DIV/0!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e v="#DIV/0!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e v="#DIV/0!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e v="#DIV/0!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e v="#DIV/0!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d v="2016-12-24T19:51:28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d v="2016-12-27T18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e v="#DIV/0!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e v="#DIV/0!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e v="#DIV/0!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e v="#DIV/0!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e v="#DIV/0!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e v="#DIV/0!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e v="#DIV/0!"/>
    <d v="2011-12-06T23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d v="2010-11-05T14:54:46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d v="2013-12-30T08:13:47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d v="2013-12-12T21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d v="2010-12-01T18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d v="2016-12-05T03:14:05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d v="2014-12-12T01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d v="2014-12-01T19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e v="#DIV/0!"/>
    <d v="2016-12-28T01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e v="#DIV/0!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e v="#DIV/0!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d v="2014-11-08T16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d v="2016-12-16T01:35:19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d v="2016-12-15T21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e v="#DIV/0!"/>
    <d v="2014-11-02T03:12:15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d v="2015-12-22T10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d v="2016-12-04T06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e v="#DIV/0!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d v="2015-12-02T08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e v="#DIV/0!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e v="#DIV/0!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e v="#DIV/0!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e v="#DIV/0!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e v="#DIV/0!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e v="#DIV/0!"/>
    <d v="2016-12-03T22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e v="#DIV/0!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e v="#DIV/0!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e v="#DIV/0!"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e v="#DIV/0!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e v="#DIV/0!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e v="#DIV/0!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e v="#DIV/0!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d v="2016-12-04T16:02:45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e v="#DIV/0!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e v="#DIV/0!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e v="#DIV/0!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e v="#DIV/0!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d v="2015-12-02T04:07:4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e v="#DIV/0!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e v="#DIV/0!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d v="2013-12-06T13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e v="#DIV/0!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d v="2014-12-18T17:07:23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e v="#DIV/0!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e v="#DIV/0!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e v="#DIV/0!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d v="2015-12-01T06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d v="2014-12-08T18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d v="2016-12-01T22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e v="#DIV/0!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e v="#DIV/0!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e v="#DIV/0!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e v="#DIV/0!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e v="#DIV/0!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e v="#DIV/0!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e v="#DIV/0!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d v="2014-11-19T01:29:45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e v="#DIV/0!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e v="#DIV/0!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e v="#DIV/0!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e v="#DIV/0!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e v="#DIV/0!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e v="#DIV/0!"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e v="#DIV/0!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e v="#DIV/0!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e v="#DIV/0!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d v="2011-11-29T04:04:19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d v="2010-12-24T02:40:38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d v="2013-11-29T19:56:26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d v="2012-12-03T20:59:44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d v="2012-11-30T08:48:55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d v="2011-12-19T21:12:36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d v="2015-12-05T23:57:1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e v="#DIV/0!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e v="#DIV/0!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e v="#DIV/0!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d v="2014-12-16T15:56:45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e v="#DIV/0!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e v="#DIV/0!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e v="#DIV/0!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d v="2015-12-03T14:11:28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e v="#DIV/0!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e v="#DIV/0!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e v="#DIV/0!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e v="#DIV/0!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e v="#DIV/0!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e v="#DIV/0!"/>
    <d v="2015-11-17T16:24:41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e v="#DIV/0!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e v="#DIV/0!"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d v="2016-12-06T21:02:50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d v="2016-12-29T19:51:23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e v="#DIV/0!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d v="2014-12-14T19:39:1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d v="2014-12-05T18:14:58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d v="2014-12-30T15:44:00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d v="2014-11-13T06:00:03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d v="2014-11-30T17:46:05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d v="2015-12-06T07:50:33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e v="#DIV/0!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e v="#DIV/0!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d v="2016-12-01T15:53:2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e v="#DIV/0!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d v="2013-12-26T19:07:4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d v="2013-12-18T21:59:27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d v="2010-12-04T02:06:11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d v="2014-12-15T23:08:15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d v="2013-11-22T12:55:40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e v="#DIV/0!"/>
    <d v="2014-12-27T07:12:2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e v="#DIV/0!"/>
    <d v="2016-12-05T00:04:0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e v="#DIV/0!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e v="#DIV/0!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e v="#DIV/0!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d v="2015-12-28T04:37:53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d v="2016-11-28T18:29:51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d v="2015-11-18T16:27:01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d v="2013-12-18T18:15:55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d v="2011-12-21T02:08:30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e v="#DIV/0!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e v="#DIV/0!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e v="#DIV/0!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e v="#DIV/0!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e v="#DIV/0!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d v="2015-12-07T22:50:13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d v="2016-12-24T17:05:43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d v="2015-12-09T08:36:13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d v="2014-12-02T07:54:13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d v="2015-11-23T16:59:34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d v="2015-12-23T14:27:34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d v="2015-12-02T23:19:51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d v="2011-12-15T03:35:14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d v="2012-12-27T05:09:34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d v="2013-11-13T23:08:56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d v="2016-12-12T17:49:08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d v="2016-12-08T07:12:49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d v="2012-12-12T20:00:24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e v="#DIV/0!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e v="#DIV/0!"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d v="2014-12-01T21:51:58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d v="2012-12-21T20:29:34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d v="2016-12-19T15:16:37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d v="2011-12-29T18:54:07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d v="2016-12-06T19:47:27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d v="2016-12-21T20:51:53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d v="2013-12-06T15:38:09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d v="2015-11-30T17:01:07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d v="2015-11-15T04:11:26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d v="2012-12-21T17:21:20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d v="2012-12-27T22:54:16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d v="2010-11-20T19:34:51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e v="#DIV/0!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e v="#DIV/0!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d v="2015-11-19T19:48:25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e v="#DIV/0!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d v="2015-12-22T22:22:1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e v="#DIV/0!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e v="#DIV/0!"/>
    <d v="2016-12-04T20:12: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e v="#DIV/0!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e v="#DIV/0!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d v="2014-11-11T17:21:00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e v="#DIV/0!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e v="#DIV/0!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e v="#DIV/0!"/>
    <d v="2014-12-05T22:20:36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e v="#DIV/0!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e v="#DIV/0!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e v="#DIV/0!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e v="#DIV/0!"/>
    <d v="2015-12-08T17:40:2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e v="#DIV/0!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e v="#DIV/0!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e v="#DIV/0!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e v="#DIV/0!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e v="#DIV/0!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e v="#DIV/0!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e v="#DIV/0!"/>
    <d v="2014-11-11T20:07:04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d v="2014-12-16T20:29:19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e v="#DIV/0!"/>
    <d v="2014-11-25T06:17:44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e v="#DIV/0!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e v="#DIV/0!"/>
    <d v="2016-12-13T02:54:47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e v="#DIV/0!"/>
    <d v="2014-12-03T21:14:16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e v="#DIV/0!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e v="#DIV/0!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e v="#DIV/0!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e v="#DIV/0!"/>
    <d v="2015-12-04T00:56:47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d v="2014-12-10T02:39:50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e v="#DIV/0!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e v="#DIV/0!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e v="#DIV/0!"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e v="#DIV/0!"/>
    <d v="2014-12-20T17:43:0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e v="#DIV/0!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d v="2016-12-30T21:06:06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e v="#DIV/0!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d v="2015-11-30T14:46:10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e v="#DIV/0!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e v="#DIV/0!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d v="2016-11-30T04:29:27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d v="2011-12-16T23:49:52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d v="2012-12-14T22:48:33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d v="2010-12-30T20:08:34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e v="#DIV/0!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e v="#DIV/0!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e v="#DIV/0!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e v="#DIV/0!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e v="#DIV/0!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e v="#DIV/0!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e v="#DIV/0!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e v="#DIV/0!"/>
    <d v="2016-12-28T00:09:49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e v="#DIV/0!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e v="#DIV/0!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e v="#DIV/0!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d v="2009-11-10T16:48:32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d v="2014-12-04T21:39:12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d v="2010-12-02T02:34:58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e v="#DIV/0!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e v="#DIV/0!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e v="#DIV/0!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e v="#DIV/0!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e v="#DIV/0!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e v="#DIV/0!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e v="#DIV/0!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e v="#DIV/0!"/>
    <d v="2014-12-13T02:36:34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e v="#DIV/0!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e v="#DIV/0!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e v="#DIV/0!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e v="#DIV/0!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e v="#DIV/0!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e v="#DIV/0!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d v="2016-11-30T08:03:34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d v="2014-12-09T03:26:10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d v="2014-12-16T21:54:55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e v="#DIV/0!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d v="2015-12-03T23:55:41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d v="2016-06-30T21:13:14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d v="2015-11-11T00:51:36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e v="#DIV/0!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e v="#DIV/0!"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e v="#DIV/0!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d v="2016-11-30T20:34:13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d v="2013-12-03T22:01:2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e v="#DIV/0!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e v="#DIV/0!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e v="#DIV/0!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e v="#DIV/0!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d v="2013-12-12T21:36:41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e v="#DIV/0!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d v="2012-12-04T01:31:33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e v="#DIV/0!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e v="#DIV/0!"/>
    <d v="2012-12-14T12:45:40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e v="#DIV/0!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e v="#DIV/0!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d v="2014-11-05T13:16:06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e v="#DIV/0!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e v="#DIV/0!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d v="2016-12-05T13:06:20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e v="#DIV/0!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e v="#DIV/0!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e v="#DIV/0!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e v="#DIV/0!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d v="2016-12-22T22:04:55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e v="#DIV/0!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e v="#DIV/0!"/>
    <d v="2014-11-07T02:44:19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e v="#DIV/0!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d v="2014-12-29T19:37:11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d v="2016-12-18T20:16:26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e v="#DIV/0!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d v="2015-12-21T17:24:21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e v="#DIV/0!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d v="2014-12-12T10:15:24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e v="#DIV/0!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d v="2014-11-10T18:33:15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e v="#DIV/0!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e v="#DIV/0!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d v="2014-12-09T21:42:19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d v="2015-12-16T03:09:34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d v="2014-08-26T21:16:44"/>
    <x v="2917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e v="#DIV/0!"/>
    <d v="2014-12-26T20:39:56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d v="2014-04-25T13:32:38"/>
    <x v="2925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e v="#DIV/0!"/>
    <d v="2014-08-03T14:27:49"/>
    <x v="2926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d v="2014-09-30T15:37:03"/>
    <x v="293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d v="2015-04-07T14:01:04"/>
    <x v="29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d v="2014-12-31T16:53:34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d v="2014-12-09T18:33:38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e v="#DIV/0!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e v="#DIV/0!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e v="#DIV/0!"/>
    <d v="2015-12-24T08:45:52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e v="#DIV/0!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e v="#DIV/0!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e v="#DIV/0!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e v="#DIV/0!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d v="2015-12-03T19:38:28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d v="2014-12-20T19:47:03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d v="2015-12-03T13:47:0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d v="2016-12-20T15:57:51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d v="2015-12-22T05:05:19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d v="2014-12-23T19:58:39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d v="2015-12-21T20:50:48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e v="#DIV/0!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d v="2014-11-10T22:59:50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e v="#DIV/0!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e v="#DIV/0!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e v="#DIV/0!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e v="#DIV/0!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d v="2014-12-08T13:44:07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d v="2015-12-21T19:00:49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e v="#DIV/0!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d v="2014-12-04T18:43:21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e v="#DIV/0!"/>
    <d v="2015-12-08T04:57:52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e v="#DIV/0!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e v="#DIV/0!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e v="#DIV/0!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e v="#DIV/0!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d v="2010-10-27T06:20:03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d v="2011-12-07T01:36:01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d v="2010-12-19T21:17:07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d v="2011-12-06T22:47:01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d v="2014-07-15T15:59:33"/>
    <x v="3180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d v="2015-01-14T22:34:19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e v="#DIV/0!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d v="2016-06-17T18:07:49"/>
    <x v="3184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d v="2015-04-01T08:59:32"/>
    <x v="318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d v="2014-06-25T19:33:40"/>
    <x v="3186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e v="#DIV/0!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d v="2016-03-31T07:41:41"/>
    <x v="3193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d v="2015-01-06T23:14:16"/>
    <x v="319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e v="#DIV/0!"/>
    <d v="2015-06-17T16:27:59"/>
    <x v="3197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d v="2015-05-08T13:55:54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e v="#DIV/0!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d v="2015-11-29T19:01:13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d v="2016-11-23T20:25:13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d v="2016-12-18T21:10:36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d v="2016-12-30T18:56:48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d v="2014-12-09T21:17:41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d v="2016-01-11T21:14:13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d v="2014-12-17T14:03:06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d v="2014-11-26T04:47:39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d v="2016-11-16T00:59:40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d v="2014-12-16T05:56:28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d v="2016-12-29T12:01:5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d v="2014-12-24T12:11:23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d v="2014-12-09T16:31:36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d v="2014-12-30T22:45:44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d v="2014-12-15T19:55:07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d v="2014-12-01T21:33:59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d v="2014-12-17T23:58:02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e v="#DIV/0!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d v="2016-03-08T02:16:04"/>
    <x v="361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d v="2014-08-14T15:50:05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d v="2014-08-29T18:04:57"/>
    <x v="3617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d v="2016-01-03T14:58:48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d v="2016-11-27T03:59: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e v="#DIV/0!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d v="2014-12-02T16:48:55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e v="#DIV/0!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e v="#DIV/0!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d v="2015-05-16T10:06:42"/>
    <x v="363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d v="2015-05-14T19:10:18"/>
    <x v="3633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d v="2014-12-22T20:53:30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d v="2014-12-15T14:48:3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d v="2015-12-22T21:18:29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d v="2014-12-10T18:04:06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d v="2014-11-25T16:15:33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e v="#DIV/0!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e v="#DIV/0!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e v="#DIV/0!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e v="#DIV/0!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d v="2016-02-03T00:51:13"/>
    <x v="3736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d v="2014-10-30T20:19:50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d v="2014-06-18T21:08:57"/>
    <x v="3739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d v="2014-08-10T18:24:37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d v="2014-04-10T12:36:26"/>
    <x v="3745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d v="2015-05-14T22:20:10"/>
    <x v="3746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d v="2016-06-25T20:41:37"/>
    <x v="374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d v="2016-03-16T14:21:19"/>
    <x v="375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d v="2016-06-27T15:19:29"/>
    <x v="3754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d v="2014-12-16T19:39:40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d v="2014-08-14T21:11:25"/>
    <x v="376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d v="2014-06-13T10:58:33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d v="2016-06-10T23:32:12"/>
    <x v="3768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d v="2015-07-08T19:31:29"/>
    <x v="376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d v="2015-11-25T16:41:59"/>
    <x v="377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d v="2015-07-16T10:28:10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e v="#DIV/0!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e v="#DIV/0!"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d v="2014-11-25T22:32:09"/>
    <x v="3776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d v="2016-03-16T20:48:27"/>
    <x v="37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d v="2015-04-03T20:58:47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d v="2016-11-15T00:42:3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d v="2014-12-09T17:41:23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d v="2014-12-02T16:13:36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e v="#DIV/0!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e v="#DIV/0!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d v="2014-06-10T12:38:27"/>
    <x v="318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d v="2015-02-19T20:22:38"/>
    <x v="379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d v="2016-04-27T15:02:53"/>
    <x v="379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d v="2016-05-07T06:37:01"/>
    <x v="3794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d v="2015-07-22T06:14:17"/>
    <x v="379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d v="2014-06-17T16:33:43"/>
    <x v="379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d v="2015-10-07T16:43:36"/>
    <x v="379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d v="2015-02-10T20:13:02"/>
    <x v="379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d v="2015-06-29T05:01:44"/>
    <x v="379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d v="2015-06-05T15:38:37"/>
    <x v="38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d v="2015-12-03T04:20:07"/>
    <x v="380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d v="2015-11-21T20:06:57"/>
    <x v="3802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d v="2015-06-15T21:50:44"/>
    <x v="380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d v="2016-07-20T15:01:43"/>
    <x v="380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d v="2015-05-27T01:40:14"/>
    <x v="380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d v="2015-04-07T10:09:54"/>
    <x v="380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d v="2015-01-30T22:16:41"/>
    <x v="380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d v="2014-11-01T12:39:47"/>
    <x v="380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d v="2016-08-11T20:46:11"/>
    <x v="380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d v="2016-05-13T17:46:51"/>
    <x v="381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d v="2014-10-15T20:22:25"/>
    <x v="381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d v="2016-01-06T02:45:35"/>
    <x v="381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d v="2014-11-20T20:56:12"/>
    <x v="381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d v="2015-05-19T10:41:07"/>
    <x v="381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d v="2016-03-31T22:36:48"/>
    <x v="381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d v="2016-07-02T22:14:12"/>
    <x v="381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d v="2015-05-28T18:22:38"/>
    <x v="381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d v="2015-04-22T17:03:29"/>
    <x v="381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d v="2015-05-31T03:25:24"/>
    <x v="381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d v="2016-03-03T16:50:29"/>
    <x v="382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d v="2014-05-21T18:51:27"/>
    <x v="382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d v="2014-04-11T11:50:52"/>
    <x v="382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d v="2014-05-07T01:44:24"/>
    <x v="382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d v="2014-05-07T14:48:54"/>
    <x v="382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d v="2015-09-01T15:02:54"/>
    <x v="382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d v="2014-09-03T05:19:02"/>
    <x v="382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d v="2015-06-04T05:23:11"/>
    <x v="382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d v="2015-09-18T19:36:29"/>
    <x v="382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d v="2015-05-12T18:24:44"/>
    <x v="382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d v="2014-12-02T02:59:03"/>
    <x v="3830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d v="2015-06-17T10:32:59"/>
    <x v="383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d v="2015-03-02T04:34:36"/>
    <x v="383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d v="2014-07-28T20:09:38"/>
    <x v="383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d v="2015-04-09T21:14:18"/>
    <x v="383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d v="2015-02-24T23:17:51"/>
    <x v="383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d v="2015-02-06T17:50:03"/>
    <x v="383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d v="2014-07-09T17:41:30"/>
    <x v="383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d v="2015-05-04T10:20:44"/>
    <x v="383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d v="2014-05-30T21:26:47"/>
    <x v="383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d v="2014-07-13T15:51:50"/>
    <x v="384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d v="2014-10-02T14:09:37"/>
    <x v="384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d v="2016-08-29T06:15:56"/>
    <x v="384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e v="#DIV/0!"/>
    <d v="2015-09-06T15:11:45"/>
    <x v="384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d v="2015-10-18T21:24:14"/>
    <x v="384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d v="2014-07-21T15:38:18"/>
    <x v="384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d v="2016-02-02T22:43:41"/>
    <x v="384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d v="2016-05-19T19:32:19"/>
    <x v="3847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d v="2014-11-03T22:29:09"/>
    <x v="384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d v="2015-02-12T17:23:12"/>
    <x v="384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d v="2014-06-03T04:07:58"/>
    <x v="385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d v="2017-01-28T18:44:10"/>
    <x v="385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e v="#DIV/0!"/>
    <d v="2015-06-25T03:29:56"/>
    <x v="385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e v="#DIV/0!"/>
    <d v="2015-09-08T16:42:15"/>
    <x v="385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e v="#DIV/0!"/>
    <d v="2015-01-03T00:23:42"/>
    <x v="385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e v="#DIV/0!"/>
    <d v="2016-09-02T08:19:25"/>
    <x v="3855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d v="2016-08-16T17:58:47"/>
    <x v="385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d v="2016-11-08T16:15:52"/>
    <x v="385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d v="2015-05-30T19:39:06"/>
    <x v="3858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d v="2016-09-06T19:15:35"/>
    <x v="3859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d v="2015-06-18T11:12:17"/>
    <x v="386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e v="#DIV/0!"/>
    <d v="2016-01-04T23:36:10"/>
    <x v="3862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d v="2015-05-20T09:58:22"/>
    <x v="3863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e v="#DIV/0!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e v="#DIV/0!"/>
    <d v="2016-04-09T22:49:51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e v="#DIV/0!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d v="2014-12-04T00:07:10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e v="#DIV/0!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d v="2014-12-09T20:58:03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e v="#DIV/0!"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e v="#DIV/0!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d v="2015-12-20T16:26:13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e v="#DIV/0!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e v="#DIV/0!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e v="#DIV/0!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e v="#DIV/0!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d v="2014-11-18T11:49:11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e v="#DIV/0!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e v="#DIV/0!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e v="#DIV/0!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e v="#DIV/0!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e v="#DIV/0!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e v="#DIV/0!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d v="2015-12-04T20:17:36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e v="#DIV/0!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d v="2014-12-08T01:37:14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e v="#DIV/0!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d v="2014-12-02T15:25:53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e v="#DIV/0!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e v="#DIV/0!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d v="2014-12-29T13:04:38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e v="#DIV/0!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e v="#DIV/0!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d v="2014-12-17T14:01:07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e v="#DIV/0!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e v="#DIV/0!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e v="#DIV/0!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e v="#DIV/0!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d v="2014-12-22T02:01:04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e v="#DIV/0!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d v="2014-12-18T00:32:23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e v="#DIV/0!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e v="#DIV/0!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e v="#DIV/0!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d v="2016-12-14T23:07:35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e v="#DIV/0!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e v="#DIV/0!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e v="#DIV/0!"/>
    <d v="2016-12-28T18:54:02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e v="#DIV/0!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d v="2015-12-15T18:16:56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e v="#DIV/0!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d v="2014-12-17T14:42:04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d v="2014-12-17T12:09:1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e v="#DIV/0!"/>
    <d v="2015-12-06T19:47:1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e v="#DIV/0!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e v="#DIV/0!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e v="#DIV/0!"/>
    <d v="2016-12-26T21:41:22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e v="#DIV/0!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d v="2015-12-20T13:45:2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00CB3-C8D4-2E49-AD78-50F0F2AFDCBE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F032F-AE11-AA4E-BEFB-CE24C530AA6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134B-B3EF-8A45-A77F-35735267F30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DB23D-4B11-6845-9E85-F7B9D040981F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22">
    <pivotField showAll="0"/>
    <pivotField showAll="0"/>
    <pivotField showAll="0"/>
    <pivotField numFmtId="44" showAll="0"/>
    <pivotField numFmtId="164" showAll="0"/>
    <pivotField dataField="1"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6" hier="-1"/>
    <pageField fld="14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190E1E-A195-6247-BEA0-5B9543B4B963}" name="Table1" displayName="Table1" ref="A1:U4" totalsRowShown="0">
  <autoFilter ref="A1:U4" xr:uid="{FE190E1E-A195-6247-BEA0-5B9543B4B963}"/>
  <tableColumns count="21">
    <tableColumn id="1" xr3:uid="{A67E9323-981F-8A4D-A9E8-479C0F00ABE3}" name="id"/>
    <tableColumn id="2" xr3:uid="{E7B386E4-E850-AD43-9FC0-2CB0D5DCBDDA}" name="name"/>
    <tableColumn id="3" xr3:uid="{A50BCB15-FD16-7D4D-A641-3B3197BA74A7}" name="blurb"/>
    <tableColumn id="4" xr3:uid="{71F95A48-AC73-124C-8C62-EDD2C93CD31A}" name="goal"/>
    <tableColumn id="5" xr3:uid="{5E28BFF2-DE17-E143-9640-7EDFD5B3858B}" name="pledged"/>
    <tableColumn id="6" xr3:uid="{D87F8382-2053-5D48-A7BB-365B56B682A9}" name="outcomes"/>
    <tableColumn id="7" xr3:uid="{6F7DC18A-CD16-8644-80E3-264487C79DCE}" name="country"/>
    <tableColumn id="8" xr3:uid="{478D7CCD-36D6-6240-A46D-C54900C43D3D}" name="currency"/>
    <tableColumn id="9" xr3:uid="{282BECBE-2DC2-4A42-9FE3-7D088500F7BD}" name="deadline"/>
    <tableColumn id="10" xr3:uid="{0E119B50-9A55-754F-A0D2-1C8D7B6304D6}" name="launched_at"/>
    <tableColumn id="11" xr3:uid="{D944C7C6-AD5D-D248-ACA3-2789D44C89A9}" name="staff_pick"/>
    <tableColumn id="12" xr3:uid="{A8B112DF-09F2-3041-B1F7-0551E87DF401}" name="backers_count"/>
    <tableColumn id="13" xr3:uid="{D4F32246-D5D7-8044-A945-4861001DD806}" name="spotlight"/>
    <tableColumn id="14" xr3:uid="{F30F8C6F-1BCA-E14C-80AF-634A06F45525}" name="Category and Subcategory"/>
    <tableColumn id="15" xr3:uid="{5E63DAC0-7A08-694E-AD78-3A295928AB71}" name="Parent Category"/>
    <tableColumn id="16" xr3:uid="{A5FA458E-346F-2C43-8FFD-68C187FA6EC3}" name="Subcategory"/>
    <tableColumn id="17" xr3:uid="{2E96F28F-990A-2F4D-9C71-A388B4994C0F}" name="Percentage Funded"/>
    <tableColumn id="18" xr3:uid="{591B67EF-5FCF-824C-ADBB-FBB6132E6AB9}" name="Average Donation"/>
    <tableColumn id="19" xr3:uid="{D36505D8-FA7A-5D46-A588-01A928CB390C}" name="Date Created Conversion" dataDxfId="1"/>
    <tableColumn id="20" xr3:uid="{4057FE92-AEBB-F643-A859-25D48C6892F7}" name="Launched Date Conversion" dataDxfId="0"/>
    <tableColumn id="21" xr3:uid="{8D516909-AFAB-1B44-AA0C-ACC29680FCFE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V3939" sqref="V393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4.5" bestFit="1" customWidth="1"/>
    <col min="17" max="17" width="27.6640625" customWidth="1"/>
    <col min="18" max="18" width="15" bestFit="1" customWidth="1"/>
    <col min="19" max="19" width="19.83203125" style="15" bestFit="1" customWidth="1"/>
    <col min="20" max="20" width="22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8362</v>
      </c>
      <c r="P1" s="1" t="s">
        <v>8363</v>
      </c>
      <c r="Q1" s="1" t="s">
        <v>8360</v>
      </c>
      <c r="R1" s="1" t="s">
        <v>8361</v>
      </c>
      <c r="S1" s="15" t="s">
        <v>8358</v>
      </c>
      <c r="T1" t="s">
        <v>8359</v>
      </c>
      <c r="U1" s="1" t="s">
        <v>8379</v>
      </c>
    </row>
    <row r="2" spans="1:21" ht="49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4">
        <f>ROUND(E2/D2*100,0)</f>
        <v>137</v>
      </c>
      <c r="R2" s="14">
        <f>ROUND(E2/L2,2)</f>
        <v>63.92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3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4">
        <f t="shared" ref="Q3:Q66" si="0">ROUND(E3/D3*100,0)</f>
        <v>143</v>
      </c>
      <c r="R3" s="14">
        <f t="shared" ref="R3:R66" si="1">ROUND(E3/L3,2)</f>
        <v>185.48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9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4">
        <f t="shared" si="0"/>
        <v>105</v>
      </c>
      <c r="R4" s="14">
        <f t="shared" si="1"/>
        <v>15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3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4">
        <f t="shared" si="0"/>
        <v>104</v>
      </c>
      <c r="R5" s="14">
        <f t="shared" si="1"/>
        <v>69.27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5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4">
        <f t="shared" si="0"/>
        <v>123</v>
      </c>
      <c r="R6" s="14">
        <f t="shared" si="1"/>
        <v>190.55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9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4">
        <f t="shared" si="0"/>
        <v>110</v>
      </c>
      <c r="R7" s="14">
        <f t="shared" si="1"/>
        <v>93.4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9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4">
        <f t="shared" si="0"/>
        <v>106</v>
      </c>
      <c r="R8" s="14">
        <f t="shared" si="1"/>
        <v>146.88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9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4">
        <f t="shared" si="0"/>
        <v>101</v>
      </c>
      <c r="R9" s="14">
        <f t="shared" si="1"/>
        <v>159.82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7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4">
        <f t="shared" si="0"/>
        <v>100</v>
      </c>
      <c r="R10" s="14">
        <f t="shared" si="1"/>
        <v>291.79000000000002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9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4">
        <f t="shared" si="0"/>
        <v>126</v>
      </c>
      <c r="R11" s="14">
        <f t="shared" si="1"/>
        <v>31.5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9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4">
        <f t="shared" si="0"/>
        <v>101</v>
      </c>
      <c r="R12" s="14">
        <f t="shared" si="1"/>
        <v>158.68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9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4">
        <f t="shared" si="0"/>
        <v>121</v>
      </c>
      <c r="R13" s="14">
        <f t="shared" si="1"/>
        <v>80.33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9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4">
        <f t="shared" si="0"/>
        <v>165</v>
      </c>
      <c r="R14" s="14">
        <f t="shared" si="1"/>
        <v>59.96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3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4">
        <f t="shared" si="0"/>
        <v>160</v>
      </c>
      <c r="R15" s="14">
        <f t="shared" si="1"/>
        <v>109.78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3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4">
        <f t="shared" si="0"/>
        <v>101</v>
      </c>
      <c r="R16" s="14">
        <f t="shared" si="1"/>
        <v>147.71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9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4">
        <f t="shared" si="0"/>
        <v>107</v>
      </c>
      <c r="R17" s="14">
        <f t="shared" si="1"/>
        <v>21.76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9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4">
        <f t="shared" si="0"/>
        <v>100</v>
      </c>
      <c r="R18" s="14">
        <f t="shared" si="1"/>
        <v>171.84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9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4">
        <f t="shared" si="0"/>
        <v>101</v>
      </c>
      <c r="R19" s="14">
        <f t="shared" si="1"/>
        <v>41.94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9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4">
        <f t="shared" si="0"/>
        <v>106</v>
      </c>
      <c r="R20" s="14">
        <f t="shared" si="1"/>
        <v>93.26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9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4">
        <f t="shared" si="0"/>
        <v>145</v>
      </c>
      <c r="R21" s="14">
        <f t="shared" si="1"/>
        <v>56.14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9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4">
        <f t="shared" si="0"/>
        <v>100</v>
      </c>
      <c r="R22" s="14">
        <f t="shared" si="1"/>
        <v>80.16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9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4">
        <f t="shared" si="0"/>
        <v>109</v>
      </c>
      <c r="R23" s="14">
        <f t="shared" si="1"/>
        <v>199.9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3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4">
        <f t="shared" si="0"/>
        <v>117</v>
      </c>
      <c r="R24" s="14">
        <f t="shared" si="1"/>
        <v>51.25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9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4">
        <f t="shared" si="0"/>
        <v>119</v>
      </c>
      <c r="R25" s="14">
        <f t="shared" si="1"/>
        <v>103.04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3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4">
        <f t="shared" si="0"/>
        <v>109</v>
      </c>
      <c r="R26" s="14">
        <f t="shared" si="1"/>
        <v>66.349999999999994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9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4">
        <f t="shared" si="0"/>
        <v>133</v>
      </c>
      <c r="R27" s="14">
        <f t="shared" si="1"/>
        <v>57.14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9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4">
        <f t="shared" si="0"/>
        <v>155</v>
      </c>
      <c r="R28" s="14">
        <f t="shared" si="1"/>
        <v>102.11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9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4">
        <f t="shared" si="0"/>
        <v>112</v>
      </c>
      <c r="R29" s="14">
        <f t="shared" si="1"/>
        <v>148.97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3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4">
        <f t="shared" si="0"/>
        <v>100</v>
      </c>
      <c r="R30" s="14">
        <f t="shared" si="1"/>
        <v>169.61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9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4">
        <f t="shared" si="0"/>
        <v>123</v>
      </c>
      <c r="R31" s="14">
        <f t="shared" si="1"/>
        <v>31.62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9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4">
        <f t="shared" si="0"/>
        <v>101</v>
      </c>
      <c r="R32" s="14">
        <f t="shared" si="1"/>
        <v>76.45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9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4">
        <f t="shared" si="0"/>
        <v>100</v>
      </c>
      <c r="R33" s="14">
        <f t="shared" si="1"/>
        <v>13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9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4">
        <f t="shared" si="0"/>
        <v>100</v>
      </c>
      <c r="R34" s="14">
        <f t="shared" si="1"/>
        <v>320.45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9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4">
        <f t="shared" si="0"/>
        <v>102</v>
      </c>
      <c r="R35" s="14">
        <f t="shared" si="1"/>
        <v>83.75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9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4">
        <f t="shared" si="0"/>
        <v>130</v>
      </c>
      <c r="R36" s="14">
        <f t="shared" si="1"/>
        <v>49.88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3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4">
        <f t="shared" si="0"/>
        <v>167</v>
      </c>
      <c r="R37" s="14">
        <f t="shared" si="1"/>
        <v>59.46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3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4">
        <f t="shared" si="0"/>
        <v>142</v>
      </c>
      <c r="R38" s="14">
        <f t="shared" si="1"/>
        <v>193.84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9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4">
        <f t="shared" si="0"/>
        <v>183</v>
      </c>
      <c r="R39" s="14">
        <f t="shared" si="1"/>
        <v>159.51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9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4">
        <f t="shared" si="0"/>
        <v>110</v>
      </c>
      <c r="R40" s="14">
        <f t="shared" si="1"/>
        <v>41.68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9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4">
        <f t="shared" si="0"/>
        <v>131</v>
      </c>
      <c r="R41" s="14">
        <f t="shared" si="1"/>
        <v>150.9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9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4">
        <f t="shared" si="0"/>
        <v>101</v>
      </c>
      <c r="R42" s="14">
        <f t="shared" si="1"/>
        <v>126.69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9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4">
        <f t="shared" si="0"/>
        <v>100</v>
      </c>
      <c r="R43" s="14">
        <f t="shared" si="1"/>
        <v>105.26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9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4">
        <f t="shared" si="0"/>
        <v>142</v>
      </c>
      <c r="R44" s="14">
        <f t="shared" si="1"/>
        <v>117.51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9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4">
        <f t="shared" si="0"/>
        <v>309</v>
      </c>
      <c r="R45" s="14">
        <f t="shared" si="1"/>
        <v>117.36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9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4">
        <f t="shared" si="0"/>
        <v>100</v>
      </c>
      <c r="R46" s="14">
        <f t="shared" si="1"/>
        <v>133.33000000000001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9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4">
        <f t="shared" si="0"/>
        <v>120</v>
      </c>
      <c r="R47" s="14">
        <f t="shared" si="1"/>
        <v>98.36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9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4">
        <f t="shared" si="0"/>
        <v>104</v>
      </c>
      <c r="R48" s="14">
        <f t="shared" si="1"/>
        <v>194.44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9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4">
        <f t="shared" si="0"/>
        <v>108</v>
      </c>
      <c r="R49" s="14">
        <f t="shared" si="1"/>
        <v>76.87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9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4">
        <f t="shared" si="0"/>
        <v>108</v>
      </c>
      <c r="R50" s="14">
        <f t="shared" si="1"/>
        <v>56.82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7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4">
        <f t="shared" si="0"/>
        <v>100</v>
      </c>
      <c r="R51" s="14">
        <f t="shared" si="1"/>
        <v>137.93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9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4">
        <f t="shared" si="0"/>
        <v>100</v>
      </c>
      <c r="R52" s="14">
        <f t="shared" si="1"/>
        <v>27.27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9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4">
        <f t="shared" si="0"/>
        <v>128</v>
      </c>
      <c r="R53" s="14">
        <f t="shared" si="1"/>
        <v>118.34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9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4">
        <f t="shared" si="0"/>
        <v>116</v>
      </c>
      <c r="R54" s="14">
        <f t="shared" si="1"/>
        <v>223.48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3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4">
        <f t="shared" si="0"/>
        <v>110</v>
      </c>
      <c r="R55" s="14">
        <f t="shared" si="1"/>
        <v>28.11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9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4">
        <f t="shared" si="0"/>
        <v>101</v>
      </c>
      <c r="R56" s="14">
        <f t="shared" si="1"/>
        <v>194.23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9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4">
        <f t="shared" si="0"/>
        <v>129</v>
      </c>
      <c r="R57" s="14">
        <f t="shared" si="1"/>
        <v>128.94999999999999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3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4">
        <f t="shared" si="0"/>
        <v>107</v>
      </c>
      <c r="R58" s="14">
        <f t="shared" si="1"/>
        <v>49.32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9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4">
        <f t="shared" si="0"/>
        <v>102</v>
      </c>
      <c r="R59" s="14">
        <f t="shared" si="1"/>
        <v>221.52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3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4">
        <f t="shared" si="0"/>
        <v>103</v>
      </c>
      <c r="R60" s="14">
        <f t="shared" si="1"/>
        <v>137.21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9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4">
        <f t="shared" si="0"/>
        <v>100</v>
      </c>
      <c r="R61" s="14">
        <f t="shared" si="1"/>
        <v>606.82000000000005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9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4">
        <f t="shared" si="0"/>
        <v>103</v>
      </c>
      <c r="R62" s="14">
        <f t="shared" si="1"/>
        <v>43.04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9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4">
        <f t="shared" si="0"/>
        <v>148</v>
      </c>
      <c r="R63" s="14">
        <f t="shared" si="1"/>
        <v>322.39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9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4">
        <f t="shared" si="0"/>
        <v>155</v>
      </c>
      <c r="R64" s="14">
        <f t="shared" si="1"/>
        <v>96.71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9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4">
        <f t="shared" si="0"/>
        <v>114</v>
      </c>
      <c r="R65" s="14">
        <f t="shared" si="1"/>
        <v>35.47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9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4">
        <f t="shared" si="0"/>
        <v>173</v>
      </c>
      <c r="R66" s="14">
        <f t="shared" si="1"/>
        <v>86.67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3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4">
        <f t="shared" ref="Q67:Q130" si="5">ROUND(E67/D67*100,0)</f>
        <v>108</v>
      </c>
      <c r="R67" s="14">
        <f t="shared" ref="R67:R130" si="6">ROUND(E67/L67,2)</f>
        <v>132.05000000000001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3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4">
        <f t="shared" si="5"/>
        <v>119</v>
      </c>
      <c r="R68" s="14">
        <f t="shared" si="6"/>
        <v>91.23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9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4">
        <f t="shared" si="5"/>
        <v>116</v>
      </c>
      <c r="R69" s="14">
        <f t="shared" si="6"/>
        <v>116.25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5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4">
        <f t="shared" si="5"/>
        <v>127</v>
      </c>
      <c r="R70" s="14">
        <f t="shared" si="6"/>
        <v>21.19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9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4">
        <f t="shared" si="5"/>
        <v>111</v>
      </c>
      <c r="R71" s="14">
        <f t="shared" si="6"/>
        <v>62.33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9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4">
        <f t="shared" si="5"/>
        <v>127</v>
      </c>
      <c r="R72" s="14">
        <f t="shared" si="6"/>
        <v>37.409999999999997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9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4">
        <f t="shared" si="5"/>
        <v>124</v>
      </c>
      <c r="R73" s="14">
        <f t="shared" si="6"/>
        <v>69.72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9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4">
        <f t="shared" si="5"/>
        <v>108</v>
      </c>
      <c r="R74" s="14">
        <f t="shared" si="6"/>
        <v>58.17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9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4">
        <f t="shared" si="5"/>
        <v>100</v>
      </c>
      <c r="R75" s="14">
        <f t="shared" si="6"/>
        <v>50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9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4">
        <f t="shared" si="5"/>
        <v>113</v>
      </c>
      <c r="R76" s="14">
        <f t="shared" si="6"/>
        <v>19.47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9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4">
        <f t="shared" si="5"/>
        <v>115</v>
      </c>
      <c r="R77" s="14">
        <f t="shared" si="6"/>
        <v>85.96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9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4">
        <f t="shared" si="5"/>
        <v>153</v>
      </c>
      <c r="R78" s="14">
        <f t="shared" si="6"/>
        <v>30.67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9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4">
        <f t="shared" si="5"/>
        <v>393</v>
      </c>
      <c r="R79" s="14">
        <f t="shared" si="6"/>
        <v>60.38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7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4">
        <f t="shared" si="5"/>
        <v>2702</v>
      </c>
      <c r="R80" s="14">
        <f t="shared" si="6"/>
        <v>38.6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9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4">
        <f t="shared" si="5"/>
        <v>127</v>
      </c>
      <c r="R81" s="14">
        <f t="shared" si="6"/>
        <v>40.270000000000003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9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4">
        <f t="shared" si="5"/>
        <v>107</v>
      </c>
      <c r="R82" s="14">
        <f t="shared" si="6"/>
        <v>273.83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9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4">
        <f t="shared" si="5"/>
        <v>198</v>
      </c>
      <c r="R83" s="14">
        <f t="shared" si="6"/>
        <v>53.04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9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4">
        <f t="shared" si="5"/>
        <v>100</v>
      </c>
      <c r="R84" s="14">
        <f t="shared" si="6"/>
        <v>40.01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9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4">
        <f t="shared" si="5"/>
        <v>103</v>
      </c>
      <c r="R85" s="14">
        <f t="shared" si="6"/>
        <v>15.77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9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4">
        <f t="shared" si="5"/>
        <v>100</v>
      </c>
      <c r="R86" s="14">
        <f t="shared" si="6"/>
        <v>71.430000000000007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9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4">
        <f t="shared" si="5"/>
        <v>126</v>
      </c>
      <c r="R87" s="14">
        <f t="shared" si="6"/>
        <v>71.709999999999994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9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4">
        <f t="shared" si="5"/>
        <v>106</v>
      </c>
      <c r="R88" s="14">
        <f t="shared" si="6"/>
        <v>375.76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9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4">
        <f t="shared" si="5"/>
        <v>105</v>
      </c>
      <c r="R89" s="14">
        <f t="shared" si="6"/>
        <v>104.6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9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4">
        <f t="shared" si="5"/>
        <v>103</v>
      </c>
      <c r="R90" s="14">
        <f t="shared" si="6"/>
        <v>60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9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4">
        <f t="shared" si="5"/>
        <v>115</v>
      </c>
      <c r="R91" s="14">
        <f t="shared" si="6"/>
        <v>123.29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3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4">
        <f t="shared" si="5"/>
        <v>100</v>
      </c>
      <c r="R92" s="14">
        <f t="shared" si="6"/>
        <v>31.38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9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4">
        <f t="shared" si="5"/>
        <v>120</v>
      </c>
      <c r="R93" s="14">
        <f t="shared" si="6"/>
        <v>78.260000000000005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9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4">
        <f t="shared" si="5"/>
        <v>105</v>
      </c>
      <c r="R94" s="14">
        <f t="shared" si="6"/>
        <v>122.33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9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4">
        <f t="shared" si="5"/>
        <v>111</v>
      </c>
      <c r="R95" s="14">
        <f t="shared" si="6"/>
        <v>73.73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9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4">
        <f t="shared" si="5"/>
        <v>104</v>
      </c>
      <c r="R96" s="14">
        <f t="shared" si="6"/>
        <v>21.67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9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4">
        <f t="shared" si="5"/>
        <v>131</v>
      </c>
      <c r="R97" s="14">
        <f t="shared" si="6"/>
        <v>21.9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9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4">
        <f t="shared" si="5"/>
        <v>115</v>
      </c>
      <c r="R98" s="14">
        <f t="shared" si="6"/>
        <v>50.59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9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4">
        <f t="shared" si="5"/>
        <v>106</v>
      </c>
      <c r="R99" s="14">
        <f t="shared" si="6"/>
        <v>53.13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9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4">
        <f t="shared" si="5"/>
        <v>106</v>
      </c>
      <c r="R100" s="14">
        <f t="shared" si="6"/>
        <v>56.67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3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4">
        <f t="shared" si="5"/>
        <v>106</v>
      </c>
      <c r="R101" s="14">
        <f t="shared" si="6"/>
        <v>40.78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9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4">
        <f t="shared" si="5"/>
        <v>100</v>
      </c>
      <c r="R102" s="14">
        <f t="shared" si="6"/>
        <v>192.31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9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4">
        <f t="shared" si="5"/>
        <v>100</v>
      </c>
      <c r="R103" s="14">
        <f t="shared" si="6"/>
        <v>100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9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4">
        <f t="shared" si="5"/>
        <v>128</v>
      </c>
      <c r="R104" s="14">
        <f t="shared" si="6"/>
        <v>117.92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3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4">
        <f t="shared" si="5"/>
        <v>105</v>
      </c>
      <c r="R105" s="14">
        <f t="shared" si="6"/>
        <v>27.9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3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4">
        <f t="shared" si="5"/>
        <v>120</v>
      </c>
      <c r="R106" s="14">
        <f t="shared" si="6"/>
        <v>60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9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4">
        <f t="shared" si="5"/>
        <v>107</v>
      </c>
      <c r="R107" s="14">
        <f t="shared" si="6"/>
        <v>39.380000000000003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7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4">
        <f t="shared" si="5"/>
        <v>101</v>
      </c>
      <c r="R108" s="14">
        <f t="shared" si="6"/>
        <v>186.11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9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4">
        <f t="shared" si="5"/>
        <v>102</v>
      </c>
      <c r="R109" s="14">
        <f t="shared" si="6"/>
        <v>111.38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9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4">
        <f t="shared" si="5"/>
        <v>247</v>
      </c>
      <c r="R110" s="14">
        <f t="shared" si="6"/>
        <v>78.72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9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4">
        <f t="shared" si="5"/>
        <v>220</v>
      </c>
      <c r="R111" s="14">
        <f t="shared" si="6"/>
        <v>46.7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9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4">
        <f t="shared" si="5"/>
        <v>131</v>
      </c>
      <c r="R112" s="14">
        <f t="shared" si="6"/>
        <v>65.38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9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4">
        <f t="shared" si="5"/>
        <v>155</v>
      </c>
      <c r="R113" s="14">
        <f t="shared" si="6"/>
        <v>102.08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9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4">
        <f t="shared" si="5"/>
        <v>104</v>
      </c>
      <c r="R114" s="14">
        <f t="shared" si="6"/>
        <v>64.2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3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4">
        <f t="shared" si="5"/>
        <v>141</v>
      </c>
      <c r="R115" s="14">
        <f t="shared" si="6"/>
        <v>90.38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9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4">
        <f t="shared" si="5"/>
        <v>103</v>
      </c>
      <c r="R116" s="14">
        <f t="shared" si="6"/>
        <v>88.57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7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4">
        <f t="shared" si="5"/>
        <v>140</v>
      </c>
      <c r="R117" s="14">
        <f t="shared" si="6"/>
        <v>28.73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9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4">
        <f t="shared" si="5"/>
        <v>114</v>
      </c>
      <c r="R118" s="14">
        <f t="shared" si="6"/>
        <v>69.790000000000006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9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4">
        <f t="shared" si="5"/>
        <v>100</v>
      </c>
      <c r="R119" s="14">
        <f t="shared" si="6"/>
        <v>167.49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3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4">
        <f t="shared" si="5"/>
        <v>113</v>
      </c>
      <c r="R120" s="14">
        <f t="shared" si="6"/>
        <v>144.91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9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4">
        <f t="shared" si="5"/>
        <v>105</v>
      </c>
      <c r="R121" s="14">
        <f t="shared" si="6"/>
        <v>91.84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9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4">
        <f t="shared" si="5"/>
        <v>0</v>
      </c>
      <c r="R122" s="14">
        <f t="shared" si="6"/>
        <v>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9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4">
        <f t="shared" si="5"/>
        <v>0</v>
      </c>
      <c r="R123" s="14">
        <f t="shared" si="6"/>
        <v>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3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4">
        <f t="shared" si="5"/>
        <v>0</v>
      </c>
      <c r="R124" s="14" t="e">
        <f t="shared" si="6"/>
        <v>#DIV/0!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9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4">
        <f t="shared" si="5"/>
        <v>0</v>
      </c>
      <c r="R125" s="14">
        <f t="shared" si="6"/>
        <v>25.17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9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4">
        <f t="shared" si="5"/>
        <v>0</v>
      </c>
      <c r="R126" s="14" t="e">
        <f t="shared" si="6"/>
        <v>#DIV/0!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9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4">
        <f t="shared" si="5"/>
        <v>14</v>
      </c>
      <c r="R127" s="14">
        <f t="shared" si="6"/>
        <v>11.67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9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4">
        <f t="shared" si="5"/>
        <v>6</v>
      </c>
      <c r="R128" s="14">
        <f t="shared" si="6"/>
        <v>106.69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9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4">
        <f t="shared" si="5"/>
        <v>2</v>
      </c>
      <c r="R129" s="14">
        <f t="shared" si="6"/>
        <v>47.5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3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4">
        <f t="shared" si="5"/>
        <v>2</v>
      </c>
      <c r="R130" s="14">
        <f t="shared" si="6"/>
        <v>311.17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9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4">
        <f t="shared" ref="Q131:Q194" si="10">ROUND(E131/D131*100,0)</f>
        <v>0</v>
      </c>
      <c r="R131" s="14" t="e">
        <f t="shared" ref="R131:R194" si="11">ROUND(E131/L131,2)</f>
        <v>#DIV/0!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9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4">
        <f t="shared" si="10"/>
        <v>0</v>
      </c>
      <c r="R132" s="14" t="e">
        <f t="shared" si="11"/>
        <v>#DIV/0!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7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4">
        <f t="shared" si="10"/>
        <v>0</v>
      </c>
      <c r="R133" s="14" t="e">
        <f t="shared" si="11"/>
        <v>#DIV/0!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9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4">
        <f t="shared" si="10"/>
        <v>10</v>
      </c>
      <c r="R134" s="14">
        <f t="shared" si="11"/>
        <v>94.51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3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4">
        <f t="shared" si="10"/>
        <v>0</v>
      </c>
      <c r="R135" s="14" t="e">
        <f t="shared" si="11"/>
        <v>#DIV/0!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3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4">
        <f t="shared" si="10"/>
        <v>0</v>
      </c>
      <c r="R136" s="14" t="e">
        <f t="shared" si="11"/>
        <v>#DIV/0!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9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4">
        <f t="shared" si="10"/>
        <v>13</v>
      </c>
      <c r="R137" s="14">
        <f t="shared" si="11"/>
        <v>80.599999999999994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9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4">
        <f t="shared" si="10"/>
        <v>0</v>
      </c>
      <c r="R138" s="14" t="e">
        <f t="shared" si="11"/>
        <v>#DIV/0!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9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4">
        <f t="shared" si="10"/>
        <v>0</v>
      </c>
      <c r="R139" s="14" t="e">
        <f t="shared" si="11"/>
        <v>#DIV/0!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9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4">
        <f t="shared" si="10"/>
        <v>3</v>
      </c>
      <c r="R140" s="14">
        <f t="shared" si="11"/>
        <v>81.239999999999995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3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4">
        <f t="shared" si="10"/>
        <v>100</v>
      </c>
      <c r="R141" s="14">
        <f t="shared" si="11"/>
        <v>500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9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4">
        <f t="shared" si="10"/>
        <v>0</v>
      </c>
      <c r="R142" s="14" t="e">
        <f t="shared" si="11"/>
        <v>#DIV/0!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9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4">
        <f t="shared" si="10"/>
        <v>11</v>
      </c>
      <c r="R143" s="14">
        <f t="shared" si="11"/>
        <v>46.18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9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4">
        <f t="shared" si="10"/>
        <v>0</v>
      </c>
      <c r="R144" s="14">
        <f t="shared" si="11"/>
        <v>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9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4">
        <f t="shared" si="10"/>
        <v>0</v>
      </c>
      <c r="R145" s="14" t="e">
        <f t="shared" si="11"/>
        <v>#DIV/0!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9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4">
        <f t="shared" si="10"/>
        <v>28</v>
      </c>
      <c r="R146" s="14">
        <f t="shared" si="11"/>
        <v>55.95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9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4">
        <f t="shared" si="10"/>
        <v>8</v>
      </c>
      <c r="R147" s="14">
        <f t="shared" si="11"/>
        <v>37.56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9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4">
        <f t="shared" si="10"/>
        <v>1</v>
      </c>
      <c r="R148" s="14">
        <f t="shared" si="11"/>
        <v>38.33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3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4">
        <f t="shared" si="10"/>
        <v>0</v>
      </c>
      <c r="R149" s="14" t="e">
        <f t="shared" si="11"/>
        <v>#DIV/0!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9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4">
        <f t="shared" si="10"/>
        <v>0</v>
      </c>
      <c r="R150" s="14">
        <f t="shared" si="11"/>
        <v>20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9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4">
        <f t="shared" si="10"/>
        <v>1</v>
      </c>
      <c r="R151" s="14">
        <f t="shared" si="11"/>
        <v>15.33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9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4">
        <f t="shared" si="10"/>
        <v>23</v>
      </c>
      <c r="R152" s="14">
        <f t="shared" si="11"/>
        <v>449.43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9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4">
        <f t="shared" si="10"/>
        <v>0</v>
      </c>
      <c r="R153" s="14">
        <f t="shared" si="11"/>
        <v>28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3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4">
        <f t="shared" si="10"/>
        <v>0</v>
      </c>
      <c r="R154" s="14">
        <f t="shared" si="11"/>
        <v>15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9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4">
        <f t="shared" si="10"/>
        <v>1</v>
      </c>
      <c r="R155" s="14">
        <f t="shared" si="11"/>
        <v>35.9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3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4">
        <f t="shared" si="10"/>
        <v>3</v>
      </c>
      <c r="R156" s="14">
        <f t="shared" si="11"/>
        <v>13.33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5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4">
        <f t="shared" si="10"/>
        <v>0</v>
      </c>
      <c r="R157" s="14">
        <f t="shared" si="11"/>
        <v>20.25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9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4">
        <f t="shared" si="10"/>
        <v>5</v>
      </c>
      <c r="R158" s="14">
        <f t="shared" si="11"/>
        <v>119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9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4">
        <f t="shared" si="10"/>
        <v>0</v>
      </c>
      <c r="R159" s="14">
        <f t="shared" si="11"/>
        <v>4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9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4">
        <f t="shared" si="10"/>
        <v>0</v>
      </c>
      <c r="R160" s="14" t="e">
        <f t="shared" si="11"/>
        <v>#DIV/0!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9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4">
        <f t="shared" si="10"/>
        <v>0</v>
      </c>
      <c r="R161" s="14">
        <f t="shared" si="11"/>
        <v>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9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4">
        <f t="shared" si="10"/>
        <v>0</v>
      </c>
      <c r="R162" s="14" t="e">
        <f t="shared" si="11"/>
        <v>#DIV/0!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9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4">
        <f t="shared" si="10"/>
        <v>0</v>
      </c>
      <c r="R163" s="14">
        <f t="shared" si="11"/>
        <v>5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9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4">
        <f t="shared" si="10"/>
        <v>16</v>
      </c>
      <c r="R164" s="14">
        <f t="shared" si="11"/>
        <v>43.5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5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4">
        <f t="shared" si="10"/>
        <v>0</v>
      </c>
      <c r="R165" s="14" t="e">
        <f t="shared" si="11"/>
        <v>#DIV/0!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9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4">
        <f t="shared" si="10"/>
        <v>1</v>
      </c>
      <c r="R166" s="14">
        <f t="shared" si="11"/>
        <v>91.43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3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4">
        <f t="shared" si="10"/>
        <v>0</v>
      </c>
      <c r="R167" s="14" t="e">
        <f t="shared" si="11"/>
        <v>#DIV/0!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9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4">
        <f t="shared" si="10"/>
        <v>60</v>
      </c>
      <c r="R168" s="14">
        <f t="shared" si="11"/>
        <v>3000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9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4">
        <f t="shared" si="10"/>
        <v>0</v>
      </c>
      <c r="R169" s="14">
        <f t="shared" si="11"/>
        <v>5.5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9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4">
        <f t="shared" si="10"/>
        <v>4</v>
      </c>
      <c r="R170" s="14">
        <f t="shared" si="11"/>
        <v>108.33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9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4">
        <f t="shared" si="10"/>
        <v>22</v>
      </c>
      <c r="R171" s="14">
        <f t="shared" si="11"/>
        <v>56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9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4">
        <f t="shared" si="10"/>
        <v>3</v>
      </c>
      <c r="R172" s="14">
        <f t="shared" si="11"/>
        <v>32.5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9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4">
        <f t="shared" si="10"/>
        <v>0</v>
      </c>
      <c r="R173" s="14">
        <f t="shared" si="11"/>
        <v>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9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4">
        <f t="shared" si="10"/>
        <v>0</v>
      </c>
      <c r="R174" s="14" t="e">
        <f t="shared" si="11"/>
        <v>#DIV/0!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9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4">
        <f t="shared" si="10"/>
        <v>0</v>
      </c>
      <c r="R175" s="14" t="e">
        <f t="shared" si="11"/>
        <v>#DIV/0!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9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4">
        <f t="shared" si="10"/>
        <v>0</v>
      </c>
      <c r="R176" s="14" t="e">
        <f t="shared" si="11"/>
        <v>#DIV/0!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9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4">
        <f t="shared" si="10"/>
        <v>6</v>
      </c>
      <c r="R177" s="14">
        <f t="shared" si="11"/>
        <v>49.88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9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4">
        <f t="shared" si="10"/>
        <v>0</v>
      </c>
      <c r="R178" s="14" t="e">
        <f t="shared" si="11"/>
        <v>#DIV/0!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3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4">
        <f t="shared" si="10"/>
        <v>40</v>
      </c>
      <c r="R179" s="14">
        <f t="shared" si="11"/>
        <v>25.71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3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4">
        <f t="shared" si="10"/>
        <v>0</v>
      </c>
      <c r="R180" s="14" t="e">
        <f t="shared" si="11"/>
        <v>#DIV/0!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3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4">
        <f t="shared" si="10"/>
        <v>20</v>
      </c>
      <c r="R181" s="14">
        <f t="shared" si="11"/>
        <v>100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9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4">
        <f t="shared" si="10"/>
        <v>33</v>
      </c>
      <c r="R182" s="14">
        <f t="shared" si="11"/>
        <v>30.85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9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4">
        <f t="shared" si="10"/>
        <v>21</v>
      </c>
      <c r="R183" s="14">
        <f t="shared" si="11"/>
        <v>180.5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9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4">
        <f t="shared" si="10"/>
        <v>0</v>
      </c>
      <c r="R184" s="14" t="e">
        <f t="shared" si="11"/>
        <v>#DIV/0!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7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4">
        <f t="shared" si="10"/>
        <v>36</v>
      </c>
      <c r="R185" s="14">
        <f t="shared" si="11"/>
        <v>373.5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9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4">
        <f t="shared" si="10"/>
        <v>3</v>
      </c>
      <c r="R186" s="14">
        <f t="shared" si="11"/>
        <v>25.5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7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4">
        <f t="shared" si="10"/>
        <v>6</v>
      </c>
      <c r="R187" s="14">
        <f t="shared" si="11"/>
        <v>220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9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4">
        <f t="shared" si="10"/>
        <v>0</v>
      </c>
      <c r="R188" s="14" t="e">
        <f t="shared" si="11"/>
        <v>#DIV/0!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3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4">
        <f t="shared" si="10"/>
        <v>16</v>
      </c>
      <c r="R189" s="14">
        <f t="shared" si="11"/>
        <v>160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9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4">
        <f t="shared" si="10"/>
        <v>0</v>
      </c>
      <c r="R190" s="14" t="e">
        <f t="shared" si="11"/>
        <v>#DIV/0!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9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4">
        <f t="shared" si="10"/>
        <v>0</v>
      </c>
      <c r="R191" s="14">
        <f t="shared" si="11"/>
        <v>69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7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4">
        <f t="shared" si="10"/>
        <v>0</v>
      </c>
      <c r="R192" s="14">
        <f t="shared" si="11"/>
        <v>50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9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4">
        <f t="shared" si="10"/>
        <v>5</v>
      </c>
      <c r="R193" s="14">
        <f t="shared" si="11"/>
        <v>83.33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9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4">
        <f t="shared" si="10"/>
        <v>0</v>
      </c>
      <c r="R194" s="14">
        <f t="shared" si="11"/>
        <v>5.67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9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4">
        <f t="shared" ref="Q195:Q258" si="15">ROUND(E195/D195*100,0)</f>
        <v>0</v>
      </c>
      <c r="R195" s="14" t="e">
        <f t="shared" ref="R195:R258" si="16">ROUND(E195/L195,2)</f>
        <v>#DIV/0!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9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4">
        <f t="shared" si="15"/>
        <v>0</v>
      </c>
      <c r="R196" s="14">
        <f t="shared" si="16"/>
        <v>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9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4">
        <f t="shared" si="15"/>
        <v>0</v>
      </c>
      <c r="R197" s="14" t="e">
        <f t="shared" si="16"/>
        <v>#DIV/0!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9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4">
        <f t="shared" si="15"/>
        <v>42</v>
      </c>
      <c r="R198" s="14">
        <f t="shared" si="16"/>
        <v>77.11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9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4">
        <f t="shared" si="15"/>
        <v>10</v>
      </c>
      <c r="R199" s="14">
        <f t="shared" si="16"/>
        <v>32.75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9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4">
        <f t="shared" si="15"/>
        <v>1</v>
      </c>
      <c r="R200" s="14">
        <f t="shared" si="16"/>
        <v>46.5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9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4">
        <f t="shared" si="15"/>
        <v>0</v>
      </c>
      <c r="R201" s="14" t="e">
        <f t="shared" si="16"/>
        <v>#DIV/0!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3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4">
        <f t="shared" si="15"/>
        <v>26</v>
      </c>
      <c r="R202" s="14">
        <f t="shared" si="16"/>
        <v>87.31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9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4">
        <f t="shared" si="15"/>
        <v>58</v>
      </c>
      <c r="R203" s="14">
        <f t="shared" si="16"/>
        <v>54.29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7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4">
        <f t="shared" si="15"/>
        <v>0</v>
      </c>
      <c r="R204" s="14" t="e">
        <f t="shared" si="16"/>
        <v>#DIV/0!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9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4">
        <f t="shared" si="15"/>
        <v>30</v>
      </c>
      <c r="R205" s="14">
        <f t="shared" si="16"/>
        <v>93.25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9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4">
        <f t="shared" si="15"/>
        <v>51</v>
      </c>
      <c r="R206" s="14">
        <f t="shared" si="16"/>
        <v>117.68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9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4">
        <f t="shared" si="15"/>
        <v>16</v>
      </c>
      <c r="R207" s="14">
        <f t="shared" si="16"/>
        <v>76.47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9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4">
        <f t="shared" si="15"/>
        <v>0</v>
      </c>
      <c r="R208" s="14" t="e">
        <f t="shared" si="16"/>
        <v>#DIV/0!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9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4">
        <f t="shared" si="15"/>
        <v>15</v>
      </c>
      <c r="R209" s="14">
        <f t="shared" si="16"/>
        <v>163.85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9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4">
        <f t="shared" si="15"/>
        <v>0</v>
      </c>
      <c r="R210" s="14" t="e">
        <f t="shared" si="16"/>
        <v>#DIV/0!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9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4">
        <f t="shared" si="15"/>
        <v>0</v>
      </c>
      <c r="R211" s="14" t="e">
        <f t="shared" si="16"/>
        <v>#DIV/0!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9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4">
        <f t="shared" si="15"/>
        <v>25</v>
      </c>
      <c r="R212" s="14">
        <f t="shared" si="16"/>
        <v>91.82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9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4">
        <f t="shared" si="15"/>
        <v>45</v>
      </c>
      <c r="R213" s="14">
        <f t="shared" si="16"/>
        <v>185.83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3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4">
        <f t="shared" si="15"/>
        <v>0</v>
      </c>
      <c r="R214" s="14">
        <f t="shared" si="16"/>
        <v>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9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4">
        <f t="shared" si="15"/>
        <v>0</v>
      </c>
      <c r="R215" s="14">
        <f t="shared" si="16"/>
        <v>20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9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4">
        <f t="shared" si="15"/>
        <v>0</v>
      </c>
      <c r="R216" s="14">
        <f t="shared" si="16"/>
        <v>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9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4">
        <f t="shared" si="15"/>
        <v>0</v>
      </c>
      <c r="R217" s="14">
        <f t="shared" si="16"/>
        <v>10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9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4">
        <f t="shared" si="15"/>
        <v>56</v>
      </c>
      <c r="R218" s="14">
        <f t="shared" si="16"/>
        <v>331.54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7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4">
        <f t="shared" si="15"/>
        <v>12</v>
      </c>
      <c r="R219" s="14">
        <f t="shared" si="16"/>
        <v>314.29000000000002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9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4">
        <f t="shared" si="15"/>
        <v>2</v>
      </c>
      <c r="R220" s="14">
        <f t="shared" si="16"/>
        <v>100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3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4">
        <f t="shared" si="15"/>
        <v>18</v>
      </c>
      <c r="R221" s="14">
        <f t="shared" si="16"/>
        <v>115.99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9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4">
        <f t="shared" si="15"/>
        <v>1</v>
      </c>
      <c r="R222" s="14">
        <f t="shared" si="16"/>
        <v>120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7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4">
        <f t="shared" si="15"/>
        <v>0</v>
      </c>
      <c r="R223" s="14" t="e">
        <f t="shared" si="16"/>
        <v>#DIV/0!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9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4">
        <f t="shared" si="15"/>
        <v>13</v>
      </c>
      <c r="R224" s="14">
        <f t="shared" si="16"/>
        <v>65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9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4">
        <f t="shared" si="15"/>
        <v>0</v>
      </c>
      <c r="R225" s="14" t="e">
        <f t="shared" si="16"/>
        <v>#DIV/0!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9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4">
        <f t="shared" si="15"/>
        <v>0</v>
      </c>
      <c r="R226" s="14" t="e">
        <f t="shared" si="16"/>
        <v>#DIV/0!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9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4">
        <f t="shared" si="15"/>
        <v>0</v>
      </c>
      <c r="R227" s="14" t="e">
        <f t="shared" si="16"/>
        <v>#DIV/0!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3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4">
        <f t="shared" si="15"/>
        <v>1</v>
      </c>
      <c r="R228" s="14">
        <f t="shared" si="16"/>
        <v>125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9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4">
        <f t="shared" si="15"/>
        <v>0</v>
      </c>
      <c r="R229" s="14" t="e">
        <f t="shared" si="16"/>
        <v>#DIV/0!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3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4">
        <f t="shared" si="15"/>
        <v>0</v>
      </c>
      <c r="R230" s="14" t="e">
        <f t="shared" si="16"/>
        <v>#DIV/0!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9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4">
        <f t="shared" si="15"/>
        <v>0</v>
      </c>
      <c r="R231" s="14" t="e">
        <f t="shared" si="16"/>
        <v>#DIV/0!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9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4">
        <f t="shared" si="15"/>
        <v>0</v>
      </c>
      <c r="R232" s="14">
        <f t="shared" si="16"/>
        <v>30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9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4">
        <f t="shared" si="15"/>
        <v>0</v>
      </c>
      <c r="R233" s="14" t="e">
        <f t="shared" si="16"/>
        <v>#DIV/0!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9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4">
        <f t="shared" si="15"/>
        <v>3</v>
      </c>
      <c r="R234" s="14">
        <f t="shared" si="16"/>
        <v>15.71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9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4">
        <f t="shared" si="15"/>
        <v>0</v>
      </c>
      <c r="R235" s="14" t="e">
        <f t="shared" si="16"/>
        <v>#DIV/0!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9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4">
        <f t="shared" si="15"/>
        <v>40</v>
      </c>
      <c r="R236" s="14">
        <f t="shared" si="16"/>
        <v>80.2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3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4">
        <f t="shared" si="15"/>
        <v>0</v>
      </c>
      <c r="R237" s="14" t="e">
        <f t="shared" si="16"/>
        <v>#DIV/0!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9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4">
        <f t="shared" si="15"/>
        <v>0</v>
      </c>
      <c r="R238" s="14" t="e">
        <f t="shared" si="16"/>
        <v>#DIV/0!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7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4">
        <f t="shared" si="15"/>
        <v>0</v>
      </c>
      <c r="R239" s="14">
        <f t="shared" si="16"/>
        <v>50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9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4">
        <f t="shared" si="15"/>
        <v>0</v>
      </c>
      <c r="R240" s="14" t="e">
        <f t="shared" si="16"/>
        <v>#DIV/0!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9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4">
        <f t="shared" si="15"/>
        <v>25</v>
      </c>
      <c r="R241" s="14">
        <f t="shared" si="16"/>
        <v>50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9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4">
        <f t="shared" si="15"/>
        <v>108</v>
      </c>
      <c r="R242" s="14">
        <f t="shared" si="16"/>
        <v>117.85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9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4">
        <f t="shared" si="15"/>
        <v>113</v>
      </c>
      <c r="R243" s="14">
        <f t="shared" si="16"/>
        <v>109.04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9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4">
        <f t="shared" si="15"/>
        <v>113</v>
      </c>
      <c r="R244" s="14">
        <f t="shared" si="16"/>
        <v>73.02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9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4">
        <f t="shared" si="15"/>
        <v>103</v>
      </c>
      <c r="R245" s="14">
        <f t="shared" si="16"/>
        <v>78.2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9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4">
        <f t="shared" si="15"/>
        <v>114</v>
      </c>
      <c r="R246" s="14">
        <f t="shared" si="16"/>
        <v>47.4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9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4">
        <f t="shared" si="15"/>
        <v>104</v>
      </c>
      <c r="R247" s="14">
        <f t="shared" si="16"/>
        <v>54.02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9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4">
        <f t="shared" si="15"/>
        <v>305</v>
      </c>
      <c r="R248" s="14">
        <f t="shared" si="16"/>
        <v>68.489999999999995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5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4">
        <f t="shared" si="15"/>
        <v>134</v>
      </c>
      <c r="R249" s="14">
        <f t="shared" si="16"/>
        <v>108.15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9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4">
        <f t="shared" si="15"/>
        <v>101</v>
      </c>
      <c r="R250" s="14">
        <f t="shared" si="16"/>
        <v>589.95000000000005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9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4">
        <f t="shared" si="15"/>
        <v>113</v>
      </c>
      <c r="R251" s="14">
        <f t="shared" si="16"/>
        <v>48.05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9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4">
        <f t="shared" si="15"/>
        <v>106</v>
      </c>
      <c r="R252" s="14">
        <f t="shared" si="16"/>
        <v>72.48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9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4">
        <f t="shared" si="15"/>
        <v>126</v>
      </c>
      <c r="R253" s="14">
        <f t="shared" si="16"/>
        <v>57.08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9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4">
        <f t="shared" si="15"/>
        <v>185</v>
      </c>
      <c r="R254" s="14">
        <f t="shared" si="16"/>
        <v>85.44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9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4">
        <f t="shared" si="15"/>
        <v>101</v>
      </c>
      <c r="R255" s="14">
        <f t="shared" si="16"/>
        <v>215.86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9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4">
        <f t="shared" si="15"/>
        <v>117</v>
      </c>
      <c r="R256" s="14">
        <f t="shared" si="16"/>
        <v>89.39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3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4">
        <f t="shared" si="15"/>
        <v>107</v>
      </c>
      <c r="R257" s="14">
        <f t="shared" si="16"/>
        <v>45.42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9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4">
        <f t="shared" si="15"/>
        <v>139</v>
      </c>
      <c r="R258" s="14">
        <f t="shared" si="16"/>
        <v>65.760000000000005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9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4">
        <f t="shared" ref="Q259:Q322" si="20">ROUND(E259/D259*100,0)</f>
        <v>107</v>
      </c>
      <c r="R259" s="14">
        <f t="shared" ref="R259:R322" si="21">ROUND(E259/L259,2)</f>
        <v>66.7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9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4">
        <f t="shared" si="20"/>
        <v>191</v>
      </c>
      <c r="R260" s="14">
        <f t="shared" si="21"/>
        <v>83.35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9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4">
        <f t="shared" si="20"/>
        <v>132</v>
      </c>
      <c r="R261" s="14">
        <f t="shared" si="21"/>
        <v>105.05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3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4">
        <f t="shared" si="20"/>
        <v>106</v>
      </c>
      <c r="R262" s="14">
        <f t="shared" si="21"/>
        <v>120.91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3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4">
        <f t="shared" si="20"/>
        <v>107</v>
      </c>
      <c r="R263" s="14">
        <f t="shared" si="21"/>
        <v>97.64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3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4">
        <f t="shared" si="20"/>
        <v>240</v>
      </c>
      <c r="R264" s="14">
        <f t="shared" si="21"/>
        <v>41.38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5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4">
        <f t="shared" si="20"/>
        <v>118</v>
      </c>
      <c r="R265" s="14">
        <f t="shared" si="21"/>
        <v>30.65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5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4">
        <f t="shared" si="20"/>
        <v>118</v>
      </c>
      <c r="R266" s="14">
        <f t="shared" si="21"/>
        <v>64.95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5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4">
        <f t="shared" si="20"/>
        <v>111</v>
      </c>
      <c r="R267" s="14">
        <f t="shared" si="21"/>
        <v>95.78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9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4">
        <f t="shared" si="20"/>
        <v>146</v>
      </c>
      <c r="R268" s="14">
        <f t="shared" si="21"/>
        <v>40.42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9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4">
        <f t="shared" si="20"/>
        <v>132</v>
      </c>
      <c r="R269" s="14">
        <f t="shared" si="21"/>
        <v>78.58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9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4">
        <f t="shared" si="20"/>
        <v>111</v>
      </c>
      <c r="R270" s="14">
        <f t="shared" si="21"/>
        <v>50.18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9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4">
        <f t="shared" si="20"/>
        <v>147</v>
      </c>
      <c r="R271" s="14">
        <f t="shared" si="21"/>
        <v>92.25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9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4">
        <f t="shared" si="20"/>
        <v>153</v>
      </c>
      <c r="R272" s="14">
        <f t="shared" si="21"/>
        <v>57.54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9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4">
        <f t="shared" si="20"/>
        <v>105</v>
      </c>
      <c r="R273" s="14">
        <f t="shared" si="21"/>
        <v>109.42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9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4">
        <f t="shared" si="20"/>
        <v>177</v>
      </c>
      <c r="R274" s="14">
        <f t="shared" si="21"/>
        <v>81.89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9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4">
        <f t="shared" si="20"/>
        <v>108</v>
      </c>
      <c r="R275" s="14">
        <f t="shared" si="21"/>
        <v>45.67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9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4">
        <f t="shared" si="20"/>
        <v>156</v>
      </c>
      <c r="R276" s="14">
        <f t="shared" si="21"/>
        <v>55.22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9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4">
        <f t="shared" si="20"/>
        <v>108</v>
      </c>
      <c r="R277" s="14">
        <f t="shared" si="21"/>
        <v>65.3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9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4">
        <f t="shared" si="20"/>
        <v>148</v>
      </c>
      <c r="R278" s="14">
        <f t="shared" si="21"/>
        <v>95.23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9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4">
        <f t="shared" si="20"/>
        <v>110</v>
      </c>
      <c r="R279" s="14">
        <f t="shared" si="21"/>
        <v>75.44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3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4">
        <f t="shared" si="20"/>
        <v>150</v>
      </c>
      <c r="R280" s="14">
        <f t="shared" si="21"/>
        <v>97.82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9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4">
        <f t="shared" si="20"/>
        <v>157</v>
      </c>
      <c r="R281" s="14">
        <f t="shared" si="21"/>
        <v>87.69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9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4">
        <f t="shared" si="20"/>
        <v>156</v>
      </c>
      <c r="R282" s="14">
        <f t="shared" si="21"/>
        <v>54.75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9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4">
        <f t="shared" si="20"/>
        <v>121</v>
      </c>
      <c r="R283" s="14">
        <f t="shared" si="21"/>
        <v>83.95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9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4">
        <f t="shared" si="20"/>
        <v>101</v>
      </c>
      <c r="R284" s="14">
        <f t="shared" si="21"/>
        <v>254.39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3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4">
        <f t="shared" si="20"/>
        <v>114</v>
      </c>
      <c r="R285" s="14">
        <f t="shared" si="21"/>
        <v>101.83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9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4">
        <f t="shared" si="20"/>
        <v>105</v>
      </c>
      <c r="R286" s="14">
        <f t="shared" si="21"/>
        <v>55.07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9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4">
        <f t="shared" si="20"/>
        <v>229</v>
      </c>
      <c r="R287" s="14">
        <f t="shared" si="21"/>
        <v>56.9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9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4">
        <f t="shared" si="20"/>
        <v>109</v>
      </c>
      <c r="R288" s="14">
        <f t="shared" si="21"/>
        <v>121.28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3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4">
        <f t="shared" si="20"/>
        <v>176</v>
      </c>
      <c r="R289" s="14">
        <f t="shared" si="21"/>
        <v>91.19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9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4">
        <f t="shared" si="20"/>
        <v>103</v>
      </c>
      <c r="R290" s="14">
        <f t="shared" si="21"/>
        <v>115.45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9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4">
        <f t="shared" si="20"/>
        <v>105</v>
      </c>
      <c r="R291" s="14">
        <f t="shared" si="21"/>
        <v>67.77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3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4">
        <f t="shared" si="20"/>
        <v>107</v>
      </c>
      <c r="R292" s="14">
        <f t="shared" si="21"/>
        <v>28.58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9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4">
        <f t="shared" si="20"/>
        <v>120</v>
      </c>
      <c r="R293" s="14">
        <f t="shared" si="21"/>
        <v>46.88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9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4">
        <f t="shared" si="20"/>
        <v>102</v>
      </c>
      <c r="R294" s="14">
        <f t="shared" si="21"/>
        <v>154.41999999999999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9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4">
        <f t="shared" si="20"/>
        <v>101</v>
      </c>
      <c r="R295" s="14">
        <f t="shared" si="21"/>
        <v>201.22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9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4">
        <f t="shared" si="20"/>
        <v>100</v>
      </c>
      <c r="R296" s="14">
        <f t="shared" si="21"/>
        <v>100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9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4">
        <f t="shared" si="20"/>
        <v>133</v>
      </c>
      <c r="R297" s="14">
        <f t="shared" si="21"/>
        <v>100.08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9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4">
        <f t="shared" si="20"/>
        <v>119</v>
      </c>
      <c r="R298" s="14">
        <f t="shared" si="21"/>
        <v>230.09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9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4">
        <f t="shared" si="20"/>
        <v>101</v>
      </c>
      <c r="R299" s="14">
        <f t="shared" si="21"/>
        <v>141.75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3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4">
        <f t="shared" si="20"/>
        <v>109</v>
      </c>
      <c r="R300" s="14">
        <f t="shared" si="21"/>
        <v>56.34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9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4">
        <f t="shared" si="20"/>
        <v>179</v>
      </c>
      <c r="R301" s="14">
        <f t="shared" si="21"/>
        <v>73.34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9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4">
        <f t="shared" si="20"/>
        <v>102</v>
      </c>
      <c r="R302" s="14">
        <f t="shared" si="21"/>
        <v>85.34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9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4">
        <f t="shared" si="20"/>
        <v>119</v>
      </c>
      <c r="R303" s="14">
        <f t="shared" si="21"/>
        <v>61.5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5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4">
        <f t="shared" si="20"/>
        <v>100</v>
      </c>
      <c r="R304" s="14">
        <f t="shared" si="21"/>
        <v>93.02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9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4">
        <f t="shared" si="20"/>
        <v>137</v>
      </c>
      <c r="R305" s="14">
        <f t="shared" si="21"/>
        <v>50.29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3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4">
        <f t="shared" si="20"/>
        <v>232</v>
      </c>
      <c r="R306" s="14">
        <f t="shared" si="21"/>
        <v>106.43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3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4">
        <f t="shared" si="20"/>
        <v>130</v>
      </c>
      <c r="R307" s="14">
        <f t="shared" si="21"/>
        <v>51.72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3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4">
        <f t="shared" si="20"/>
        <v>293</v>
      </c>
      <c r="R308" s="14">
        <f t="shared" si="21"/>
        <v>36.61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7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4">
        <f t="shared" si="20"/>
        <v>111</v>
      </c>
      <c r="R309" s="14">
        <f t="shared" si="21"/>
        <v>42.52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9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4">
        <f t="shared" si="20"/>
        <v>106</v>
      </c>
      <c r="R310" s="14">
        <f t="shared" si="21"/>
        <v>62.71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9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4">
        <f t="shared" si="20"/>
        <v>119</v>
      </c>
      <c r="R311" s="14">
        <f t="shared" si="21"/>
        <v>89.96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9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4">
        <f t="shared" si="20"/>
        <v>104</v>
      </c>
      <c r="R312" s="14">
        <f t="shared" si="21"/>
        <v>28.92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9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4">
        <f t="shared" si="20"/>
        <v>104</v>
      </c>
      <c r="R313" s="14">
        <f t="shared" si="21"/>
        <v>138.80000000000001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9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4">
        <f t="shared" si="20"/>
        <v>112</v>
      </c>
      <c r="R314" s="14">
        <f t="shared" si="21"/>
        <v>61.3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9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4">
        <f t="shared" si="20"/>
        <v>105</v>
      </c>
      <c r="R315" s="14">
        <f t="shared" si="21"/>
        <v>80.2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9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4">
        <f t="shared" si="20"/>
        <v>385</v>
      </c>
      <c r="R316" s="14">
        <f t="shared" si="21"/>
        <v>32.1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9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4">
        <f t="shared" si="20"/>
        <v>101</v>
      </c>
      <c r="R317" s="14">
        <f t="shared" si="21"/>
        <v>200.89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3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4">
        <f t="shared" si="20"/>
        <v>114</v>
      </c>
      <c r="R318" s="14">
        <f t="shared" si="21"/>
        <v>108.01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3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4">
        <f t="shared" si="20"/>
        <v>101</v>
      </c>
      <c r="R319" s="14">
        <f t="shared" si="21"/>
        <v>95.7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9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4">
        <f t="shared" si="20"/>
        <v>283</v>
      </c>
      <c r="R320" s="14">
        <f t="shared" si="21"/>
        <v>49.88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5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4">
        <f t="shared" si="20"/>
        <v>113</v>
      </c>
      <c r="R321" s="14">
        <f t="shared" si="21"/>
        <v>110.47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9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4">
        <f t="shared" si="20"/>
        <v>107</v>
      </c>
      <c r="R322" s="14">
        <f t="shared" si="21"/>
        <v>134.91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9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4">
        <f t="shared" ref="Q323:Q386" si="25">ROUND(E323/D323*100,0)</f>
        <v>103</v>
      </c>
      <c r="R323" s="14">
        <f t="shared" ref="R323:R386" si="26">ROUND(E323/L323,2)</f>
        <v>106.62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9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4">
        <f t="shared" si="25"/>
        <v>108</v>
      </c>
      <c r="R324" s="14">
        <f t="shared" si="26"/>
        <v>145.04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9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4">
        <f t="shared" si="25"/>
        <v>123</v>
      </c>
      <c r="R325" s="14">
        <f t="shared" si="26"/>
        <v>114.59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9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4">
        <f t="shared" si="25"/>
        <v>102</v>
      </c>
      <c r="R326" s="14">
        <f t="shared" si="26"/>
        <v>105.32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9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4">
        <f t="shared" si="25"/>
        <v>104</v>
      </c>
      <c r="R327" s="14">
        <f t="shared" si="26"/>
        <v>70.92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9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4">
        <f t="shared" si="25"/>
        <v>113</v>
      </c>
      <c r="R328" s="14">
        <f t="shared" si="26"/>
        <v>147.16999999999999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9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4">
        <f t="shared" si="25"/>
        <v>136</v>
      </c>
      <c r="R329" s="14">
        <f t="shared" si="26"/>
        <v>160.47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9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4">
        <f t="shared" si="25"/>
        <v>104</v>
      </c>
      <c r="R330" s="14">
        <f t="shared" si="26"/>
        <v>156.05000000000001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9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4">
        <f t="shared" si="25"/>
        <v>106</v>
      </c>
      <c r="R331" s="14">
        <f t="shared" si="26"/>
        <v>63.17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9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4">
        <f t="shared" si="25"/>
        <v>102</v>
      </c>
      <c r="R332" s="14">
        <f t="shared" si="26"/>
        <v>104.82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9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4">
        <f t="shared" si="25"/>
        <v>107</v>
      </c>
      <c r="R333" s="14">
        <f t="shared" si="26"/>
        <v>97.36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9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4">
        <f t="shared" si="25"/>
        <v>113</v>
      </c>
      <c r="R334" s="14">
        <f t="shared" si="26"/>
        <v>203.63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9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4">
        <f t="shared" si="25"/>
        <v>125</v>
      </c>
      <c r="R335" s="14">
        <f t="shared" si="26"/>
        <v>188.31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9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4">
        <f t="shared" si="25"/>
        <v>101</v>
      </c>
      <c r="R336" s="14">
        <f t="shared" si="26"/>
        <v>146.65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9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4">
        <f t="shared" si="25"/>
        <v>103</v>
      </c>
      <c r="R337" s="14">
        <f t="shared" si="26"/>
        <v>109.19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9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4">
        <f t="shared" si="25"/>
        <v>117</v>
      </c>
      <c r="R338" s="14">
        <f t="shared" si="26"/>
        <v>59.25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9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4">
        <f t="shared" si="25"/>
        <v>101</v>
      </c>
      <c r="R339" s="14">
        <f t="shared" si="26"/>
        <v>97.9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9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4">
        <f t="shared" si="25"/>
        <v>110</v>
      </c>
      <c r="R340" s="14">
        <f t="shared" si="26"/>
        <v>70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9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4">
        <f t="shared" si="25"/>
        <v>108</v>
      </c>
      <c r="R341" s="14">
        <f t="shared" si="26"/>
        <v>72.87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9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4">
        <f t="shared" si="25"/>
        <v>125</v>
      </c>
      <c r="R342" s="14">
        <f t="shared" si="26"/>
        <v>146.35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9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4">
        <f t="shared" si="25"/>
        <v>107</v>
      </c>
      <c r="R343" s="14">
        <f t="shared" si="26"/>
        <v>67.91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3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4">
        <f t="shared" si="25"/>
        <v>100</v>
      </c>
      <c r="R344" s="14">
        <f t="shared" si="26"/>
        <v>169.85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9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4">
        <f t="shared" si="25"/>
        <v>102</v>
      </c>
      <c r="R345" s="14">
        <f t="shared" si="26"/>
        <v>58.41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9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4">
        <f t="shared" si="25"/>
        <v>102</v>
      </c>
      <c r="R346" s="14">
        <f t="shared" si="26"/>
        <v>119.99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9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4">
        <f t="shared" si="25"/>
        <v>123</v>
      </c>
      <c r="R347" s="14">
        <f t="shared" si="26"/>
        <v>99.86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9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4">
        <f t="shared" si="25"/>
        <v>170</v>
      </c>
      <c r="R348" s="14">
        <f t="shared" si="26"/>
        <v>90.58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9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4">
        <f t="shared" si="25"/>
        <v>112</v>
      </c>
      <c r="R349" s="14">
        <f t="shared" si="26"/>
        <v>117.77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9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4">
        <f t="shared" si="25"/>
        <v>103</v>
      </c>
      <c r="R350" s="14">
        <f t="shared" si="26"/>
        <v>86.55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3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4">
        <f t="shared" si="25"/>
        <v>107</v>
      </c>
      <c r="R351" s="14">
        <f t="shared" si="26"/>
        <v>71.900000000000006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9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4">
        <f t="shared" si="25"/>
        <v>115</v>
      </c>
      <c r="R352" s="14">
        <f t="shared" si="26"/>
        <v>129.82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9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4">
        <f t="shared" si="25"/>
        <v>127</v>
      </c>
      <c r="R353" s="14">
        <f t="shared" si="26"/>
        <v>44.91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9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4">
        <f t="shared" si="25"/>
        <v>117</v>
      </c>
      <c r="R354" s="14">
        <f t="shared" si="26"/>
        <v>40.76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9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4">
        <f t="shared" si="25"/>
        <v>109</v>
      </c>
      <c r="R355" s="14">
        <f t="shared" si="26"/>
        <v>103.52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9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4">
        <f t="shared" si="25"/>
        <v>104</v>
      </c>
      <c r="R356" s="14">
        <f t="shared" si="26"/>
        <v>125.45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3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4">
        <f t="shared" si="25"/>
        <v>116</v>
      </c>
      <c r="R357" s="14">
        <f t="shared" si="26"/>
        <v>246.61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3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4">
        <f t="shared" si="25"/>
        <v>103</v>
      </c>
      <c r="R358" s="14">
        <f t="shared" si="26"/>
        <v>79.400000000000006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9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4">
        <f t="shared" si="25"/>
        <v>174</v>
      </c>
      <c r="R359" s="14">
        <f t="shared" si="26"/>
        <v>86.14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9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4">
        <f t="shared" si="25"/>
        <v>103</v>
      </c>
      <c r="R360" s="14">
        <f t="shared" si="26"/>
        <v>193.05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9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4">
        <f t="shared" si="25"/>
        <v>105</v>
      </c>
      <c r="R361" s="14">
        <f t="shared" si="26"/>
        <v>84.02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9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4">
        <f t="shared" si="25"/>
        <v>101</v>
      </c>
      <c r="R362" s="14">
        <f t="shared" si="26"/>
        <v>139.83000000000001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9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4">
        <f t="shared" si="25"/>
        <v>111</v>
      </c>
      <c r="R363" s="14">
        <f t="shared" si="26"/>
        <v>109.82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9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4">
        <f t="shared" si="25"/>
        <v>124</v>
      </c>
      <c r="R364" s="14">
        <f t="shared" si="26"/>
        <v>139.53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9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4">
        <f t="shared" si="25"/>
        <v>101</v>
      </c>
      <c r="R365" s="14">
        <f t="shared" si="26"/>
        <v>347.85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9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4">
        <f t="shared" si="25"/>
        <v>110</v>
      </c>
      <c r="R366" s="14">
        <f t="shared" si="26"/>
        <v>68.239999999999995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9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4">
        <f t="shared" si="25"/>
        <v>104</v>
      </c>
      <c r="R367" s="14">
        <f t="shared" si="26"/>
        <v>239.94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9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4">
        <f t="shared" si="25"/>
        <v>101</v>
      </c>
      <c r="R368" s="14">
        <f t="shared" si="26"/>
        <v>287.31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9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4">
        <f t="shared" si="25"/>
        <v>103</v>
      </c>
      <c r="R369" s="14">
        <f t="shared" si="26"/>
        <v>86.85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9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4">
        <f t="shared" si="25"/>
        <v>104</v>
      </c>
      <c r="R370" s="14">
        <f t="shared" si="26"/>
        <v>81.849999999999994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9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4">
        <f t="shared" si="25"/>
        <v>110</v>
      </c>
      <c r="R371" s="14">
        <f t="shared" si="26"/>
        <v>42.87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9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4">
        <f t="shared" si="25"/>
        <v>122</v>
      </c>
      <c r="R372" s="14">
        <f t="shared" si="26"/>
        <v>709.42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9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4">
        <f t="shared" si="25"/>
        <v>114</v>
      </c>
      <c r="R373" s="14">
        <f t="shared" si="26"/>
        <v>161.26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3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4">
        <f t="shared" si="25"/>
        <v>125</v>
      </c>
      <c r="R374" s="14">
        <f t="shared" si="26"/>
        <v>41.78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9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4">
        <f t="shared" si="25"/>
        <v>107</v>
      </c>
      <c r="R375" s="14">
        <f t="shared" si="26"/>
        <v>89.89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9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4">
        <f t="shared" si="25"/>
        <v>131</v>
      </c>
      <c r="R376" s="14">
        <f t="shared" si="26"/>
        <v>45.05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9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4">
        <f t="shared" si="25"/>
        <v>120</v>
      </c>
      <c r="R377" s="14">
        <f t="shared" si="26"/>
        <v>42.86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9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4">
        <f t="shared" si="25"/>
        <v>106</v>
      </c>
      <c r="R378" s="14">
        <f t="shared" si="26"/>
        <v>54.08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9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4">
        <f t="shared" si="25"/>
        <v>114</v>
      </c>
      <c r="R379" s="14">
        <f t="shared" si="26"/>
        <v>103.22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9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4">
        <f t="shared" si="25"/>
        <v>112</v>
      </c>
      <c r="R380" s="14">
        <f t="shared" si="26"/>
        <v>40.4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9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4">
        <f t="shared" si="25"/>
        <v>116</v>
      </c>
      <c r="R381" s="14">
        <f t="shared" si="26"/>
        <v>116.86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9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4">
        <f t="shared" si="25"/>
        <v>142</v>
      </c>
      <c r="R382" s="14">
        <f t="shared" si="26"/>
        <v>115.51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9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4">
        <f t="shared" si="25"/>
        <v>105</v>
      </c>
      <c r="R383" s="14">
        <f t="shared" si="26"/>
        <v>104.31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9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4">
        <f t="shared" si="25"/>
        <v>256</v>
      </c>
      <c r="R384" s="14">
        <f t="shared" si="26"/>
        <v>69.77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9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4">
        <f t="shared" si="25"/>
        <v>207</v>
      </c>
      <c r="R385" s="14">
        <f t="shared" si="26"/>
        <v>43.02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9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4">
        <f t="shared" si="25"/>
        <v>112</v>
      </c>
      <c r="R386" s="14">
        <f t="shared" si="26"/>
        <v>58.54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9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4">
        <f t="shared" ref="Q387:Q450" si="30">ROUND(E387/D387*100,0)</f>
        <v>106</v>
      </c>
      <c r="R387" s="14">
        <f t="shared" ref="R387:R450" si="31">ROUND(E387/L387,2)</f>
        <v>111.8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9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4">
        <f t="shared" si="30"/>
        <v>100</v>
      </c>
      <c r="R388" s="14">
        <f t="shared" si="31"/>
        <v>46.23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9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4">
        <f t="shared" si="30"/>
        <v>214</v>
      </c>
      <c r="R389" s="14">
        <f t="shared" si="31"/>
        <v>144.69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9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4">
        <f t="shared" si="30"/>
        <v>126</v>
      </c>
      <c r="R390" s="14">
        <f t="shared" si="31"/>
        <v>88.85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9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4">
        <f t="shared" si="30"/>
        <v>182</v>
      </c>
      <c r="R391" s="14">
        <f t="shared" si="31"/>
        <v>81.75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9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4">
        <f t="shared" si="30"/>
        <v>100</v>
      </c>
      <c r="R392" s="14">
        <f t="shared" si="31"/>
        <v>71.430000000000007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9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4">
        <f t="shared" si="30"/>
        <v>101</v>
      </c>
      <c r="R393" s="14">
        <f t="shared" si="31"/>
        <v>104.26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9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4">
        <f t="shared" si="30"/>
        <v>101</v>
      </c>
      <c r="R394" s="14">
        <f t="shared" si="31"/>
        <v>90.62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3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4">
        <f t="shared" si="30"/>
        <v>110</v>
      </c>
      <c r="R395" s="14">
        <f t="shared" si="31"/>
        <v>157.33000000000001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9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4">
        <f t="shared" si="30"/>
        <v>112</v>
      </c>
      <c r="R396" s="14">
        <f t="shared" si="31"/>
        <v>105.18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9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4">
        <f t="shared" si="30"/>
        <v>108</v>
      </c>
      <c r="R397" s="14">
        <f t="shared" si="31"/>
        <v>58.72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9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4">
        <f t="shared" si="30"/>
        <v>107</v>
      </c>
      <c r="R398" s="14">
        <f t="shared" si="31"/>
        <v>81.63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5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4">
        <f t="shared" si="30"/>
        <v>104</v>
      </c>
      <c r="R399" s="14">
        <f t="shared" si="31"/>
        <v>56.46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9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4">
        <f t="shared" si="30"/>
        <v>125</v>
      </c>
      <c r="R400" s="14">
        <f t="shared" si="31"/>
        <v>140.1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9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4">
        <f t="shared" si="30"/>
        <v>107</v>
      </c>
      <c r="R401" s="14">
        <f t="shared" si="31"/>
        <v>224.85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9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4">
        <f t="shared" si="30"/>
        <v>112</v>
      </c>
      <c r="R402" s="14">
        <f t="shared" si="31"/>
        <v>181.13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9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4">
        <f t="shared" si="30"/>
        <v>104</v>
      </c>
      <c r="R403" s="14">
        <f t="shared" si="31"/>
        <v>711.04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9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4">
        <f t="shared" si="30"/>
        <v>142</v>
      </c>
      <c r="R404" s="14">
        <f t="shared" si="31"/>
        <v>65.88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9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4">
        <f t="shared" si="30"/>
        <v>105</v>
      </c>
      <c r="R405" s="14">
        <f t="shared" si="31"/>
        <v>75.19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9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4">
        <f t="shared" si="30"/>
        <v>103</v>
      </c>
      <c r="R406" s="14">
        <f t="shared" si="31"/>
        <v>133.13999999999999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3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4">
        <f t="shared" si="30"/>
        <v>108</v>
      </c>
      <c r="R407" s="14">
        <f t="shared" si="31"/>
        <v>55.2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9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4">
        <f t="shared" si="30"/>
        <v>108</v>
      </c>
      <c r="R408" s="14">
        <f t="shared" si="31"/>
        <v>86.16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9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4">
        <f t="shared" si="30"/>
        <v>102</v>
      </c>
      <c r="R409" s="14">
        <f t="shared" si="31"/>
        <v>92.32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9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4">
        <f t="shared" si="30"/>
        <v>101</v>
      </c>
      <c r="R410" s="14">
        <f t="shared" si="31"/>
        <v>160.16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9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4">
        <f t="shared" si="30"/>
        <v>137</v>
      </c>
      <c r="R411" s="14">
        <f t="shared" si="31"/>
        <v>45.6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9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4">
        <f t="shared" si="30"/>
        <v>128</v>
      </c>
      <c r="R412" s="14">
        <f t="shared" si="31"/>
        <v>183.29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9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4">
        <f t="shared" si="30"/>
        <v>101</v>
      </c>
      <c r="R413" s="14">
        <f t="shared" si="31"/>
        <v>125.79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9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4">
        <f t="shared" si="30"/>
        <v>127</v>
      </c>
      <c r="R414" s="14">
        <f t="shared" si="31"/>
        <v>57.65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9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4">
        <f t="shared" si="30"/>
        <v>105</v>
      </c>
      <c r="R415" s="14">
        <f t="shared" si="31"/>
        <v>78.66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9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4">
        <f t="shared" si="30"/>
        <v>103</v>
      </c>
      <c r="R416" s="14">
        <f t="shared" si="31"/>
        <v>91.48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5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4">
        <f t="shared" si="30"/>
        <v>102</v>
      </c>
      <c r="R417" s="14">
        <f t="shared" si="31"/>
        <v>68.099999999999994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3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4">
        <f t="shared" si="30"/>
        <v>120</v>
      </c>
      <c r="R418" s="14">
        <f t="shared" si="31"/>
        <v>48.09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9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4">
        <f t="shared" si="30"/>
        <v>100</v>
      </c>
      <c r="R419" s="14">
        <f t="shared" si="31"/>
        <v>202.42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9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4">
        <f t="shared" si="30"/>
        <v>101</v>
      </c>
      <c r="R420" s="14">
        <f t="shared" si="31"/>
        <v>216.75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9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4">
        <f t="shared" si="30"/>
        <v>100</v>
      </c>
      <c r="R421" s="14">
        <f t="shared" si="31"/>
        <v>110.07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9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4">
        <f t="shared" si="30"/>
        <v>0</v>
      </c>
      <c r="R422" s="14">
        <f t="shared" si="31"/>
        <v>4.83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9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4">
        <f t="shared" si="30"/>
        <v>2</v>
      </c>
      <c r="R423" s="14">
        <f t="shared" si="31"/>
        <v>50.17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9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4">
        <f t="shared" si="30"/>
        <v>1</v>
      </c>
      <c r="R424" s="14">
        <f t="shared" si="31"/>
        <v>35.83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9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4">
        <f t="shared" si="30"/>
        <v>1</v>
      </c>
      <c r="R425" s="14">
        <f t="shared" si="31"/>
        <v>11.77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9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4">
        <f t="shared" si="30"/>
        <v>7</v>
      </c>
      <c r="R426" s="14">
        <f t="shared" si="31"/>
        <v>40.78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9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4">
        <f t="shared" si="30"/>
        <v>0</v>
      </c>
      <c r="R427" s="14">
        <f t="shared" si="31"/>
        <v>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9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4">
        <f t="shared" si="30"/>
        <v>1</v>
      </c>
      <c r="R428" s="14">
        <f t="shared" si="31"/>
        <v>16.63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9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4">
        <f t="shared" si="30"/>
        <v>0</v>
      </c>
      <c r="R429" s="14" t="e">
        <f t="shared" si="31"/>
        <v>#DIV/0!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3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4">
        <f t="shared" si="30"/>
        <v>6</v>
      </c>
      <c r="R430" s="14">
        <f t="shared" si="31"/>
        <v>52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5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4">
        <f t="shared" si="30"/>
        <v>0</v>
      </c>
      <c r="R431" s="14" t="e">
        <f t="shared" si="31"/>
        <v>#DIV/0!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3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4">
        <f t="shared" si="30"/>
        <v>2</v>
      </c>
      <c r="R432" s="14">
        <f t="shared" si="31"/>
        <v>4.8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9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4">
        <f t="shared" si="30"/>
        <v>14</v>
      </c>
      <c r="R433" s="14">
        <f t="shared" si="31"/>
        <v>51.88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9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4">
        <f t="shared" si="30"/>
        <v>10</v>
      </c>
      <c r="R434" s="14">
        <f t="shared" si="31"/>
        <v>71.25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5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4">
        <f t="shared" si="30"/>
        <v>0</v>
      </c>
      <c r="R435" s="14" t="e">
        <f t="shared" si="31"/>
        <v>#DIV/0!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9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4">
        <f t="shared" si="30"/>
        <v>5</v>
      </c>
      <c r="R436" s="14">
        <f t="shared" si="31"/>
        <v>62.5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9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4">
        <f t="shared" si="30"/>
        <v>0</v>
      </c>
      <c r="R437" s="14">
        <f t="shared" si="31"/>
        <v>1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9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4">
        <f t="shared" si="30"/>
        <v>0</v>
      </c>
      <c r="R438" s="14" t="e">
        <f t="shared" si="31"/>
        <v>#DIV/0!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9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4">
        <f t="shared" si="30"/>
        <v>0</v>
      </c>
      <c r="R439" s="14" t="e">
        <f t="shared" si="31"/>
        <v>#DIV/0!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9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4">
        <f t="shared" si="30"/>
        <v>9</v>
      </c>
      <c r="R440" s="14">
        <f t="shared" si="31"/>
        <v>170.55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9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4">
        <f t="shared" si="30"/>
        <v>0</v>
      </c>
      <c r="R441" s="14" t="e">
        <f t="shared" si="31"/>
        <v>#DIV/0!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9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4">
        <f t="shared" si="30"/>
        <v>0</v>
      </c>
      <c r="R442" s="14">
        <f t="shared" si="31"/>
        <v>5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9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4">
        <f t="shared" si="30"/>
        <v>0</v>
      </c>
      <c r="R443" s="14" t="e">
        <f t="shared" si="31"/>
        <v>#DIV/0!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7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4">
        <f t="shared" si="30"/>
        <v>39</v>
      </c>
      <c r="R444" s="14">
        <f t="shared" si="31"/>
        <v>393.59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9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4">
        <f t="shared" si="30"/>
        <v>0</v>
      </c>
      <c r="R445" s="14">
        <f t="shared" si="31"/>
        <v>5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3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4">
        <f t="shared" si="30"/>
        <v>5</v>
      </c>
      <c r="R446" s="14">
        <f t="shared" si="31"/>
        <v>50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9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4">
        <f t="shared" si="30"/>
        <v>0</v>
      </c>
      <c r="R447" s="14">
        <f t="shared" si="31"/>
        <v>1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9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4">
        <f t="shared" si="30"/>
        <v>7</v>
      </c>
      <c r="R448" s="14">
        <f t="shared" si="31"/>
        <v>47.88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9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4">
        <f t="shared" si="30"/>
        <v>0</v>
      </c>
      <c r="R449" s="14">
        <f t="shared" si="31"/>
        <v>5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9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4">
        <f t="shared" si="30"/>
        <v>3</v>
      </c>
      <c r="R450" s="14">
        <f t="shared" si="31"/>
        <v>20.5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9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4">
        <f t="shared" ref="Q451:Q514" si="35">ROUND(E451/D451*100,0)</f>
        <v>2</v>
      </c>
      <c r="R451" s="14">
        <f t="shared" ref="R451:R514" si="36">ROUND(E451/L451,2)</f>
        <v>9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9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4">
        <f t="shared" si="35"/>
        <v>1</v>
      </c>
      <c r="R452" s="14">
        <f t="shared" si="36"/>
        <v>56.57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9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4">
        <f t="shared" si="35"/>
        <v>0</v>
      </c>
      <c r="R453" s="14" t="e">
        <f t="shared" si="36"/>
        <v>#DIV/0!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3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4">
        <f t="shared" si="35"/>
        <v>64</v>
      </c>
      <c r="R454" s="14">
        <f t="shared" si="36"/>
        <v>40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9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4">
        <f t="shared" si="35"/>
        <v>0</v>
      </c>
      <c r="R455" s="14">
        <f t="shared" si="36"/>
        <v>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9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4">
        <f t="shared" si="35"/>
        <v>1</v>
      </c>
      <c r="R456" s="14">
        <f t="shared" si="36"/>
        <v>16.399999999999999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9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4">
        <f t="shared" si="35"/>
        <v>0</v>
      </c>
      <c r="R457" s="14">
        <f t="shared" si="36"/>
        <v>22.5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9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4">
        <f t="shared" si="35"/>
        <v>1</v>
      </c>
      <c r="R458" s="14">
        <f t="shared" si="36"/>
        <v>20.329999999999998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9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4">
        <f t="shared" si="35"/>
        <v>0</v>
      </c>
      <c r="R459" s="14" t="e">
        <f t="shared" si="36"/>
        <v>#DIV/0!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9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4">
        <f t="shared" si="35"/>
        <v>8</v>
      </c>
      <c r="R460" s="14">
        <f t="shared" si="36"/>
        <v>16.760000000000002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9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4">
        <f t="shared" si="35"/>
        <v>0</v>
      </c>
      <c r="R461" s="14">
        <f t="shared" si="36"/>
        <v>25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3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4">
        <f t="shared" si="35"/>
        <v>0</v>
      </c>
      <c r="R462" s="14">
        <f t="shared" si="36"/>
        <v>12.5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9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4">
        <f t="shared" si="35"/>
        <v>0</v>
      </c>
      <c r="R463" s="14" t="e">
        <f t="shared" si="36"/>
        <v>#DIV/0!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9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4">
        <f t="shared" si="35"/>
        <v>0</v>
      </c>
      <c r="R464" s="14" t="e">
        <f t="shared" si="36"/>
        <v>#DIV/0!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9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4">
        <f t="shared" si="35"/>
        <v>2</v>
      </c>
      <c r="R465" s="14">
        <f t="shared" si="36"/>
        <v>113.64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3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4">
        <f t="shared" si="35"/>
        <v>0</v>
      </c>
      <c r="R466" s="14">
        <f t="shared" si="36"/>
        <v>1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7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4">
        <f t="shared" si="35"/>
        <v>27</v>
      </c>
      <c r="R467" s="14">
        <f t="shared" si="36"/>
        <v>17.25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9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4">
        <f t="shared" si="35"/>
        <v>1</v>
      </c>
      <c r="R468" s="14">
        <f t="shared" si="36"/>
        <v>15.2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9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4">
        <f t="shared" si="35"/>
        <v>22</v>
      </c>
      <c r="R469" s="14">
        <f t="shared" si="36"/>
        <v>110.64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9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4">
        <f t="shared" si="35"/>
        <v>0</v>
      </c>
      <c r="R470" s="14" t="e">
        <f t="shared" si="36"/>
        <v>#DIV/0!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3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4">
        <f t="shared" si="35"/>
        <v>0</v>
      </c>
      <c r="R471" s="14" t="e">
        <f t="shared" si="36"/>
        <v>#DIV/0!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9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4">
        <f t="shared" si="35"/>
        <v>1</v>
      </c>
      <c r="R472" s="14">
        <f t="shared" si="36"/>
        <v>25.5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5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4">
        <f t="shared" si="35"/>
        <v>12</v>
      </c>
      <c r="R473" s="14">
        <f t="shared" si="36"/>
        <v>38.479999999999997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9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4">
        <f t="shared" si="35"/>
        <v>18</v>
      </c>
      <c r="R474" s="14">
        <f t="shared" si="36"/>
        <v>28.2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9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4">
        <f t="shared" si="35"/>
        <v>3</v>
      </c>
      <c r="R475" s="14">
        <f t="shared" si="36"/>
        <v>61.5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9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4">
        <f t="shared" si="35"/>
        <v>0</v>
      </c>
      <c r="R476" s="14">
        <f t="shared" si="36"/>
        <v>1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9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4">
        <f t="shared" si="35"/>
        <v>0</v>
      </c>
      <c r="R477" s="14" t="e">
        <f t="shared" si="36"/>
        <v>#DIV/0!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3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4">
        <f t="shared" si="35"/>
        <v>2</v>
      </c>
      <c r="R478" s="14">
        <f t="shared" si="36"/>
        <v>39.57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9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4">
        <f t="shared" si="35"/>
        <v>0</v>
      </c>
      <c r="R479" s="14" t="e">
        <f t="shared" si="36"/>
        <v>#DIV/0!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9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4">
        <f t="shared" si="35"/>
        <v>0</v>
      </c>
      <c r="R480" s="14" t="e">
        <f t="shared" si="36"/>
        <v>#DIV/0!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9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4">
        <f t="shared" si="35"/>
        <v>33</v>
      </c>
      <c r="R481" s="14">
        <f t="shared" si="36"/>
        <v>88.8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9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4">
        <f t="shared" si="35"/>
        <v>19</v>
      </c>
      <c r="R482" s="14">
        <f t="shared" si="36"/>
        <v>55.46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9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4">
        <f t="shared" si="35"/>
        <v>6</v>
      </c>
      <c r="R483" s="14">
        <f t="shared" si="36"/>
        <v>87.14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9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4">
        <f t="shared" si="35"/>
        <v>0</v>
      </c>
      <c r="R484" s="14">
        <f t="shared" si="36"/>
        <v>10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9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4">
        <f t="shared" si="35"/>
        <v>50</v>
      </c>
      <c r="R485" s="14">
        <f t="shared" si="36"/>
        <v>51.22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5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4">
        <f t="shared" si="35"/>
        <v>0</v>
      </c>
      <c r="R486" s="14">
        <f t="shared" si="36"/>
        <v>13.55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3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4">
        <f t="shared" si="35"/>
        <v>22</v>
      </c>
      <c r="R487" s="14">
        <f t="shared" si="36"/>
        <v>66.52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9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4">
        <f t="shared" si="35"/>
        <v>0</v>
      </c>
      <c r="R488" s="14">
        <f t="shared" si="36"/>
        <v>50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9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4">
        <f t="shared" si="35"/>
        <v>0</v>
      </c>
      <c r="R489" s="14" t="e">
        <f t="shared" si="36"/>
        <v>#DIV/0!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3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4">
        <f t="shared" si="35"/>
        <v>0</v>
      </c>
      <c r="R490" s="14" t="e">
        <f t="shared" si="36"/>
        <v>#DIV/0!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9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4">
        <f t="shared" si="35"/>
        <v>0</v>
      </c>
      <c r="R491" s="14">
        <f t="shared" si="36"/>
        <v>71.67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7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4">
        <f t="shared" si="35"/>
        <v>0</v>
      </c>
      <c r="R492" s="14" t="e">
        <f t="shared" si="36"/>
        <v>#DIV/0!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9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4">
        <f t="shared" si="35"/>
        <v>0</v>
      </c>
      <c r="R493" s="14" t="e">
        <f t="shared" si="36"/>
        <v>#DIV/0!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9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4">
        <f t="shared" si="35"/>
        <v>0</v>
      </c>
      <c r="R494" s="14" t="e">
        <f t="shared" si="36"/>
        <v>#DIV/0!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9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4">
        <f t="shared" si="35"/>
        <v>0</v>
      </c>
      <c r="R495" s="14" t="e">
        <f t="shared" si="36"/>
        <v>#DIV/0!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9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4">
        <f t="shared" si="35"/>
        <v>0</v>
      </c>
      <c r="R496" s="14">
        <f t="shared" si="36"/>
        <v>10.33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9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4">
        <f t="shared" si="35"/>
        <v>0</v>
      </c>
      <c r="R497" s="14" t="e">
        <f t="shared" si="36"/>
        <v>#DIV/0!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3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4">
        <f t="shared" si="35"/>
        <v>0</v>
      </c>
      <c r="R498" s="14">
        <f t="shared" si="36"/>
        <v>1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7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4">
        <f t="shared" si="35"/>
        <v>1</v>
      </c>
      <c r="R499" s="14">
        <f t="shared" si="36"/>
        <v>10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9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4">
        <f t="shared" si="35"/>
        <v>5</v>
      </c>
      <c r="R500" s="14">
        <f t="shared" si="36"/>
        <v>136.09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5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4">
        <f t="shared" si="35"/>
        <v>10</v>
      </c>
      <c r="R501" s="14">
        <f t="shared" si="36"/>
        <v>73.459999999999994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5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4">
        <f t="shared" si="35"/>
        <v>3</v>
      </c>
      <c r="R502" s="14">
        <f t="shared" si="36"/>
        <v>53.75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9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4">
        <f t="shared" si="35"/>
        <v>0</v>
      </c>
      <c r="R503" s="14" t="e">
        <f t="shared" si="36"/>
        <v>#DIV/0!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9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4">
        <f t="shared" si="35"/>
        <v>1</v>
      </c>
      <c r="R504" s="14">
        <f t="shared" si="36"/>
        <v>57.5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9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4">
        <f t="shared" si="35"/>
        <v>2</v>
      </c>
      <c r="R505" s="14">
        <f t="shared" si="36"/>
        <v>12.67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9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4">
        <f t="shared" si="35"/>
        <v>1</v>
      </c>
      <c r="R506" s="14">
        <f t="shared" si="36"/>
        <v>67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9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4">
        <f t="shared" si="35"/>
        <v>0</v>
      </c>
      <c r="R507" s="14">
        <f t="shared" si="36"/>
        <v>3.71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9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4">
        <f t="shared" si="35"/>
        <v>0</v>
      </c>
      <c r="R508" s="14">
        <f t="shared" si="36"/>
        <v>250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9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4">
        <f t="shared" si="35"/>
        <v>3</v>
      </c>
      <c r="R509" s="14">
        <f t="shared" si="36"/>
        <v>64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9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4">
        <f t="shared" si="35"/>
        <v>1</v>
      </c>
      <c r="R510" s="14">
        <f t="shared" si="36"/>
        <v>133.33000000000001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9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4">
        <f t="shared" si="35"/>
        <v>0</v>
      </c>
      <c r="R511" s="14">
        <f t="shared" si="36"/>
        <v>10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9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4">
        <f t="shared" si="35"/>
        <v>0</v>
      </c>
      <c r="R512" s="14" t="e">
        <f t="shared" si="36"/>
        <v>#DIV/0!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9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4">
        <f t="shared" si="35"/>
        <v>3</v>
      </c>
      <c r="R513" s="14">
        <f t="shared" si="36"/>
        <v>30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9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4">
        <f t="shared" si="35"/>
        <v>0</v>
      </c>
      <c r="R514" s="14">
        <f t="shared" si="36"/>
        <v>5.5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3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4">
        <f t="shared" ref="Q515:Q578" si="40">ROUND(E515/D515*100,0)</f>
        <v>14</v>
      </c>
      <c r="R515" s="14">
        <f t="shared" ref="R515:R578" si="41">ROUND(E515/L515,2)</f>
        <v>102.38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9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4">
        <f t="shared" si="40"/>
        <v>3</v>
      </c>
      <c r="R516" s="14">
        <f t="shared" si="41"/>
        <v>16.670000000000002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9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4">
        <f t="shared" si="40"/>
        <v>25</v>
      </c>
      <c r="R517" s="14">
        <f t="shared" si="41"/>
        <v>725.03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3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4">
        <f t="shared" si="40"/>
        <v>0</v>
      </c>
      <c r="R518" s="14" t="e">
        <f t="shared" si="41"/>
        <v>#DIV/0!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9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4">
        <f t="shared" si="40"/>
        <v>1</v>
      </c>
      <c r="R519" s="14">
        <f t="shared" si="41"/>
        <v>68.33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9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4">
        <f t="shared" si="40"/>
        <v>0</v>
      </c>
      <c r="R520" s="14" t="e">
        <f t="shared" si="41"/>
        <v>#DIV/0!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9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4">
        <f t="shared" si="40"/>
        <v>23</v>
      </c>
      <c r="R521" s="14">
        <f t="shared" si="41"/>
        <v>39.229999999999997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9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4">
        <f t="shared" si="40"/>
        <v>102</v>
      </c>
      <c r="R522" s="14">
        <f t="shared" si="41"/>
        <v>150.15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9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4">
        <f t="shared" si="40"/>
        <v>105</v>
      </c>
      <c r="R523" s="14">
        <f t="shared" si="41"/>
        <v>93.43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9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4">
        <f t="shared" si="40"/>
        <v>115</v>
      </c>
      <c r="R524" s="14">
        <f t="shared" si="41"/>
        <v>110.97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9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4">
        <f t="shared" si="40"/>
        <v>121</v>
      </c>
      <c r="R525" s="14">
        <f t="shared" si="41"/>
        <v>71.790000000000006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9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4">
        <f t="shared" si="40"/>
        <v>109</v>
      </c>
      <c r="R526" s="14">
        <f t="shared" si="41"/>
        <v>29.26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9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4">
        <f t="shared" si="40"/>
        <v>100</v>
      </c>
      <c r="R527" s="14">
        <f t="shared" si="41"/>
        <v>1000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9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4">
        <f t="shared" si="40"/>
        <v>114</v>
      </c>
      <c r="R528" s="14">
        <f t="shared" si="41"/>
        <v>74.349999999999994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9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4">
        <f t="shared" si="40"/>
        <v>101</v>
      </c>
      <c r="R529" s="14">
        <f t="shared" si="41"/>
        <v>63.83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7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4">
        <f t="shared" si="40"/>
        <v>116</v>
      </c>
      <c r="R530" s="14">
        <f t="shared" si="41"/>
        <v>44.33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9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4">
        <f t="shared" si="40"/>
        <v>130</v>
      </c>
      <c r="R531" s="14">
        <f t="shared" si="41"/>
        <v>86.94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9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4">
        <f t="shared" si="40"/>
        <v>108</v>
      </c>
      <c r="R532" s="14">
        <f t="shared" si="41"/>
        <v>126.55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9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4">
        <f t="shared" si="40"/>
        <v>100</v>
      </c>
      <c r="R533" s="14">
        <f t="shared" si="41"/>
        <v>129.03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9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4">
        <f t="shared" si="40"/>
        <v>123</v>
      </c>
      <c r="R534" s="14">
        <f t="shared" si="41"/>
        <v>71.239999999999995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9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4">
        <f t="shared" si="40"/>
        <v>100</v>
      </c>
      <c r="R535" s="14">
        <f t="shared" si="41"/>
        <v>117.88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9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4">
        <f t="shared" si="40"/>
        <v>105</v>
      </c>
      <c r="R536" s="14">
        <f t="shared" si="41"/>
        <v>327.08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3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4">
        <f t="shared" si="40"/>
        <v>103</v>
      </c>
      <c r="R537" s="14">
        <f t="shared" si="41"/>
        <v>34.75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9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4">
        <f t="shared" si="40"/>
        <v>118</v>
      </c>
      <c r="R538" s="14">
        <f t="shared" si="41"/>
        <v>100.06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9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4">
        <f t="shared" si="40"/>
        <v>121</v>
      </c>
      <c r="R539" s="14">
        <f t="shared" si="41"/>
        <v>40.85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9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4">
        <f t="shared" si="40"/>
        <v>302</v>
      </c>
      <c r="R540" s="14">
        <f t="shared" si="41"/>
        <v>252.02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9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4">
        <f t="shared" si="40"/>
        <v>101</v>
      </c>
      <c r="R541" s="14">
        <f t="shared" si="41"/>
        <v>25.16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5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4">
        <f t="shared" si="40"/>
        <v>0</v>
      </c>
      <c r="R542" s="14">
        <f t="shared" si="41"/>
        <v>1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9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4">
        <f t="shared" si="40"/>
        <v>1</v>
      </c>
      <c r="R543" s="14">
        <f t="shared" si="41"/>
        <v>25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9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4">
        <f t="shared" si="40"/>
        <v>0</v>
      </c>
      <c r="R544" s="14">
        <f t="shared" si="41"/>
        <v>1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9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4">
        <f t="shared" si="40"/>
        <v>0</v>
      </c>
      <c r="R545" s="14">
        <f t="shared" si="41"/>
        <v>35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9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4">
        <f t="shared" si="40"/>
        <v>1</v>
      </c>
      <c r="R546" s="14">
        <f t="shared" si="41"/>
        <v>3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9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4">
        <f t="shared" si="40"/>
        <v>27</v>
      </c>
      <c r="R547" s="14">
        <f t="shared" si="41"/>
        <v>402.71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9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4">
        <f t="shared" si="40"/>
        <v>0</v>
      </c>
      <c r="R548" s="14">
        <f t="shared" si="41"/>
        <v>26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9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4">
        <f t="shared" si="40"/>
        <v>0</v>
      </c>
      <c r="R549" s="14" t="e">
        <f t="shared" si="41"/>
        <v>#DIV/0!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9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4">
        <f t="shared" si="40"/>
        <v>0</v>
      </c>
      <c r="R550" s="14">
        <f t="shared" si="41"/>
        <v>9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9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4">
        <f t="shared" si="40"/>
        <v>3</v>
      </c>
      <c r="R551" s="14">
        <f t="shared" si="41"/>
        <v>8.5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9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4">
        <f t="shared" si="40"/>
        <v>1</v>
      </c>
      <c r="R552" s="14">
        <f t="shared" si="41"/>
        <v>8.75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9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4">
        <f t="shared" si="40"/>
        <v>5</v>
      </c>
      <c r="R553" s="14">
        <f t="shared" si="41"/>
        <v>135.04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9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4">
        <f t="shared" si="40"/>
        <v>0</v>
      </c>
      <c r="R554" s="14" t="e">
        <f t="shared" si="41"/>
        <v>#DIV/0!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9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4">
        <f t="shared" si="40"/>
        <v>0</v>
      </c>
      <c r="R555" s="14">
        <f t="shared" si="41"/>
        <v>20.5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9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4">
        <f t="shared" si="40"/>
        <v>37</v>
      </c>
      <c r="R556" s="14">
        <f t="shared" si="41"/>
        <v>64.36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9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4">
        <f t="shared" si="40"/>
        <v>0</v>
      </c>
      <c r="R557" s="14" t="e">
        <f t="shared" si="41"/>
        <v>#DIV/0!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3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4">
        <f t="shared" si="40"/>
        <v>3</v>
      </c>
      <c r="R558" s="14">
        <f t="shared" si="41"/>
        <v>200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9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4">
        <f t="shared" si="40"/>
        <v>1</v>
      </c>
      <c r="R559" s="14">
        <f t="shared" si="41"/>
        <v>68.3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9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4">
        <f t="shared" si="40"/>
        <v>0</v>
      </c>
      <c r="R560" s="14" t="e">
        <f t="shared" si="41"/>
        <v>#DIV/0!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9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4">
        <f t="shared" si="40"/>
        <v>0</v>
      </c>
      <c r="R561" s="14">
        <f t="shared" si="41"/>
        <v>50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9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4">
        <f t="shared" si="40"/>
        <v>0</v>
      </c>
      <c r="R562" s="14">
        <f t="shared" si="41"/>
        <v>4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9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4">
        <f t="shared" si="40"/>
        <v>0</v>
      </c>
      <c r="R563" s="14">
        <f t="shared" si="41"/>
        <v>27.5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9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4">
        <f t="shared" si="40"/>
        <v>0</v>
      </c>
      <c r="R564" s="14" t="e">
        <f t="shared" si="41"/>
        <v>#DIV/0!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9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4">
        <f t="shared" si="40"/>
        <v>0</v>
      </c>
      <c r="R565" s="14">
        <f t="shared" si="41"/>
        <v>34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9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4">
        <f t="shared" si="40"/>
        <v>0</v>
      </c>
      <c r="R566" s="14">
        <f t="shared" si="41"/>
        <v>1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9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4">
        <f t="shared" si="40"/>
        <v>0</v>
      </c>
      <c r="R567" s="14" t="e">
        <f t="shared" si="41"/>
        <v>#DIV/0!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9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4">
        <f t="shared" si="40"/>
        <v>0</v>
      </c>
      <c r="R568" s="14">
        <f t="shared" si="41"/>
        <v>1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9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4">
        <f t="shared" si="40"/>
        <v>0</v>
      </c>
      <c r="R569" s="14" t="e">
        <f t="shared" si="41"/>
        <v>#DIV/0!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4">
        <f t="shared" si="40"/>
        <v>1</v>
      </c>
      <c r="R570" s="14">
        <f t="shared" si="41"/>
        <v>49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9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4">
        <f t="shared" si="40"/>
        <v>1</v>
      </c>
      <c r="R571" s="14">
        <f t="shared" si="41"/>
        <v>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3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4">
        <f t="shared" si="40"/>
        <v>0</v>
      </c>
      <c r="R572" s="14">
        <f t="shared" si="41"/>
        <v>142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9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4">
        <f t="shared" si="40"/>
        <v>0</v>
      </c>
      <c r="R573" s="14">
        <f t="shared" si="41"/>
        <v>53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9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4">
        <f t="shared" si="40"/>
        <v>0</v>
      </c>
      <c r="R574" s="14" t="e">
        <f t="shared" si="41"/>
        <v>#DIV/0!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9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4">
        <f t="shared" si="40"/>
        <v>0</v>
      </c>
      <c r="R575" s="14">
        <f t="shared" si="41"/>
        <v>38.44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9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4">
        <f t="shared" si="40"/>
        <v>1</v>
      </c>
      <c r="R576" s="14">
        <f t="shared" si="41"/>
        <v>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9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4">
        <f t="shared" si="40"/>
        <v>0</v>
      </c>
      <c r="R577" s="14">
        <f t="shared" si="41"/>
        <v>64.75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9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4">
        <f t="shared" si="40"/>
        <v>0</v>
      </c>
      <c r="R578" s="14">
        <f t="shared" si="41"/>
        <v>1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9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4">
        <f t="shared" ref="Q579:Q642" si="45">ROUND(E579/D579*100,0)</f>
        <v>0</v>
      </c>
      <c r="R579" s="14">
        <f t="shared" ref="R579:R642" si="46">ROUND(E579/L579,2)</f>
        <v>10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3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4">
        <f t="shared" si="45"/>
        <v>0</v>
      </c>
      <c r="R580" s="14">
        <f t="shared" si="46"/>
        <v>2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3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4">
        <f t="shared" si="45"/>
        <v>1</v>
      </c>
      <c r="R581" s="14">
        <f t="shared" si="46"/>
        <v>35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9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4">
        <f t="shared" si="45"/>
        <v>0</v>
      </c>
      <c r="R582" s="14">
        <f t="shared" si="46"/>
        <v>1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9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4">
        <f t="shared" si="45"/>
        <v>0</v>
      </c>
      <c r="R583" s="14" t="e">
        <f t="shared" si="46"/>
        <v>#DIV/0!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9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4">
        <f t="shared" si="45"/>
        <v>0</v>
      </c>
      <c r="R584" s="14" t="e">
        <f t="shared" si="46"/>
        <v>#DIV/0!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3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4">
        <f t="shared" si="45"/>
        <v>0</v>
      </c>
      <c r="R585" s="14">
        <f t="shared" si="46"/>
        <v>1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3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4">
        <f t="shared" si="45"/>
        <v>1</v>
      </c>
      <c r="R586" s="14">
        <f t="shared" si="46"/>
        <v>5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9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4">
        <f t="shared" si="45"/>
        <v>0</v>
      </c>
      <c r="R587" s="14" t="e">
        <f t="shared" si="46"/>
        <v>#DIV/0!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9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4">
        <f t="shared" si="45"/>
        <v>1</v>
      </c>
      <c r="R588" s="14">
        <f t="shared" si="46"/>
        <v>14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1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4">
        <f t="shared" si="45"/>
        <v>9</v>
      </c>
      <c r="R589" s="14">
        <f t="shared" si="46"/>
        <v>389.29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9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4">
        <f t="shared" si="45"/>
        <v>3</v>
      </c>
      <c r="R590" s="14">
        <f t="shared" si="46"/>
        <v>150.5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7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4">
        <f t="shared" si="45"/>
        <v>0</v>
      </c>
      <c r="R591" s="14">
        <f t="shared" si="46"/>
        <v>1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9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4">
        <f t="shared" si="45"/>
        <v>4</v>
      </c>
      <c r="R592" s="14">
        <f t="shared" si="46"/>
        <v>24.78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9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4">
        <f t="shared" si="45"/>
        <v>0</v>
      </c>
      <c r="R593" s="14">
        <f t="shared" si="46"/>
        <v>30.5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9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4">
        <f t="shared" si="45"/>
        <v>3</v>
      </c>
      <c r="R594" s="14">
        <f t="shared" si="46"/>
        <v>250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9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4">
        <f t="shared" si="45"/>
        <v>23</v>
      </c>
      <c r="R595" s="14">
        <f t="shared" si="46"/>
        <v>16.43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3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4">
        <f t="shared" si="45"/>
        <v>0</v>
      </c>
      <c r="R596" s="14">
        <f t="shared" si="46"/>
        <v>13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9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4">
        <f t="shared" si="45"/>
        <v>0</v>
      </c>
      <c r="R597" s="14">
        <f t="shared" si="46"/>
        <v>53.25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3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4">
        <f t="shared" si="45"/>
        <v>0</v>
      </c>
      <c r="R598" s="14">
        <f t="shared" si="46"/>
        <v>3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9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4">
        <f t="shared" si="45"/>
        <v>0</v>
      </c>
      <c r="R599" s="14">
        <f t="shared" si="46"/>
        <v>10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3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4">
        <f t="shared" si="45"/>
        <v>34</v>
      </c>
      <c r="R600" s="14">
        <f t="shared" si="46"/>
        <v>121.43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9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4">
        <f t="shared" si="45"/>
        <v>0</v>
      </c>
      <c r="R601" s="14">
        <f t="shared" si="46"/>
        <v>15.5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3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4">
        <f t="shared" si="45"/>
        <v>2</v>
      </c>
      <c r="R602" s="14">
        <f t="shared" si="46"/>
        <v>100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9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4">
        <f t="shared" si="45"/>
        <v>1</v>
      </c>
      <c r="R603" s="14">
        <f t="shared" si="46"/>
        <v>23.33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9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4">
        <f t="shared" si="45"/>
        <v>0</v>
      </c>
      <c r="R604" s="14" t="e">
        <f t="shared" si="46"/>
        <v>#DIV/0!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9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4">
        <f t="shared" si="45"/>
        <v>4</v>
      </c>
      <c r="R605" s="14">
        <f t="shared" si="46"/>
        <v>45.39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9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4">
        <f t="shared" si="45"/>
        <v>0</v>
      </c>
      <c r="R606" s="14" t="e">
        <f t="shared" si="46"/>
        <v>#DIV/0!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3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4">
        <f t="shared" si="45"/>
        <v>3</v>
      </c>
      <c r="R607" s="14">
        <f t="shared" si="46"/>
        <v>16.38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9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4">
        <f t="shared" si="45"/>
        <v>0</v>
      </c>
      <c r="R608" s="14">
        <f t="shared" si="46"/>
        <v>10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9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4">
        <f t="shared" si="45"/>
        <v>0</v>
      </c>
      <c r="R609" s="14" t="e">
        <f t="shared" si="46"/>
        <v>#DIV/0!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9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4">
        <f t="shared" si="45"/>
        <v>1</v>
      </c>
      <c r="R610" s="14">
        <f t="shared" si="46"/>
        <v>292.2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9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4">
        <f t="shared" si="45"/>
        <v>1</v>
      </c>
      <c r="R611" s="14">
        <f t="shared" si="46"/>
        <v>5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9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4">
        <f t="shared" si="45"/>
        <v>0</v>
      </c>
      <c r="R612" s="14" t="e">
        <f t="shared" si="46"/>
        <v>#DIV/0!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9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4">
        <f t="shared" si="45"/>
        <v>0</v>
      </c>
      <c r="R613" s="14" t="e">
        <f t="shared" si="46"/>
        <v>#DIV/0!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3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4">
        <f t="shared" si="45"/>
        <v>0</v>
      </c>
      <c r="R614" s="14" t="e">
        <f t="shared" si="46"/>
        <v>#DIV/0!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9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4">
        <f t="shared" si="45"/>
        <v>21</v>
      </c>
      <c r="R615" s="14">
        <f t="shared" si="46"/>
        <v>105.93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9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4">
        <f t="shared" si="45"/>
        <v>0</v>
      </c>
      <c r="R616" s="14" t="e">
        <f t="shared" si="46"/>
        <v>#DIV/0!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9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4">
        <f t="shared" si="45"/>
        <v>0</v>
      </c>
      <c r="R617" s="14" t="e">
        <f t="shared" si="46"/>
        <v>#DIV/0!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9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4">
        <f t="shared" si="45"/>
        <v>0</v>
      </c>
      <c r="R618" s="14" t="e">
        <f t="shared" si="46"/>
        <v>#DIV/0!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9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4">
        <f t="shared" si="45"/>
        <v>3</v>
      </c>
      <c r="R619" s="14">
        <f t="shared" si="46"/>
        <v>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9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4">
        <f t="shared" si="45"/>
        <v>0</v>
      </c>
      <c r="R620" s="14" t="e">
        <f t="shared" si="46"/>
        <v>#DIV/0!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3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4">
        <f t="shared" si="45"/>
        <v>0</v>
      </c>
      <c r="R621" s="14">
        <f t="shared" si="46"/>
        <v>1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9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4">
        <f t="shared" si="45"/>
        <v>1</v>
      </c>
      <c r="R622" s="14">
        <f t="shared" si="46"/>
        <v>300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9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4">
        <f t="shared" si="45"/>
        <v>1</v>
      </c>
      <c r="R623" s="14">
        <f t="shared" si="46"/>
        <v>87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9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4">
        <f t="shared" si="45"/>
        <v>6</v>
      </c>
      <c r="R624" s="14">
        <f t="shared" si="46"/>
        <v>37.89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9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4">
        <f t="shared" si="45"/>
        <v>0</v>
      </c>
      <c r="R625" s="14" t="e">
        <f t="shared" si="46"/>
        <v>#DIV/0!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9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4">
        <f t="shared" si="45"/>
        <v>0</v>
      </c>
      <c r="R626" s="14" t="e">
        <f t="shared" si="46"/>
        <v>#DIV/0!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9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4">
        <f t="shared" si="45"/>
        <v>0</v>
      </c>
      <c r="R627" s="14" t="e">
        <f t="shared" si="46"/>
        <v>#DIV/0!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9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4">
        <f t="shared" si="45"/>
        <v>17</v>
      </c>
      <c r="R628" s="14">
        <f t="shared" si="46"/>
        <v>111.41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9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4">
        <f t="shared" si="45"/>
        <v>0</v>
      </c>
      <c r="R629" s="14">
        <f t="shared" si="46"/>
        <v>90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9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4">
        <f t="shared" si="45"/>
        <v>0</v>
      </c>
      <c r="R630" s="14" t="e">
        <f t="shared" si="46"/>
        <v>#DIV/0!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9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4">
        <f t="shared" si="45"/>
        <v>0</v>
      </c>
      <c r="R631" s="14">
        <f t="shared" si="46"/>
        <v>116.67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9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4">
        <f t="shared" si="45"/>
        <v>0</v>
      </c>
      <c r="R632" s="14">
        <f t="shared" si="46"/>
        <v>10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3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4">
        <f t="shared" si="45"/>
        <v>1</v>
      </c>
      <c r="R633" s="14">
        <f t="shared" si="46"/>
        <v>76.67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3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4">
        <f t="shared" si="45"/>
        <v>0</v>
      </c>
      <c r="R634" s="14" t="e">
        <f t="shared" si="46"/>
        <v>#DIV/0!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9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4">
        <f t="shared" si="45"/>
        <v>12</v>
      </c>
      <c r="R635" s="14">
        <f t="shared" si="46"/>
        <v>49.8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3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4">
        <f t="shared" si="45"/>
        <v>0</v>
      </c>
      <c r="R636" s="14">
        <f t="shared" si="46"/>
        <v>1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3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4">
        <f t="shared" si="45"/>
        <v>0</v>
      </c>
      <c r="R637" s="14">
        <f t="shared" si="46"/>
        <v>2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3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4">
        <f t="shared" si="45"/>
        <v>0</v>
      </c>
      <c r="R638" s="14">
        <f t="shared" si="46"/>
        <v>4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9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4">
        <f t="shared" si="45"/>
        <v>0</v>
      </c>
      <c r="R639" s="14" t="e">
        <f t="shared" si="46"/>
        <v>#DIV/0!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7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4">
        <f t="shared" si="45"/>
        <v>0</v>
      </c>
      <c r="R640" s="14">
        <f t="shared" si="46"/>
        <v>3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3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4">
        <f t="shared" si="45"/>
        <v>0</v>
      </c>
      <c r="R641" s="14">
        <f t="shared" si="46"/>
        <v>1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9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4">
        <f t="shared" si="45"/>
        <v>144</v>
      </c>
      <c r="R642" s="14">
        <f t="shared" si="46"/>
        <v>50.5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9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4">
        <f t="shared" ref="Q643:Q706" si="50">ROUND(E643/D643*100,0)</f>
        <v>119</v>
      </c>
      <c r="R643" s="14">
        <f t="shared" ref="R643:R706" si="51">ROUND(E643/L643,2)</f>
        <v>151.32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9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4">
        <f t="shared" si="50"/>
        <v>1460</v>
      </c>
      <c r="R644" s="14">
        <f t="shared" si="51"/>
        <v>134.36000000000001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3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4">
        <f t="shared" si="50"/>
        <v>106</v>
      </c>
      <c r="R645" s="14">
        <f t="shared" si="51"/>
        <v>174.03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9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4">
        <f t="shared" si="50"/>
        <v>300</v>
      </c>
      <c r="R646" s="14">
        <f t="shared" si="51"/>
        <v>73.489999999999995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3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4">
        <f t="shared" si="50"/>
        <v>279</v>
      </c>
      <c r="R647" s="14">
        <f t="shared" si="51"/>
        <v>23.52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9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4">
        <f t="shared" si="50"/>
        <v>132</v>
      </c>
      <c r="R648" s="14">
        <f t="shared" si="51"/>
        <v>39.07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9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4">
        <f t="shared" si="50"/>
        <v>107</v>
      </c>
      <c r="R649" s="14">
        <f t="shared" si="51"/>
        <v>125.94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3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4">
        <f t="shared" si="50"/>
        <v>127</v>
      </c>
      <c r="R650" s="14">
        <f t="shared" si="51"/>
        <v>1644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9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4">
        <f t="shared" si="50"/>
        <v>140</v>
      </c>
      <c r="R651" s="14">
        <f t="shared" si="51"/>
        <v>42.67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9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4">
        <f t="shared" si="50"/>
        <v>112</v>
      </c>
      <c r="R652" s="14">
        <f t="shared" si="51"/>
        <v>35.130000000000003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9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4">
        <f t="shared" si="50"/>
        <v>101</v>
      </c>
      <c r="R653" s="14">
        <f t="shared" si="51"/>
        <v>239.35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9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4">
        <f t="shared" si="50"/>
        <v>100</v>
      </c>
      <c r="R654" s="14">
        <f t="shared" si="51"/>
        <v>107.64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9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4">
        <f t="shared" si="50"/>
        <v>141</v>
      </c>
      <c r="R655" s="14">
        <f t="shared" si="51"/>
        <v>95.83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9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4">
        <f t="shared" si="50"/>
        <v>267</v>
      </c>
      <c r="R656" s="14">
        <f t="shared" si="51"/>
        <v>31.66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9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4">
        <f t="shared" si="50"/>
        <v>147</v>
      </c>
      <c r="R657" s="14">
        <f t="shared" si="51"/>
        <v>42.89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9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4">
        <f t="shared" si="50"/>
        <v>214</v>
      </c>
      <c r="R658" s="14">
        <f t="shared" si="51"/>
        <v>122.74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9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4">
        <f t="shared" si="50"/>
        <v>126</v>
      </c>
      <c r="R659" s="14">
        <f t="shared" si="51"/>
        <v>190.45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9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4">
        <f t="shared" si="50"/>
        <v>104</v>
      </c>
      <c r="R660" s="14">
        <f t="shared" si="51"/>
        <v>109.34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7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4">
        <f t="shared" si="50"/>
        <v>101</v>
      </c>
      <c r="R661" s="14">
        <f t="shared" si="51"/>
        <v>143.66999999999999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9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4">
        <f t="shared" si="50"/>
        <v>3</v>
      </c>
      <c r="R662" s="14">
        <f t="shared" si="51"/>
        <v>84.94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9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4">
        <f t="shared" si="50"/>
        <v>1</v>
      </c>
      <c r="R663" s="14">
        <f t="shared" si="51"/>
        <v>10.56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3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4">
        <f t="shared" si="50"/>
        <v>0</v>
      </c>
      <c r="R664" s="14">
        <f t="shared" si="51"/>
        <v>39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9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4">
        <f t="shared" si="50"/>
        <v>0</v>
      </c>
      <c r="R665" s="14">
        <f t="shared" si="51"/>
        <v>100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9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4">
        <f t="shared" si="50"/>
        <v>8</v>
      </c>
      <c r="R666" s="14">
        <f t="shared" si="51"/>
        <v>31.17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9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4">
        <f t="shared" si="50"/>
        <v>19</v>
      </c>
      <c r="R667" s="14">
        <f t="shared" si="51"/>
        <v>155.33000000000001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9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4">
        <f t="shared" si="50"/>
        <v>0</v>
      </c>
      <c r="R668" s="14">
        <f t="shared" si="51"/>
        <v>2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9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4">
        <f t="shared" si="50"/>
        <v>10</v>
      </c>
      <c r="R669" s="14">
        <f t="shared" si="51"/>
        <v>178.93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9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4">
        <f t="shared" si="50"/>
        <v>5</v>
      </c>
      <c r="R670" s="14">
        <f t="shared" si="51"/>
        <v>27.36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5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4">
        <f t="shared" si="50"/>
        <v>22</v>
      </c>
      <c r="R671" s="14">
        <f t="shared" si="51"/>
        <v>1536.25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9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4">
        <f t="shared" si="50"/>
        <v>29</v>
      </c>
      <c r="R672" s="14">
        <f t="shared" si="51"/>
        <v>85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9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4">
        <f t="shared" si="50"/>
        <v>39</v>
      </c>
      <c r="R673" s="14">
        <f t="shared" si="51"/>
        <v>788.53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9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4">
        <f t="shared" si="50"/>
        <v>22</v>
      </c>
      <c r="R674" s="14">
        <f t="shared" si="51"/>
        <v>50.3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9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4">
        <f t="shared" si="50"/>
        <v>0</v>
      </c>
      <c r="R675" s="14">
        <f t="shared" si="51"/>
        <v>68.33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3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4">
        <f t="shared" si="50"/>
        <v>0</v>
      </c>
      <c r="R676" s="14">
        <f t="shared" si="51"/>
        <v>7.5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9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4">
        <f t="shared" si="50"/>
        <v>15</v>
      </c>
      <c r="R677" s="14">
        <f t="shared" si="51"/>
        <v>34.270000000000003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5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4">
        <f t="shared" si="50"/>
        <v>1</v>
      </c>
      <c r="R678" s="14">
        <f t="shared" si="51"/>
        <v>61.29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9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4">
        <f t="shared" si="50"/>
        <v>26</v>
      </c>
      <c r="R679" s="14">
        <f t="shared" si="51"/>
        <v>133.25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9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4">
        <f t="shared" si="50"/>
        <v>4</v>
      </c>
      <c r="R680" s="14">
        <f t="shared" si="51"/>
        <v>65.180000000000007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9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4">
        <f t="shared" si="50"/>
        <v>15</v>
      </c>
      <c r="R681" s="14">
        <f t="shared" si="51"/>
        <v>93.9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9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4">
        <f t="shared" si="50"/>
        <v>26</v>
      </c>
      <c r="R682" s="14">
        <f t="shared" si="51"/>
        <v>150.65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9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4">
        <f t="shared" si="50"/>
        <v>0</v>
      </c>
      <c r="R683" s="14">
        <f t="shared" si="51"/>
        <v>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9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4">
        <f t="shared" si="50"/>
        <v>0</v>
      </c>
      <c r="R684" s="14">
        <f t="shared" si="51"/>
        <v>13.25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9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4">
        <f t="shared" si="50"/>
        <v>1</v>
      </c>
      <c r="R685" s="14">
        <f t="shared" si="51"/>
        <v>99.33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7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4">
        <f t="shared" si="50"/>
        <v>7</v>
      </c>
      <c r="R686" s="14">
        <f t="shared" si="51"/>
        <v>177.39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9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4">
        <f t="shared" si="50"/>
        <v>28</v>
      </c>
      <c r="R687" s="14">
        <f t="shared" si="51"/>
        <v>55.3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5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4">
        <f t="shared" si="50"/>
        <v>0</v>
      </c>
      <c r="R688" s="14" t="e">
        <f t="shared" si="51"/>
        <v>#DIV/0!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9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4">
        <f t="shared" si="50"/>
        <v>4</v>
      </c>
      <c r="R689" s="14">
        <f t="shared" si="51"/>
        <v>591.66999999999996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9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4">
        <f t="shared" si="50"/>
        <v>73</v>
      </c>
      <c r="R690" s="14">
        <f t="shared" si="51"/>
        <v>405.5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9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4">
        <f t="shared" si="50"/>
        <v>58</v>
      </c>
      <c r="R691" s="14">
        <f t="shared" si="51"/>
        <v>343.15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3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4">
        <f t="shared" si="50"/>
        <v>12</v>
      </c>
      <c r="R692" s="14">
        <f t="shared" si="51"/>
        <v>72.59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9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4">
        <f t="shared" si="50"/>
        <v>1</v>
      </c>
      <c r="R693" s="14">
        <f t="shared" si="51"/>
        <v>26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9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4">
        <f t="shared" si="50"/>
        <v>7</v>
      </c>
      <c r="R694" s="14">
        <f t="shared" si="51"/>
        <v>6.5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3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4">
        <f t="shared" si="50"/>
        <v>35</v>
      </c>
      <c r="R695" s="14">
        <f t="shared" si="51"/>
        <v>119.39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9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4">
        <f t="shared" si="50"/>
        <v>0</v>
      </c>
      <c r="R696" s="14">
        <f t="shared" si="51"/>
        <v>84.29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9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4">
        <f t="shared" si="50"/>
        <v>1</v>
      </c>
      <c r="R697" s="14">
        <f t="shared" si="51"/>
        <v>90.86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3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4">
        <f t="shared" si="50"/>
        <v>0</v>
      </c>
      <c r="R698" s="14">
        <f t="shared" si="51"/>
        <v>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9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4">
        <f t="shared" si="50"/>
        <v>46</v>
      </c>
      <c r="R699" s="14">
        <f t="shared" si="51"/>
        <v>20.34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9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4">
        <f t="shared" si="50"/>
        <v>15</v>
      </c>
      <c r="R700" s="14">
        <f t="shared" si="51"/>
        <v>530.69000000000005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9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4">
        <f t="shared" si="50"/>
        <v>82</v>
      </c>
      <c r="R701" s="14">
        <f t="shared" si="51"/>
        <v>120.39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9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4">
        <f t="shared" si="50"/>
        <v>3</v>
      </c>
      <c r="R702" s="14">
        <f t="shared" si="51"/>
        <v>13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9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4">
        <f t="shared" si="50"/>
        <v>27</v>
      </c>
      <c r="R703" s="14">
        <f t="shared" si="51"/>
        <v>291.33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9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4">
        <f t="shared" si="50"/>
        <v>31</v>
      </c>
      <c r="R704" s="14">
        <f t="shared" si="51"/>
        <v>124.92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9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4">
        <f t="shared" si="50"/>
        <v>6</v>
      </c>
      <c r="R705" s="14">
        <f t="shared" si="51"/>
        <v>119.57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9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4">
        <f t="shared" si="50"/>
        <v>1</v>
      </c>
      <c r="R706" s="14">
        <f t="shared" si="51"/>
        <v>120.25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3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4">
        <f t="shared" ref="Q707:Q770" si="55">ROUND(E707/D707*100,0)</f>
        <v>1</v>
      </c>
      <c r="R707" s="14">
        <f t="shared" ref="R707:R770" si="56">ROUND(E707/L707,2)</f>
        <v>195.4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9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4">
        <f t="shared" si="55"/>
        <v>0</v>
      </c>
      <c r="R708" s="14" t="e">
        <f t="shared" si="56"/>
        <v>#DIV/0!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9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4">
        <f t="shared" si="55"/>
        <v>79</v>
      </c>
      <c r="R709" s="14">
        <f t="shared" si="56"/>
        <v>117.7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9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4">
        <f t="shared" si="55"/>
        <v>22</v>
      </c>
      <c r="R710" s="14">
        <f t="shared" si="56"/>
        <v>23.95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3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4">
        <f t="shared" si="55"/>
        <v>0</v>
      </c>
      <c r="R711" s="14">
        <f t="shared" si="56"/>
        <v>30.5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3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4">
        <f t="shared" si="55"/>
        <v>0</v>
      </c>
      <c r="R712" s="14" t="e">
        <f t="shared" si="56"/>
        <v>#DIV/0!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9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4">
        <f t="shared" si="55"/>
        <v>34</v>
      </c>
      <c r="R713" s="14">
        <f t="shared" si="56"/>
        <v>99.97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9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4">
        <f t="shared" si="55"/>
        <v>0</v>
      </c>
      <c r="R714" s="14">
        <f t="shared" si="56"/>
        <v>26.25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9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4">
        <f t="shared" si="55"/>
        <v>1</v>
      </c>
      <c r="R715" s="14">
        <f t="shared" si="56"/>
        <v>199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9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4">
        <f t="shared" si="55"/>
        <v>15</v>
      </c>
      <c r="R716" s="14">
        <f t="shared" si="56"/>
        <v>80.319999999999993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9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4">
        <f t="shared" si="55"/>
        <v>5</v>
      </c>
      <c r="R717" s="14">
        <f t="shared" si="56"/>
        <v>115.75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9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4">
        <f t="shared" si="55"/>
        <v>10</v>
      </c>
      <c r="R718" s="14">
        <f t="shared" si="56"/>
        <v>44.69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7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4">
        <f t="shared" si="55"/>
        <v>0</v>
      </c>
      <c r="R719" s="14">
        <f t="shared" si="56"/>
        <v>76.25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9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4">
        <f t="shared" si="55"/>
        <v>1</v>
      </c>
      <c r="R720" s="14">
        <f t="shared" si="56"/>
        <v>22.5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9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4">
        <f t="shared" si="55"/>
        <v>1</v>
      </c>
      <c r="R721" s="14">
        <f t="shared" si="56"/>
        <v>19.399999999999999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9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4">
        <f t="shared" si="55"/>
        <v>144</v>
      </c>
      <c r="R722" s="14">
        <f t="shared" si="56"/>
        <v>66.709999999999994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9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4">
        <f t="shared" si="55"/>
        <v>122</v>
      </c>
      <c r="R723" s="14">
        <f t="shared" si="56"/>
        <v>84.14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9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4">
        <f t="shared" si="55"/>
        <v>132</v>
      </c>
      <c r="R724" s="14">
        <f t="shared" si="56"/>
        <v>215.73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3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4">
        <f t="shared" si="55"/>
        <v>109</v>
      </c>
      <c r="R725" s="14">
        <f t="shared" si="56"/>
        <v>54.69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9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4">
        <f t="shared" si="55"/>
        <v>105</v>
      </c>
      <c r="R726" s="14">
        <f t="shared" si="56"/>
        <v>51.63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9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4">
        <f t="shared" si="55"/>
        <v>100</v>
      </c>
      <c r="R727" s="14">
        <f t="shared" si="56"/>
        <v>143.36000000000001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9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4">
        <f t="shared" si="55"/>
        <v>101</v>
      </c>
      <c r="R728" s="14">
        <f t="shared" si="56"/>
        <v>72.430000000000007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9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4">
        <f t="shared" si="55"/>
        <v>156</v>
      </c>
      <c r="R729" s="14">
        <f t="shared" si="56"/>
        <v>36.53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9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4">
        <f t="shared" si="55"/>
        <v>106</v>
      </c>
      <c r="R730" s="14">
        <f t="shared" si="56"/>
        <v>60.9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9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4">
        <f t="shared" si="55"/>
        <v>131</v>
      </c>
      <c r="R731" s="14">
        <f t="shared" si="56"/>
        <v>43.55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3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4">
        <f t="shared" si="55"/>
        <v>132</v>
      </c>
      <c r="R732" s="14">
        <f t="shared" si="56"/>
        <v>99.77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9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4">
        <f t="shared" si="55"/>
        <v>126</v>
      </c>
      <c r="R733" s="14">
        <f t="shared" si="56"/>
        <v>88.73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9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4">
        <f t="shared" si="55"/>
        <v>160</v>
      </c>
      <c r="R734" s="14">
        <f t="shared" si="56"/>
        <v>4.92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9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4">
        <f t="shared" si="55"/>
        <v>120</v>
      </c>
      <c r="R735" s="14">
        <f t="shared" si="56"/>
        <v>17.82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3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4">
        <f t="shared" si="55"/>
        <v>126</v>
      </c>
      <c r="R736" s="14">
        <f t="shared" si="56"/>
        <v>187.19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9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4">
        <f t="shared" si="55"/>
        <v>114</v>
      </c>
      <c r="R737" s="14">
        <f t="shared" si="56"/>
        <v>234.81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9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4">
        <f t="shared" si="55"/>
        <v>315</v>
      </c>
      <c r="R738" s="14">
        <f t="shared" si="56"/>
        <v>105.05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9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4">
        <f t="shared" si="55"/>
        <v>122</v>
      </c>
      <c r="R739" s="14">
        <f t="shared" si="56"/>
        <v>56.67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3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4">
        <f t="shared" si="55"/>
        <v>107</v>
      </c>
      <c r="R740" s="14">
        <f t="shared" si="56"/>
        <v>39.049999999999997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9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4">
        <f t="shared" si="55"/>
        <v>158</v>
      </c>
      <c r="R741" s="14">
        <f t="shared" si="56"/>
        <v>68.349999999999994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9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4">
        <f t="shared" si="55"/>
        <v>107</v>
      </c>
      <c r="R742" s="14">
        <f t="shared" si="56"/>
        <v>169.58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3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4">
        <f t="shared" si="55"/>
        <v>102</v>
      </c>
      <c r="R743" s="14">
        <f t="shared" si="56"/>
        <v>141.41999999999999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9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4">
        <f t="shared" si="55"/>
        <v>111</v>
      </c>
      <c r="R744" s="14">
        <f t="shared" si="56"/>
        <v>67.39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9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4">
        <f t="shared" si="55"/>
        <v>148</v>
      </c>
      <c r="R745" s="14">
        <f t="shared" si="56"/>
        <v>54.27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3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4">
        <f t="shared" si="55"/>
        <v>102</v>
      </c>
      <c r="R746" s="14">
        <f t="shared" si="56"/>
        <v>82.52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9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4">
        <f t="shared" si="55"/>
        <v>179</v>
      </c>
      <c r="R747" s="14">
        <f t="shared" si="56"/>
        <v>53.73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7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4">
        <f t="shared" si="55"/>
        <v>111</v>
      </c>
      <c r="R748" s="14">
        <f t="shared" si="56"/>
        <v>34.21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9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4">
        <f t="shared" si="55"/>
        <v>100</v>
      </c>
      <c r="R749" s="14">
        <f t="shared" si="56"/>
        <v>127.33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9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4">
        <f t="shared" si="55"/>
        <v>100</v>
      </c>
      <c r="R750" s="14">
        <f t="shared" si="56"/>
        <v>45.57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9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4">
        <f t="shared" si="55"/>
        <v>106</v>
      </c>
      <c r="R751" s="14">
        <f t="shared" si="56"/>
        <v>95.96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9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4">
        <f t="shared" si="55"/>
        <v>103</v>
      </c>
      <c r="R752" s="14">
        <f t="shared" si="56"/>
        <v>77.27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9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4">
        <f t="shared" si="55"/>
        <v>119</v>
      </c>
      <c r="R753" s="14">
        <f t="shared" si="56"/>
        <v>57.34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9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4">
        <f t="shared" si="55"/>
        <v>112</v>
      </c>
      <c r="R754" s="14">
        <f t="shared" si="56"/>
        <v>53.19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9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4">
        <f t="shared" si="55"/>
        <v>128</v>
      </c>
      <c r="R755" s="14">
        <f t="shared" si="56"/>
        <v>492.31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9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4">
        <f t="shared" si="55"/>
        <v>104</v>
      </c>
      <c r="R756" s="14">
        <f t="shared" si="56"/>
        <v>42.35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9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4">
        <f t="shared" si="55"/>
        <v>102</v>
      </c>
      <c r="R757" s="14">
        <f t="shared" si="56"/>
        <v>37.47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9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4">
        <f t="shared" si="55"/>
        <v>118</v>
      </c>
      <c r="R758" s="14">
        <f t="shared" si="56"/>
        <v>37.450000000000003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9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4">
        <f t="shared" si="55"/>
        <v>238</v>
      </c>
      <c r="R759" s="14">
        <f t="shared" si="56"/>
        <v>33.06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3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4">
        <f t="shared" si="55"/>
        <v>102</v>
      </c>
      <c r="R760" s="14">
        <f t="shared" si="56"/>
        <v>134.21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9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4">
        <f t="shared" si="55"/>
        <v>102</v>
      </c>
      <c r="R761" s="14">
        <f t="shared" si="56"/>
        <v>51.47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9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4">
        <f t="shared" si="55"/>
        <v>0</v>
      </c>
      <c r="R762" s="14" t="e">
        <f t="shared" si="56"/>
        <v>#DIV/0!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9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4">
        <f t="shared" si="55"/>
        <v>5</v>
      </c>
      <c r="R763" s="14">
        <f t="shared" si="56"/>
        <v>39.17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9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4">
        <f t="shared" si="55"/>
        <v>0</v>
      </c>
      <c r="R764" s="14" t="e">
        <f t="shared" si="56"/>
        <v>#DIV/0!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9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4">
        <f t="shared" si="55"/>
        <v>0</v>
      </c>
      <c r="R765" s="14">
        <f t="shared" si="56"/>
        <v>5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9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4">
        <f t="shared" si="55"/>
        <v>0</v>
      </c>
      <c r="R766" s="14" t="e">
        <f t="shared" si="56"/>
        <v>#DIV/0!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9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4">
        <f t="shared" si="55"/>
        <v>36</v>
      </c>
      <c r="R767" s="14">
        <f t="shared" si="56"/>
        <v>57.3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9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4">
        <f t="shared" si="55"/>
        <v>0</v>
      </c>
      <c r="R768" s="14" t="e">
        <f t="shared" si="56"/>
        <v>#DIV/0!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4">
        <f t="shared" si="55"/>
        <v>4</v>
      </c>
      <c r="R769" s="14">
        <f t="shared" si="56"/>
        <v>59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9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4">
        <f t="shared" si="55"/>
        <v>0</v>
      </c>
      <c r="R770" s="14" t="e">
        <f t="shared" si="56"/>
        <v>#DIV/0!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9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4">
        <f t="shared" ref="Q771:Q834" si="60">ROUND(E771/D771*100,0)</f>
        <v>41</v>
      </c>
      <c r="R771" s="14">
        <f t="shared" ref="R771:R834" si="61">ROUND(E771/L771,2)</f>
        <v>31.85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9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4">
        <f t="shared" si="60"/>
        <v>0</v>
      </c>
      <c r="R772" s="14" t="e">
        <f t="shared" si="61"/>
        <v>#DIV/0!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9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4">
        <f t="shared" si="60"/>
        <v>0</v>
      </c>
      <c r="R773" s="14">
        <f t="shared" si="61"/>
        <v>10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5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4">
        <f t="shared" si="60"/>
        <v>3</v>
      </c>
      <c r="R774" s="14">
        <f t="shared" si="61"/>
        <v>50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9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4">
        <f t="shared" si="60"/>
        <v>1</v>
      </c>
      <c r="R775" s="14">
        <f t="shared" si="61"/>
        <v>16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9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4">
        <f t="shared" si="60"/>
        <v>70</v>
      </c>
      <c r="R776" s="14">
        <f t="shared" si="61"/>
        <v>39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9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4">
        <f t="shared" si="60"/>
        <v>2</v>
      </c>
      <c r="R777" s="14">
        <f t="shared" si="61"/>
        <v>34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9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4">
        <f t="shared" si="60"/>
        <v>51</v>
      </c>
      <c r="R778" s="14">
        <f t="shared" si="61"/>
        <v>63.12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9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4">
        <f t="shared" si="60"/>
        <v>1</v>
      </c>
      <c r="R779" s="14">
        <f t="shared" si="61"/>
        <v>7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9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4">
        <f t="shared" si="60"/>
        <v>0</v>
      </c>
      <c r="R780" s="14">
        <f t="shared" si="61"/>
        <v>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9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4">
        <f t="shared" si="60"/>
        <v>3</v>
      </c>
      <c r="R781" s="14">
        <f t="shared" si="61"/>
        <v>66.67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3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4">
        <f t="shared" si="60"/>
        <v>104</v>
      </c>
      <c r="R782" s="14">
        <f t="shared" si="61"/>
        <v>38.520000000000003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9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4">
        <f t="shared" si="60"/>
        <v>133</v>
      </c>
      <c r="R783" s="14">
        <f t="shared" si="61"/>
        <v>42.61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9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4">
        <f t="shared" si="60"/>
        <v>100</v>
      </c>
      <c r="R784" s="14">
        <f t="shared" si="61"/>
        <v>50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9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4">
        <f t="shared" si="60"/>
        <v>148</v>
      </c>
      <c r="R785" s="14">
        <f t="shared" si="61"/>
        <v>63.49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9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4">
        <f t="shared" si="60"/>
        <v>103</v>
      </c>
      <c r="R786" s="14">
        <f t="shared" si="61"/>
        <v>102.5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9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4">
        <f t="shared" si="60"/>
        <v>181</v>
      </c>
      <c r="R787" s="14">
        <f t="shared" si="61"/>
        <v>31.14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9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4">
        <f t="shared" si="60"/>
        <v>143</v>
      </c>
      <c r="R788" s="14">
        <f t="shared" si="61"/>
        <v>162.27000000000001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9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4">
        <f t="shared" si="60"/>
        <v>114</v>
      </c>
      <c r="R789" s="14">
        <f t="shared" si="61"/>
        <v>80.59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9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4">
        <f t="shared" si="60"/>
        <v>204</v>
      </c>
      <c r="R790" s="14">
        <f t="shared" si="61"/>
        <v>59.85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9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4">
        <f t="shared" si="60"/>
        <v>109</v>
      </c>
      <c r="R791" s="14">
        <f t="shared" si="61"/>
        <v>132.86000000000001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9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4">
        <f t="shared" si="60"/>
        <v>144</v>
      </c>
      <c r="R792" s="14">
        <f t="shared" si="61"/>
        <v>92.55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9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4">
        <f t="shared" si="60"/>
        <v>104</v>
      </c>
      <c r="R793" s="14">
        <f t="shared" si="61"/>
        <v>60.86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3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4">
        <f t="shared" si="60"/>
        <v>100</v>
      </c>
      <c r="R794" s="14">
        <f t="shared" si="61"/>
        <v>41.85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9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4">
        <f t="shared" si="60"/>
        <v>103</v>
      </c>
      <c r="R795" s="14">
        <f t="shared" si="61"/>
        <v>88.33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9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4">
        <f t="shared" si="60"/>
        <v>105</v>
      </c>
      <c r="R796" s="14">
        <f t="shared" si="61"/>
        <v>158.96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9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4">
        <f t="shared" si="60"/>
        <v>112</v>
      </c>
      <c r="R797" s="14">
        <f t="shared" si="61"/>
        <v>85.05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5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4">
        <f t="shared" si="60"/>
        <v>101</v>
      </c>
      <c r="R798" s="14">
        <f t="shared" si="61"/>
        <v>112.61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9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4">
        <f t="shared" si="60"/>
        <v>108</v>
      </c>
      <c r="R799" s="14">
        <f t="shared" si="61"/>
        <v>45.44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9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4">
        <f t="shared" si="60"/>
        <v>115</v>
      </c>
      <c r="R800" s="14">
        <f t="shared" si="61"/>
        <v>46.22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9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4">
        <f t="shared" si="60"/>
        <v>100</v>
      </c>
      <c r="R801" s="14">
        <f t="shared" si="61"/>
        <v>178.61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9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4">
        <f t="shared" si="60"/>
        <v>152</v>
      </c>
      <c r="R802" s="14">
        <f t="shared" si="61"/>
        <v>40.75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9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4">
        <f t="shared" si="60"/>
        <v>112</v>
      </c>
      <c r="R803" s="14">
        <f t="shared" si="61"/>
        <v>43.73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9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4">
        <f t="shared" si="60"/>
        <v>101</v>
      </c>
      <c r="R804" s="14">
        <f t="shared" si="61"/>
        <v>81.069999999999993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9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4">
        <f t="shared" si="60"/>
        <v>123</v>
      </c>
      <c r="R805" s="14">
        <f t="shared" si="61"/>
        <v>74.61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9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4">
        <f t="shared" si="60"/>
        <v>100</v>
      </c>
      <c r="R806" s="14">
        <f t="shared" si="61"/>
        <v>305.56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9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4">
        <f t="shared" si="60"/>
        <v>105</v>
      </c>
      <c r="R807" s="14">
        <f t="shared" si="61"/>
        <v>58.33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7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4">
        <f t="shared" si="60"/>
        <v>104</v>
      </c>
      <c r="R808" s="14">
        <f t="shared" si="61"/>
        <v>117.68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3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4">
        <f t="shared" si="60"/>
        <v>105</v>
      </c>
      <c r="R809" s="14">
        <f t="shared" si="61"/>
        <v>73.77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9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4">
        <f t="shared" si="60"/>
        <v>100</v>
      </c>
      <c r="R810" s="14">
        <f t="shared" si="61"/>
        <v>104.65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3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4">
        <f t="shared" si="60"/>
        <v>104</v>
      </c>
      <c r="R811" s="14">
        <f t="shared" si="61"/>
        <v>79.83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9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4">
        <f t="shared" si="60"/>
        <v>105</v>
      </c>
      <c r="R812" s="14">
        <f t="shared" si="61"/>
        <v>58.33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3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4">
        <f t="shared" si="60"/>
        <v>104</v>
      </c>
      <c r="R813" s="14">
        <f t="shared" si="61"/>
        <v>86.67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9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4">
        <f t="shared" si="60"/>
        <v>152</v>
      </c>
      <c r="R814" s="14">
        <f t="shared" si="61"/>
        <v>27.61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3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4">
        <f t="shared" si="60"/>
        <v>160</v>
      </c>
      <c r="R815" s="14">
        <f t="shared" si="61"/>
        <v>25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9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4">
        <f t="shared" si="60"/>
        <v>127</v>
      </c>
      <c r="R816" s="14">
        <f t="shared" si="61"/>
        <v>45.46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3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4">
        <f t="shared" si="60"/>
        <v>107</v>
      </c>
      <c r="R817" s="14">
        <f t="shared" si="61"/>
        <v>99.53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3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4">
        <f t="shared" si="60"/>
        <v>115</v>
      </c>
      <c r="R818" s="14">
        <f t="shared" si="61"/>
        <v>39.31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9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4">
        <f t="shared" si="60"/>
        <v>137</v>
      </c>
      <c r="R819" s="14">
        <f t="shared" si="61"/>
        <v>89.42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9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4">
        <f t="shared" si="60"/>
        <v>156</v>
      </c>
      <c r="R820" s="14">
        <f t="shared" si="61"/>
        <v>28.68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3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4">
        <f t="shared" si="60"/>
        <v>109</v>
      </c>
      <c r="R821" s="14">
        <f t="shared" si="61"/>
        <v>31.07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9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4">
        <f t="shared" si="60"/>
        <v>134</v>
      </c>
      <c r="R822" s="14">
        <f t="shared" si="61"/>
        <v>70.55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9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4">
        <f t="shared" si="60"/>
        <v>100</v>
      </c>
      <c r="R823" s="14">
        <f t="shared" si="61"/>
        <v>224.13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3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4">
        <f t="shared" si="60"/>
        <v>119</v>
      </c>
      <c r="R824" s="14">
        <f t="shared" si="61"/>
        <v>51.81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9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4">
        <f t="shared" si="60"/>
        <v>180</v>
      </c>
      <c r="R825" s="14">
        <f t="shared" si="61"/>
        <v>43.52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9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4">
        <f t="shared" si="60"/>
        <v>134</v>
      </c>
      <c r="R826" s="14">
        <f t="shared" si="61"/>
        <v>39.82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3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4">
        <f t="shared" si="60"/>
        <v>100</v>
      </c>
      <c r="R827" s="14">
        <f t="shared" si="61"/>
        <v>126.81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9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4">
        <f t="shared" si="60"/>
        <v>101</v>
      </c>
      <c r="R828" s="14">
        <f t="shared" si="61"/>
        <v>113.88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9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4">
        <f t="shared" si="60"/>
        <v>103</v>
      </c>
      <c r="R829" s="14">
        <f t="shared" si="61"/>
        <v>28.18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9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4">
        <f t="shared" si="60"/>
        <v>107</v>
      </c>
      <c r="R830" s="14">
        <f t="shared" si="61"/>
        <v>36.61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9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4">
        <f t="shared" si="60"/>
        <v>104</v>
      </c>
      <c r="R831" s="14">
        <f t="shared" si="61"/>
        <v>32.5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9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4">
        <f t="shared" si="60"/>
        <v>108</v>
      </c>
      <c r="R832" s="14">
        <f t="shared" si="61"/>
        <v>60.66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3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4">
        <f t="shared" si="60"/>
        <v>233</v>
      </c>
      <c r="R833" s="14">
        <f t="shared" si="61"/>
        <v>175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9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4">
        <f t="shared" si="60"/>
        <v>101</v>
      </c>
      <c r="R834" s="14">
        <f t="shared" si="61"/>
        <v>97.99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7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4">
        <f t="shared" ref="Q835:Q898" si="65">ROUND(E835/D835*100,0)</f>
        <v>102</v>
      </c>
      <c r="R835" s="14">
        <f t="shared" ref="R835:R898" si="66">ROUND(E835/L835,2)</f>
        <v>148.78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9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4">
        <f t="shared" si="65"/>
        <v>131</v>
      </c>
      <c r="R836" s="14">
        <f t="shared" si="66"/>
        <v>96.08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9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4">
        <f t="shared" si="65"/>
        <v>117</v>
      </c>
      <c r="R837" s="14">
        <f t="shared" si="66"/>
        <v>58.63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7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4">
        <f t="shared" si="65"/>
        <v>101</v>
      </c>
      <c r="R838" s="14">
        <f t="shared" si="66"/>
        <v>109.71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3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4">
        <f t="shared" si="65"/>
        <v>122</v>
      </c>
      <c r="R839" s="14">
        <f t="shared" si="66"/>
        <v>49.11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9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4">
        <f t="shared" si="65"/>
        <v>145</v>
      </c>
      <c r="R840" s="14">
        <f t="shared" si="66"/>
        <v>47.67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9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4">
        <f t="shared" si="65"/>
        <v>117</v>
      </c>
      <c r="R841" s="14">
        <f t="shared" si="66"/>
        <v>60.74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3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4">
        <f t="shared" si="65"/>
        <v>120</v>
      </c>
      <c r="R842" s="14">
        <f t="shared" si="66"/>
        <v>63.38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9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4">
        <f t="shared" si="65"/>
        <v>101</v>
      </c>
      <c r="R843" s="14">
        <f t="shared" si="66"/>
        <v>53.89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9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4">
        <f t="shared" si="65"/>
        <v>104</v>
      </c>
      <c r="R844" s="14">
        <f t="shared" si="66"/>
        <v>66.87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9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4">
        <f t="shared" si="65"/>
        <v>267</v>
      </c>
      <c r="R845" s="14">
        <f t="shared" si="66"/>
        <v>63.1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9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4">
        <f t="shared" si="65"/>
        <v>194</v>
      </c>
      <c r="R846" s="14">
        <f t="shared" si="66"/>
        <v>36.630000000000003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9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4">
        <f t="shared" si="65"/>
        <v>120</v>
      </c>
      <c r="R847" s="14">
        <f t="shared" si="66"/>
        <v>34.01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3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4">
        <f t="shared" si="65"/>
        <v>122</v>
      </c>
      <c r="R848" s="14">
        <f t="shared" si="66"/>
        <v>28.55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7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4">
        <f t="shared" si="65"/>
        <v>100</v>
      </c>
      <c r="R849" s="14">
        <f t="shared" si="66"/>
        <v>10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9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4">
        <f t="shared" si="65"/>
        <v>100</v>
      </c>
      <c r="R850" s="14">
        <f t="shared" si="66"/>
        <v>18.75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5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4">
        <f t="shared" si="65"/>
        <v>120</v>
      </c>
      <c r="R851" s="14">
        <f t="shared" si="66"/>
        <v>41.7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9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4">
        <f t="shared" si="65"/>
        <v>155</v>
      </c>
      <c r="R852" s="14">
        <f t="shared" si="66"/>
        <v>46.67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3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4">
        <f t="shared" si="65"/>
        <v>130</v>
      </c>
      <c r="R853" s="14">
        <f t="shared" si="66"/>
        <v>37.270000000000003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3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4">
        <f t="shared" si="65"/>
        <v>105</v>
      </c>
      <c r="R854" s="14">
        <f t="shared" si="66"/>
        <v>59.26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9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4">
        <f t="shared" si="65"/>
        <v>100</v>
      </c>
      <c r="R855" s="14">
        <f t="shared" si="66"/>
        <v>30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9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4">
        <f t="shared" si="65"/>
        <v>118</v>
      </c>
      <c r="R856" s="14">
        <f t="shared" si="66"/>
        <v>65.86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3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4">
        <f t="shared" si="65"/>
        <v>103</v>
      </c>
      <c r="R857" s="14">
        <f t="shared" si="66"/>
        <v>31.91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9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4">
        <f t="shared" si="65"/>
        <v>218</v>
      </c>
      <c r="R858" s="14">
        <f t="shared" si="66"/>
        <v>19.46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3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4">
        <f t="shared" si="65"/>
        <v>100</v>
      </c>
      <c r="R859" s="14">
        <f t="shared" si="66"/>
        <v>50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9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4">
        <f t="shared" si="65"/>
        <v>144</v>
      </c>
      <c r="R860" s="14">
        <f t="shared" si="66"/>
        <v>22.74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3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4">
        <f t="shared" si="65"/>
        <v>105</v>
      </c>
      <c r="R861" s="14">
        <f t="shared" si="66"/>
        <v>42.72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9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4">
        <f t="shared" si="65"/>
        <v>18</v>
      </c>
      <c r="R862" s="14">
        <f t="shared" si="66"/>
        <v>52.92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9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4">
        <f t="shared" si="65"/>
        <v>2</v>
      </c>
      <c r="R863" s="14">
        <f t="shared" si="66"/>
        <v>50.5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9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4">
        <f t="shared" si="65"/>
        <v>0</v>
      </c>
      <c r="R864" s="14">
        <f t="shared" si="66"/>
        <v>42.5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9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4">
        <f t="shared" si="65"/>
        <v>5</v>
      </c>
      <c r="R865" s="14">
        <f t="shared" si="66"/>
        <v>18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9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4">
        <f t="shared" si="65"/>
        <v>42</v>
      </c>
      <c r="R866" s="14">
        <f t="shared" si="66"/>
        <v>34.18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9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4">
        <f t="shared" si="65"/>
        <v>2</v>
      </c>
      <c r="R867" s="14">
        <f t="shared" si="66"/>
        <v>22.5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9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4">
        <f t="shared" si="65"/>
        <v>18</v>
      </c>
      <c r="R868" s="14">
        <f t="shared" si="66"/>
        <v>58.18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9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4">
        <f t="shared" si="65"/>
        <v>24</v>
      </c>
      <c r="R869" s="14">
        <f t="shared" si="66"/>
        <v>109.18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5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4">
        <f t="shared" si="65"/>
        <v>0</v>
      </c>
      <c r="R870" s="14">
        <f t="shared" si="66"/>
        <v>50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9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4">
        <f t="shared" si="65"/>
        <v>12</v>
      </c>
      <c r="R871" s="14">
        <f t="shared" si="66"/>
        <v>346.67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9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4">
        <f t="shared" si="65"/>
        <v>0</v>
      </c>
      <c r="R872" s="14">
        <f t="shared" si="66"/>
        <v>12.4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9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4">
        <f t="shared" si="65"/>
        <v>5</v>
      </c>
      <c r="R873" s="14">
        <f t="shared" si="66"/>
        <v>27.08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9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4">
        <f t="shared" si="65"/>
        <v>1</v>
      </c>
      <c r="R874" s="14">
        <f t="shared" si="66"/>
        <v>32.5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3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4">
        <f t="shared" si="65"/>
        <v>1</v>
      </c>
      <c r="R875" s="14">
        <f t="shared" si="66"/>
        <v>9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9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4">
        <f t="shared" si="65"/>
        <v>24</v>
      </c>
      <c r="R876" s="14">
        <f t="shared" si="66"/>
        <v>34.76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5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4">
        <f t="shared" si="65"/>
        <v>0</v>
      </c>
      <c r="R877" s="14" t="e">
        <f t="shared" si="66"/>
        <v>#DIV/0!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7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4">
        <f t="shared" si="65"/>
        <v>41</v>
      </c>
      <c r="R878" s="14">
        <f t="shared" si="66"/>
        <v>28.58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9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4">
        <f t="shared" si="65"/>
        <v>68</v>
      </c>
      <c r="R879" s="14">
        <f t="shared" si="66"/>
        <v>46.59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9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4">
        <f t="shared" si="65"/>
        <v>1</v>
      </c>
      <c r="R880" s="14">
        <f t="shared" si="66"/>
        <v>32.5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9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4">
        <f t="shared" si="65"/>
        <v>31</v>
      </c>
      <c r="R881" s="14">
        <f t="shared" si="66"/>
        <v>21.47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9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4">
        <f t="shared" si="65"/>
        <v>3</v>
      </c>
      <c r="R882" s="14">
        <f t="shared" si="66"/>
        <v>14.13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9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4">
        <f t="shared" si="65"/>
        <v>1</v>
      </c>
      <c r="R883" s="14">
        <f t="shared" si="66"/>
        <v>30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9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4">
        <f t="shared" si="65"/>
        <v>20</v>
      </c>
      <c r="R884" s="14">
        <f t="shared" si="66"/>
        <v>21.57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9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4">
        <f t="shared" si="65"/>
        <v>40</v>
      </c>
      <c r="R885" s="14">
        <f t="shared" si="66"/>
        <v>83.38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9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4">
        <f t="shared" si="65"/>
        <v>1</v>
      </c>
      <c r="R886" s="14">
        <f t="shared" si="66"/>
        <v>10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9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4">
        <f t="shared" si="65"/>
        <v>75</v>
      </c>
      <c r="R887" s="14">
        <f t="shared" si="66"/>
        <v>35.71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9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4">
        <f t="shared" si="65"/>
        <v>41</v>
      </c>
      <c r="R888" s="14">
        <f t="shared" si="66"/>
        <v>29.29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9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4">
        <f t="shared" si="65"/>
        <v>0</v>
      </c>
      <c r="R889" s="14" t="e">
        <f t="shared" si="66"/>
        <v>#DIV/0!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9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4">
        <f t="shared" si="65"/>
        <v>7</v>
      </c>
      <c r="R890" s="14">
        <f t="shared" si="66"/>
        <v>18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9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4">
        <f t="shared" si="65"/>
        <v>9</v>
      </c>
      <c r="R891" s="14">
        <f t="shared" si="66"/>
        <v>73.760000000000005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9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4">
        <f t="shared" si="65"/>
        <v>4</v>
      </c>
      <c r="R892" s="14">
        <f t="shared" si="66"/>
        <v>31.25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9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4">
        <f t="shared" si="65"/>
        <v>3</v>
      </c>
      <c r="R893" s="14">
        <f t="shared" si="66"/>
        <v>28.89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9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4">
        <f t="shared" si="65"/>
        <v>41</v>
      </c>
      <c r="R894" s="14">
        <f t="shared" si="66"/>
        <v>143.82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9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4">
        <f t="shared" si="65"/>
        <v>10</v>
      </c>
      <c r="R895" s="14">
        <f t="shared" si="66"/>
        <v>40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9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4">
        <f t="shared" si="65"/>
        <v>39</v>
      </c>
      <c r="R896" s="14">
        <f t="shared" si="66"/>
        <v>147.81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9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4">
        <f t="shared" si="65"/>
        <v>2</v>
      </c>
      <c r="R897" s="14">
        <f t="shared" si="66"/>
        <v>27.86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9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4">
        <f t="shared" si="65"/>
        <v>40</v>
      </c>
      <c r="R898" s="14">
        <f t="shared" si="66"/>
        <v>44.44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9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4">
        <f t="shared" ref="Q899:Q962" si="70">ROUND(E899/D899*100,0)</f>
        <v>0</v>
      </c>
      <c r="R899" s="14" t="e">
        <f t="shared" ref="R899:R962" si="71">ROUND(E899/L899,2)</f>
        <v>#DIV/0!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9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4">
        <f t="shared" si="70"/>
        <v>3</v>
      </c>
      <c r="R900" s="14">
        <f t="shared" si="71"/>
        <v>35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9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4">
        <f t="shared" si="70"/>
        <v>37</v>
      </c>
      <c r="R901" s="14">
        <f t="shared" si="71"/>
        <v>35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3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4">
        <f t="shared" si="70"/>
        <v>0</v>
      </c>
      <c r="R902" s="14">
        <f t="shared" si="71"/>
        <v>10.5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5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4">
        <f t="shared" si="70"/>
        <v>0</v>
      </c>
      <c r="R903" s="14" t="e">
        <f t="shared" si="71"/>
        <v>#DIV/0!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9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4">
        <f t="shared" si="70"/>
        <v>0</v>
      </c>
      <c r="R904" s="14">
        <f t="shared" si="71"/>
        <v>30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9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4">
        <f t="shared" si="70"/>
        <v>3</v>
      </c>
      <c r="R905" s="14">
        <f t="shared" si="71"/>
        <v>40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9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4">
        <f t="shared" si="70"/>
        <v>0</v>
      </c>
      <c r="R906" s="14">
        <f t="shared" si="71"/>
        <v>50.33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9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4">
        <f t="shared" si="70"/>
        <v>3</v>
      </c>
      <c r="R907" s="14">
        <f t="shared" si="71"/>
        <v>32.67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3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4">
        <f t="shared" si="70"/>
        <v>0</v>
      </c>
      <c r="R908" s="14" t="e">
        <f t="shared" si="71"/>
        <v>#DIV/0!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3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4">
        <f t="shared" si="70"/>
        <v>0</v>
      </c>
      <c r="R909" s="14" t="e">
        <f t="shared" si="71"/>
        <v>#DIV/0!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9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4">
        <f t="shared" si="70"/>
        <v>0</v>
      </c>
      <c r="R910" s="14" t="e">
        <f t="shared" si="71"/>
        <v>#DIV/0!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9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4">
        <f t="shared" si="70"/>
        <v>3</v>
      </c>
      <c r="R911" s="14">
        <f t="shared" si="71"/>
        <v>65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9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4">
        <f t="shared" si="70"/>
        <v>22</v>
      </c>
      <c r="R912" s="14">
        <f t="shared" si="71"/>
        <v>24.6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9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4">
        <f t="shared" si="70"/>
        <v>0</v>
      </c>
      <c r="R913" s="14" t="e">
        <f t="shared" si="71"/>
        <v>#DIV/0!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9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4">
        <f t="shared" si="70"/>
        <v>1</v>
      </c>
      <c r="R914" s="14">
        <f t="shared" si="71"/>
        <v>15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9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4">
        <f t="shared" si="70"/>
        <v>7</v>
      </c>
      <c r="R915" s="14">
        <f t="shared" si="71"/>
        <v>82.58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9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4">
        <f t="shared" si="70"/>
        <v>0</v>
      </c>
      <c r="R916" s="14" t="e">
        <f t="shared" si="71"/>
        <v>#DIV/0!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9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4">
        <f t="shared" si="70"/>
        <v>6</v>
      </c>
      <c r="R917" s="14">
        <f t="shared" si="71"/>
        <v>41.67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9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4">
        <f t="shared" si="70"/>
        <v>0</v>
      </c>
      <c r="R918" s="14" t="e">
        <f t="shared" si="71"/>
        <v>#DIV/0!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9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4">
        <f t="shared" si="70"/>
        <v>1</v>
      </c>
      <c r="R919" s="14">
        <f t="shared" si="71"/>
        <v>30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9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4">
        <f t="shared" si="70"/>
        <v>5</v>
      </c>
      <c r="R920" s="14">
        <f t="shared" si="71"/>
        <v>19.600000000000001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7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4">
        <f t="shared" si="70"/>
        <v>1</v>
      </c>
      <c r="R921" s="14">
        <f t="shared" si="71"/>
        <v>100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9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4">
        <f t="shared" si="70"/>
        <v>0</v>
      </c>
      <c r="R922" s="14" t="e">
        <f t="shared" si="71"/>
        <v>#DIV/0!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9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4">
        <f t="shared" si="70"/>
        <v>31</v>
      </c>
      <c r="R923" s="14">
        <f t="shared" si="71"/>
        <v>231.75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9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4">
        <f t="shared" si="70"/>
        <v>21</v>
      </c>
      <c r="R924" s="14">
        <f t="shared" si="71"/>
        <v>189.33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9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4">
        <f t="shared" si="70"/>
        <v>2</v>
      </c>
      <c r="R925" s="14">
        <f t="shared" si="71"/>
        <v>55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9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4">
        <f t="shared" si="70"/>
        <v>11</v>
      </c>
      <c r="R926" s="14">
        <f t="shared" si="71"/>
        <v>21.8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9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4">
        <f t="shared" si="70"/>
        <v>3</v>
      </c>
      <c r="R927" s="14">
        <f t="shared" si="71"/>
        <v>32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5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4">
        <f t="shared" si="70"/>
        <v>0</v>
      </c>
      <c r="R928" s="14" t="e">
        <f t="shared" si="71"/>
        <v>#DIV/0!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3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4">
        <f t="shared" si="70"/>
        <v>0</v>
      </c>
      <c r="R929" s="14" t="e">
        <f t="shared" si="71"/>
        <v>#DIV/0!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9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4">
        <f t="shared" si="70"/>
        <v>11</v>
      </c>
      <c r="R930" s="14">
        <f t="shared" si="71"/>
        <v>56.25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9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4">
        <f t="shared" si="70"/>
        <v>0</v>
      </c>
      <c r="R931" s="14" t="e">
        <f t="shared" si="71"/>
        <v>#DIV/0!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9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4">
        <f t="shared" si="70"/>
        <v>38</v>
      </c>
      <c r="R932" s="14">
        <f t="shared" si="71"/>
        <v>69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9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4">
        <f t="shared" si="70"/>
        <v>7</v>
      </c>
      <c r="R933" s="14">
        <f t="shared" si="71"/>
        <v>18.71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3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4">
        <f t="shared" si="70"/>
        <v>15</v>
      </c>
      <c r="R934" s="14">
        <f t="shared" si="71"/>
        <v>46.03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9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4">
        <f t="shared" si="70"/>
        <v>6</v>
      </c>
      <c r="R935" s="14">
        <f t="shared" si="71"/>
        <v>60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9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4">
        <f t="shared" si="70"/>
        <v>30</v>
      </c>
      <c r="R936" s="14">
        <f t="shared" si="71"/>
        <v>50.67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9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4">
        <f t="shared" si="70"/>
        <v>1</v>
      </c>
      <c r="R937" s="14">
        <f t="shared" si="71"/>
        <v>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9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4">
        <f t="shared" si="70"/>
        <v>0</v>
      </c>
      <c r="R938" s="14" t="e">
        <f t="shared" si="71"/>
        <v>#DIV/0!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9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4">
        <f t="shared" si="70"/>
        <v>1</v>
      </c>
      <c r="R939" s="14">
        <f t="shared" si="71"/>
        <v>20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9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4">
        <f t="shared" si="70"/>
        <v>0</v>
      </c>
      <c r="R940" s="14">
        <f t="shared" si="71"/>
        <v>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9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4">
        <f t="shared" si="70"/>
        <v>1</v>
      </c>
      <c r="R941" s="14">
        <f t="shared" si="71"/>
        <v>20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9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4">
        <f t="shared" si="70"/>
        <v>17</v>
      </c>
      <c r="R942" s="14">
        <f t="shared" si="71"/>
        <v>110.29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9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4">
        <f t="shared" si="70"/>
        <v>2</v>
      </c>
      <c r="R943" s="14">
        <f t="shared" si="71"/>
        <v>37.450000000000003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9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4">
        <f t="shared" si="70"/>
        <v>9</v>
      </c>
      <c r="R944" s="14">
        <f t="shared" si="71"/>
        <v>41.75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3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4">
        <f t="shared" si="70"/>
        <v>10</v>
      </c>
      <c r="R945" s="14">
        <f t="shared" si="71"/>
        <v>24.08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9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4">
        <f t="shared" si="70"/>
        <v>13</v>
      </c>
      <c r="R946" s="14">
        <f t="shared" si="71"/>
        <v>69.41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9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4">
        <f t="shared" si="70"/>
        <v>2</v>
      </c>
      <c r="R947" s="14">
        <f t="shared" si="71"/>
        <v>155.25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3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4">
        <f t="shared" si="70"/>
        <v>2</v>
      </c>
      <c r="R948" s="14">
        <f t="shared" si="71"/>
        <v>57.2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9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4">
        <f t="shared" si="70"/>
        <v>0</v>
      </c>
      <c r="R949" s="14" t="e">
        <f t="shared" si="71"/>
        <v>#DIV/0!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9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4">
        <f t="shared" si="70"/>
        <v>12</v>
      </c>
      <c r="R950" s="14">
        <f t="shared" si="71"/>
        <v>60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9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4">
        <f t="shared" si="70"/>
        <v>1</v>
      </c>
      <c r="R951" s="14">
        <f t="shared" si="71"/>
        <v>39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9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4">
        <f t="shared" si="70"/>
        <v>28</v>
      </c>
      <c r="R952" s="14">
        <f t="shared" si="71"/>
        <v>58.42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7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4">
        <f t="shared" si="70"/>
        <v>38</v>
      </c>
      <c r="R953" s="14">
        <f t="shared" si="71"/>
        <v>158.63999999999999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3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4">
        <f t="shared" si="70"/>
        <v>40</v>
      </c>
      <c r="R954" s="14">
        <f t="shared" si="71"/>
        <v>99.86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9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4">
        <f t="shared" si="70"/>
        <v>1</v>
      </c>
      <c r="R955" s="14">
        <f t="shared" si="71"/>
        <v>25.2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9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4">
        <f t="shared" si="70"/>
        <v>43</v>
      </c>
      <c r="R956" s="14">
        <f t="shared" si="71"/>
        <v>89.19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9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4">
        <f t="shared" si="70"/>
        <v>6</v>
      </c>
      <c r="R957" s="14">
        <f t="shared" si="71"/>
        <v>182.62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5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4">
        <f t="shared" si="70"/>
        <v>2</v>
      </c>
      <c r="R958" s="14">
        <f t="shared" si="71"/>
        <v>50.65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3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4">
        <f t="shared" si="70"/>
        <v>2</v>
      </c>
      <c r="R959" s="14">
        <f t="shared" si="71"/>
        <v>33.29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9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4">
        <f t="shared" si="70"/>
        <v>11</v>
      </c>
      <c r="R960" s="14">
        <f t="shared" si="71"/>
        <v>51.82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9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4">
        <f t="shared" si="70"/>
        <v>39</v>
      </c>
      <c r="R961" s="14">
        <f t="shared" si="71"/>
        <v>113.63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9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4">
        <f t="shared" si="70"/>
        <v>46</v>
      </c>
      <c r="R962" s="14">
        <f t="shared" si="71"/>
        <v>136.46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9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4">
        <f t="shared" ref="Q963:Q1026" si="75">ROUND(E963/D963*100,0)</f>
        <v>42</v>
      </c>
      <c r="R963" s="14">
        <f t="shared" ref="R963:R1026" si="76">ROUND(E963/L963,2)</f>
        <v>364.35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9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4">
        <f t="shared" si="75"/>
        <v>28</v>
      </c>
      <c r="R964" s="14">
        <f t="shared" si="76"/>
        <v>19.239999999999998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3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4">
        <f t="shared" si="75"/>
        <v>1</v>
      </c>
      <c r="R965" s="14">
        <f t="shared" si="76"/>
        <v>41.89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9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4">
        <f t="shared" si="75"/>
        <v>1</v>
      </c>
      <c r="R966" s="14">
        <f t="shared" si="76"/>
        <v>30.31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9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4">
        <f t="shared" si="75"/>
        <v>1</v>
      </c>
      <c r="R967" s="14">
        <f t="shared" si="76"/>
        <v>49.67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9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4">
        <f t="shared" si="75"/>
        <v>15</v>
      </c>
      <c r="R968" s="14">
        <f t="shared" si="76"/>
        <v>59.2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9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4">
        <f t="shared" si="75"/>
        <v>18</v>
      </c>
      <c r="R969" s="14">
        <f t="shared" si="76"/>
        <v>43.98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9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4">
        <f t="shared" si="75"/>
        <v>1</v>
      </c>
      <c r="R970" s="14">
        <f t="shared" si="76"/>
        <v>26.5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3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4">
        <f t="shared" si="75"/>
        <v>47</v>
      </c>
      <c r="R971" s="14">
        <f t="shared" si="76"/>
        <v>1272.73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9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4">
        <f t="shared" si="75"/>
        <v>46</v>
      </c>
      <c r="R972" s="14">
        <f t="shared" si="76"/>
        <v>164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9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4">
        <f t="shared" si="75"/>
        <v>0</v>
      </c>
      <c r="R973" s="14">
        <f t="shared" si="76"/>
        <v>45.2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9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4">
        <f t="shared" si="75"/>
        <v>35</v>
      </c>
      <c r="R974" s="14">
        <f t="shared" si="76"/>
        <v>153.88999999999999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9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4">
        <f t="shared" si="75"/>
        <v>2</v>
      </c>
      <c r="R975" s="14">
        <f t="shared" si="76"/>
        <v>51.38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9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4">
        <f t="shared" si="75"/>
        <v>1</v>
      </c>
      <c r="R976" s="14">
        <f t="shared" si="76"/>
        <v>93.33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9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4">
        <f t="shared" si="75"/>
        <v>3</v>
      </c>
      <c r="R977" s="14">
        <f t="shared" si="76"/>
        <v>108.63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9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4">
        <f t="shared" si="75"/>
        <v>2</v>
      </c>
      <c r="R978" s="14">
        <f t="shared" si="76"/>
        <v>160.5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9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4">
        <f t="shared" si="75"/>
        <v>34</v>
      </c>
      <c r="R979" s="14">
        <f t="shared" si="76"/>
        <v>75.75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9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4">
        <f t="shared" si="75"/>
        <v>56</v>
      </c>
      <c r="R980" s="14">
        <f t="shared" si="76"/>
        <v>790.84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9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4">
        <f t="shared" si="75"/>
        <v>83</v>
      </c>
      <c r="R981" s="14">
        <f t="shared" si="76"/>
        <v>301.94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9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4">
        <f t="shared" si="75"/>
        <v>15</v>
      </c>
      <c r="R982" s="14">
        <f t="shared" si="76"/>
        <v>47.94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9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4">
        <f t="shared" si="75"/>
        <v>0</v>
      </c>
      <c r="R983" s="14">
        <f t="shared" si="76"/>
        <v>2.75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3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4">
        <f t="shared" si="75"/>
        <v>0</v>
      </c>
      <c r="R984" s="14">
        <f t="shared" si="76"/>
        <v>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9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4">
        <f t="shared" si="75"/>
        <v>30</v>
      </c>
      <c r="R985" s="14">
        <f t="shared" si="76"/>
        <v>171.79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1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4">
        <f t="shared" si="75"/>
        <v>1</v>
      </c>
      <c r="R986" s="14">
        <f t="shared" si="76"/>
        <v>35.33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9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4">
        <f t="shared" si="75"/>
        <v>6</v>
      </c>
      <c r="R987" s="14">
        <f t="shared" si="76"/>
        <v>82.09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9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4">
        <f t="shared" si="75"/>
        <v>13</v>
      </c>
      <c r="R988" s="14">
        <f t="shared" si="76"/>
        <v>110.87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9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4">
        <f t="shared" si="75"/>
        <v>13</v>
      </c>
      <c r="R989" s="14">
        <f t="shared" si="76"/>
        <v>161.22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9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4">
        <f t="shared" si="75"/>
        <v>0</v>
      </c>
      <c r="R990" s="14" t="e">
        <f t="shared" si="76"/>
        <v>#DIV/0!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7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4">
        <f t="shared" si="75"/>
        <v>17</v>
      </c>
      <c r="R991" s="14">
        <f t="shared" si="76"/>
        <v>52.41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9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4">
        <f t="shared" si="75"/>
        <v>0</v>
      </c>
      <c r="R992" s="14">
        <f t="shared" si="76"/>
        <v>13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1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4">
        <f t="shared" si="75"/>
        <v>4</v>
      </c>
      <c r="R993" s="14">
        <f t="shared" si="76"/>
        <v>30.29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9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4">
        <f t="shared" si="75"/>
        <v>0</v>
      </c>
      <c r="R994" s="14">
        <f t="shared" si="76"/>
        <v>116.75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9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4">
        <f t="shared" si="75"/>
        <v>25</v>
      </c>
      <c r="R995" s="14">
        <f t="shared" si="76"/>
        <v>89.6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5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4">
        <f t="shared" si="75"/>
        <v>2</v>
      </c>
      <c r="R996" s="14">
        <f t="shared" si="76"/>
        <v>424.45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9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4">
        <f t="shared" si="75"/>
        <v>7</v>
      </c>
      <c r="R997" s="14">
        <f t="shared" si="76"/>
        <v>80.67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3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4">
        <f t="shared" si="75"/>
        <v>2</v>
      </c>
      <c r="R998" s="14">
        <f t="shared" si="76"/>
        <v>13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3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4">
        <f t="shared" si="75"/>
        <v>1</v>
      </c>
      <c r="R999" s="14">
        <f t="shared" si="76"/>
        <v>8.1300000000000008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3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4">
        <f t="shared" si="75"/>
        <v>59</v>
      </c>
      <c r="R1000" s="14">
        <f t="shared" si="76"/>
        <v>153.43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9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4">
        <f t="shared" si="75"/>
        <v>8</v>
      </c>
      <c r="R1001" s="14">
        <f t="shared" si="76"/>
        <v>292.08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9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4">
        <f t="shared" si="75"/>
        <v>2</v>
      </c>
      <c r="R1002" s="14">
        <f t="shared" si="76"/>
        <v>3304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9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4">
        <f t="shared" si="75"/>
        <v>104</v>
      </c>
      <c r="R1003" s="14">
        <f t="shared" si="76"/>
        <v>1300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9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4">
        <f t="shared" si="75"/>
        <v>30</v>
      </c>
      <c r="R1004" s="14">
        <f t="shared" si="76"/>
        <v>134.55000000000001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9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4">
        <f t="shared" si="75"/>
        <v>16</v>
      </c>
      <c r="R1005" s="14">
        <f t="shared" si="76"/>
        <v>214.07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3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4">
        <f t="shared" si="75"/>
        <v>82</v>
      </c>
      <c r="R1006" s="14">
        <f t="shared" si="76"/>
        <v>216.34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3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4">
        <f t="shared" si="75"/>
        <v>75</v>
      </c>
      <c r="R1007" s="14">
        <f t="shared" si="76"/>
        <v>932.31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9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4">
        <f t="shared" si="75"/>
        <v>6</v>
      </c>
      <c r="R1008" s="14">
        <f t="shared" si="76"/>
        <v>29.25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9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4">
        <f t="shared" si="75"/>
        <v>44</v>
      </c>
      <c r="R1009" s="14">
        <f t="shared" si="76"/>
        <v>174.95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9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4">
        <f t="shared" si="75"/>
        <v>0</v>
      </c>
      <c r="R1010" s="14">
        <f t="shared" si="76"/>
        <v>250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9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4">
        <f t="shared" si="75"/>
        <v>13</v>
      </c>
      <c r="R1011" s="14">
        <f t="shared" si="76"/>
        <v>65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9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4">
        <f t="shared" si="75"/>
        <v>0</v>
      </c>
      <c r="R1012" s="14">
        <f t="shared" si="76"/>
        <v>55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9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4">
        <f t="shared" si="75"/>
        <v>0</v>
      </c>
      <c r="R1013" s="14">
        <f t="shared" si="76"/>
        <v>75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9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4">
        <f t="shared" si="75"/>
        <v>21535</v>
      </c>
      <c r="R1014" s="14">
        <f t="shared" si="76"/>
        <v>1389.36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9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4">
        <f t="shared" si="75"/>
        <v>35</v>
      </c>
      <c r="R1015" s="14">
        <f t="shared" si="76"/>
        <v>95.91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3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4">
        <f t="shared" si="75"/>
        <v>31</v>
      </c>
      <c r="R1016" s="14">
        <f t="shared" si="76"/>
        <v>191.25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3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4">
        <f t="shared" si="75"/>
        <v>3</v>
      </c>
      <c r="R1017" s="14">
        <f t="shared" si="76"/>
        <v>40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9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4">
        <f t="shared" si="75"/>
        <v>3</v>
      </c>
      <c r="R1018" s="14">
        <f t="shared" si="76"/>
        <v>74.790000000000006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9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4">
        <f t="shared" si="75"/>
        <v>23</v>
      </c>
      <c r="R1019" s="14">
        <f t="shared" si="76"/>
        <v>161.12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9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4">
        <f t="shared" si="75"/>
        <v>3</v>
      </c>
      <c r="R1020" s="14">
        <f t="shared" si="76"/>
        <v>88.71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3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4">
        <f t="shared" si="75"/>
        <v>47</v>
      </c>
      <c r="R1021" s="14">
        <f t="shared" si="76"/>
        <v>53.25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9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4">
        <f t="shared" si="75"/>
        <v>206</v>
      </c>
      <c r="R1022" s="14">
        <f t="shared" si="76"/>
        <v>106.2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9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4">
        <f t="shared" si="75"/>
        <v>352</v>
      </c>
      <c r="R1023" s="14">
        <f t="shared" si="76"/>
        <v>22.08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3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4">
        <f t="shared" si="75"/>
        <v>115</v>
      </c>
      <c r="R1024" s="14">
        <f t="shared" si="76"/>
        <v>31.05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9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4">
        <f t="shared" si="75"/>
        <v>237</v>
      </c>
      <c r="R1025" s="14">
        <f t="shared" si="76"/>
        <v>36.21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9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4">
        <f t="shared" si="75"/>
        <v>119</v>
      </c>
      <c r="R1026" s="14">
        <f t="shared" si="76"/>
        <v>388.98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3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4">
        <f t="shared" ref="Q1027:Q1090" si="80">ROUND(E1027/D1027*100,0)</f>
        <v>110</v>
      </c>
      <c r="R1027" s="14">
        <f t="shared" ref="R1027:R1090" si="81">ROUND(E1027/L1027,2)</f>
        <v>71.849999999999994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9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4">
        <f t="shared" si="80"/>
        <v>100</v>
      </c>
      <c r="R1028" s="14">
        <f t="shared" si="81"/>
        <v>57.38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9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4">
        <f t="shared" si="80"/>
        <v>103</v>
      </c>
      <c r="R1029" s="14">
        <f t="shared" si="81"/>
        <v>69.67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9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4">
        <f t="shared" si="80"/>
        <v>117</v>
      </c>
      <c r="R1030" s="14">
        <f t="shared" si="81"/>
        <v>45.99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3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4">
        <f t="shared" si="80"/>
        <v>112</v>
      </c>
      <c r="R1031" s="14">
        <f t="shared" si="81"/>
        <v>79.260000000000005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3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4">
        <f t="shared" si="80"/>
        <v>342</v>
      </c>
      <c r="R1032" s="14">
        <f t="shared" si="81"/>
        <v>43.03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9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4">
        <f t="shared" si="80"/>
        <v>107</v>
      </c>
      <c r="R1033" s="14">
        <f t="shared" si="81"/>
        <v>108.48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7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4">
        <f t="shared" si="80"/>
        <v>108</v>
      </c>
      <c r="R1034" s="14">
        <f t="shared" si="81"/>
        <v>61.03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9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4">
        <f t="shared" si="80"/>
        <v>103</v>
      </c>
      <c r="R1035" s="14">
        <f t="shared" si="81"/>
        <v>50.59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9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4">
        <f t="shared" si="80"/>
        <v>130</v>
      </c>
      <c r="R1036" s="14">
        <f t="shared" si="81"/>
        <v>39.159999999999997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9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4">
        <f t="shared" si="80"/>
        <v>108</v>
      </c>
      <c r="R1037" s="14">
        <f t="shared" si="81"/>
        <v>65.16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9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4">
        <f t="shared" si="80"/>
        <v>112</v>
      </c>
      <c r="R1038" s="14">
        <f t="shared" si="81"/>
        <v>23.96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9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4">
        <f t="shared" si="80"/>
        <v>102</v>
      </c>
      <c r="R1039" s="14">
        <f t="shared" si="81"/>
        <v>48.62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9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4">
        <f t="shared" si="80"/>
        <v>145</v>
      </c>
      <c r="R1040" s="14">
        <f t="shared" si="81"/>
        <v>35.74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9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4">
        <f t="shared" si="80"/>
        <v>128</v>
      </c>
      <c r="R1041" s="14">
        <f t="shared" si="81"/>
        <v>21.37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9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4">
        <f t="shared" si="80"/>
        <v>0</v>
      </c>
      <c r="R1042" s="14">
        <f t="shared" si="81"/>
        <v>250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9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4">
        <f t="shared" si="80"/>
        <v>0</v>
      </c>
      <c r="R1043" s="14" t="e">
        <f t="shared" si="81"/>
        <v>#DIV/0!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9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4">
        <f t="shared" si="80"/>
        <v>2</v>
      </c>
      <c r="R1044" s="14">
        <f t="shared" si="81"/>
        <v>10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9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4">
        <f t="shared" si="80"/>
        <v>9</v>
      </c>
      <c r="R1045" s="14">
        <f t="shared" si="81"/>
        <v>29.24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9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4">
        <f t="shared" si="80"/>
        <v>0</v>
      </c>
      <c r="R1046" s="14">
        <f t="shared" si="81"/>
        <v>3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9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4">
        <f t="shared" si="80"/>
        <v>3</v>
      </c>
      <c r="R1047" s="14">
        <f t="shared" si="81"/>
        <v>33.25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9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4">
        <f t="shared" si="80"/>
        <v>0</v>
      </c>
      <c r="R1048" s="14" t="e">
        <f t="shared" si="81"/>
        <v>#DIV/0!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9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4">
        <f t="shared" si="80"/>
        <v>0</v>
      </c>
      <c r="R1049" s="14">
        <f t="shared" si="81"/>
        <v>1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9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4">
        <f t="shared" si="80"/>
        <v>1</v>
      </c>
      <c r="R1050" s="14">
        <f t="shared" si="81"/>
        <v>53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7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4">
        <f t="shared" si="80"/>
        <v>0</v>
      </c>
      <c r="R1051" s="14" t="e">
        <f t="shared" si="81"/>
        <v>#DIV/0!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7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4">
        <f t="shared" si="80"/>
        <v>0</v>
      </c>
      <c r="R1052" s="14" t="e">
        <f t="shared" si="81"/>
        <v>#DIV/0!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9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4">
        <f t="shared" si="80"/>
        <v>0</v>
      </c>
      <c r="R1053" s="14" t="e">
        <f t="shared" si="81"/>
        <v>#DIV/0!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4">
        <f t="shared" si="80"/>
        <v>0</v>
      </c>
      <c r="R1054" s="14" t="e">
        <f t="shared" si="81"/>
        <v>#DIV/0!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9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4">
        <f t="shared" si="80"/>
        <v>1</v>
      </c>
      <c r="R1055" s="14">
        <f t="shared" si="81"/>
        <v>15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9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4">
        <f t="shared" si="80"/>
        <v>0</v>
      </c>
      <c r="R1056" s="14" t="e">
        <f t="shared" si="81"/>
        <v>#DIV/0!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9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4">
        <f t="shared" si="80"/>
        <v>0</v>
      </c>
      <c r="R1057" s="14" t="e">
        <f t="shared" si="81"/>
        <v>#DIV/0!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9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4">
        <f t="shared" si="80"/>
        <v>0</v>
      </c>
      <c r="R1058" s="14" t="e">
        <f t="shared" si="81"/>
        <v>#DIV/0!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3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4">
        <f t="shared" si="80"/>
        <v>0</v>
      </c>
      <c r="R1059" s="14" t="e">
        <f t="shared" si="81"/>
        <v>#DIV/0!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9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4">
        <f t="shared" si="80"/>
        <v>0</v>
      </c>
      <c r="R1060" s="14" t="e">
        <f t="shared" si="81"/>
        <v>#DIV/0!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7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4">
        <f t="shared" si="80"/>
        <v>0</v>
      </c>
      <c r="R1061" s="14" t="e">
        <f t="shared" si="81"/>
        <v>#DIV/0!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9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4">
        <f t="shared" si="80"/>
        <v>1</v>
      </c>
      <c r="R1062" s="14">
        <f t="shared" si="81"/>
        <v>50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3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4">
        <f t="shared" si="80"/>
        <v>0</v>
      </c>
      <c r="R1063" s="14" t="e">
        <f t="shared" si="81"/>
        <v>#DIV/0!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7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4">
        <f t="shared" si="80"/>
        <v>95</v>
      </c>
      <c r="R1064" s="14">
        <f t="shared" si="81"/>
        <v>47.5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9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4">
        <f t="shared" si="80"/>
        <v>0</v>
      </c>
      <c r="R1065" s="14" t="e">
        <f t="shared" si="81"/>
        <v>#DIV/0!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9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4">
        <f t="shared" si="80"/>
        <v>9</v>
      </c>
      <c r="R1066" s="14">
        <f t="shared" si="81"/>
        <v>65.67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9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4">
        <f t="shared" si="80"/>
        <v>3</v>
      </c>
      <c r="R1067" s="14">
        <f t="shared" si="81"/>
        <v>16.2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9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4">
        <f t="shared" si="80"/>
        <v>3</v>
      </c>
      <c r="R1068" s="14">
        <f t="shared" si="81"/>
        <v>34.130000000000003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9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4">
        <f t="shared" si="80"/>
        <v>26</v>
      </c>
      <c r="R1069" s="14">
        <f t="shared" si="81"/>
        <v>13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9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4">
        <f t="shared" si="80"/>
        <v>0</v>
      </c>
      <c r="R1070" s="14">
        <f t="shared" si="81"/>
        <v>11.25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9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4">
        <f t="shared" si="80"/>
        <v>39</v>
      </c>
      <c r="R1071" s="14">
        <f t="shared" si="81"/>
        <v>40.479999999999997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9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4">
        <f t="shared" si="80"/>
        <v>1</v>
      </c>
      <c r="R1072" s="14">
        <f t="shared" si="81"/>
        <v>35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9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4">
        <f t="shared" si="80"/>
        <v>0</v>
      </c>
      <c r="R1073" s="14" t="e">
        <f t="shared" si="81"/>
        <v>#DIV/0!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9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4">
        <f t="shared" si="80"/>
        <v>0</v>
      </c>
      <c r="R1074" s="14">
        <f t="shared" si="81"/>
        <v>12.75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3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4">
        <f t="shared" si="80"/>
        <v>1</v>
      </c>
      <c r="R1075" s="14">
        <f t="shared" si="81"/>
        <v>10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9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4">
        <f t="shared" si="80"/>
        <v>6</v>
      </c>
      <c r="R1076" s="14">
        <f t="shared" si="81"/>
        <v>113.57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3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4">
        <f t="shared" si="80"/>
        <v>5</v>
      </c>
      <c r="R1077" s="14">
        <f t="shared" si="81"/>
        <v>15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9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4">
        <f t="shared" si="80"/>
        <v>63</v>
      </c>
      <c r="R1078" s="14">
        <f t="shared" si="81"/>
        <v>48.28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9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4">
        <f t="shared" si="80"/>
        <v>29</v>
      </c>
      <c r="R1079" s="14">
        <f t="shared" si="81"/>
        <v>43.98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9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4">
        <f t="shared" si="80"/>
        <v>8</v>
      </c>
      <c r="R1080" s="14">
        <f t="shared" si="81"/>
        <v>9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9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4">
        <f t="shared" si="80"/>
        <v>3</v>
      </c>
      <c r="R1081" s="14">
        <f t="shared" si="81"/>
        <v>37.67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9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4">
        <f t="shared" si="80"/>
        <v>9</v>
      </c>
      <c r="R1082" s="14">
        <f t="shared" si="81"/>
        <v>18.579999999999998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9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4">
        <f t="shared" si="80"/>
        <v>0</v>
      </c>
      <c r="R1083" s="14">
        <f t="shared" si="81"/>
        <v>3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3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4">
        <f t="shared" si="80"/>
        <v>1</v>
      </c>
      <c r="R1084" s="14">
        <f t="shared" si="81"/>
        <v>18.670000000000002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9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4">
        <f t="shared" si="80"/>
        <v>1</v>
      </c>
      <c r="R1085" s="14">
        <f t="shared" si="81"/>
        <v>410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7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4">
        <f t="shared" si="80"/>
        <v>0</v>
      </c>
      <c r="R1086" s="14" t="e">
        <f t="shared" si="81"/>
        <v>#DIV/0!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3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4">
        <f t="shared" si="80"/>
        <v>3</v>
      </c>
      <c r="R1087" s="14">
        <f t="shared" si="81"/>
        <v>114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7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4">
        <f t="shared" si="80"/>
        <v>0</v>
      </c>
      <c r="R1088" s="14">
        <f t="shared" si="81"/>
        <v>7.5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9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4">
        <f t="shared" si="80"/>
        <v>0</v>
      </c>
      <c r="R1089" s="14" t="e">
        <f t="shared" si="81"/>
        <v>#DIV/0!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3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4">
        <f t="shared" si="80"/>
        <v>14</v>
      </c>
      <c r="R1090" s="14">
        <f t="shared" si="81"/>
        <v>43.42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3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4">
        <f t="shared" ref="Q1091:Q1154" si="85">ROUND(E1091/D1091*100,0)</f>
        <v>8</v>
      </c>
      <c r="R1091" s="14">
        <f t="shared" ref="R1091:R1154" si="86">ROUND(E1091/L1091,2)</f>
        <v>23.96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9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4">
        <f t="shared" si="85"/>
        <v>0</v>
      </c>
      <c r="R1092" s="14">
        <f t="shared" si="86"/>
        <v>5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9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4">
        <f t="shared" si="85"/>
        <v>13</v>
      </c>
      <c r="R1093" s="14">
        <f t="shared" si="86"/>
        <v>12.5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9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4">
        <f t="shared" si="85"/>
        <v>1</v>
      </c>
      <c r="R1094" s="14">
        <f t="shared" si="86"/>
        <v>3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9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4">
        <f t="shared" si="85"/>
        <v>14</v>
      </c>
      <c r="R1095" s="14">
        <f t="shared" si="86"/>
        <v>10.56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9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4">
        <f t="shared" si="85"/>
        <v>18</v>
      </c>
      <c r="R1096" s="14">
        <f t="shared" si="86"/>
        <v>122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9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4">
        <f t="shared" si="85"/>
        <v>5</v>
      </c>
      <c r="R1097" s="14">
        <f t="shared" si="86"/>
        <v>267.81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9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4">
        <f t="shared" si="85"/>
        <v>18</v>
      </c>
      <c r="R1098" s="14">
        <f t="shared" si="86"/>
        <v>74.209999999999994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9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4">
        <f t="shared" si="85"/>
        <v>0</v>
      </c>
      <c r="R1099" s="14">
        <f t="shared" si="86"/>
        <v>6.71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3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4">
        <f t="shared" si="85"/>
        <v>7</v>
      </c>
      <c r="R1100" s="14">
        <f t="shared" si="86"/>
        <v>81.95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9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4">
        <f t="shared" si="85"/>
        <v>1</v>
      </c>
      <c r="R1101" s="14">
        <f t="shared" si="86"/>
        <v>25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9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4">
        <f t="shared" si="85"/>
        <v>3</v>
      </c>
      <c r="R1102" s="14">
        <f t="shared" si="86"/>
        <v>10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3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4">
        <f t="shared" si="85"/>
        <v>0</v>
      </c>
      <c r="R1103" s="14">
        <f t="shared" si="86"/>
        <v>6.83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9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4">
        <f t="shared" si="85"/>
        <v>5</v>
      </c>
      <c r="R1104" s="14">
        <f t="shared" si="86"/>
        <v>17.71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9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4">
        <f t="shared" si="85"/>
        <v>2</v>
      </c>
      <c r="R1105" s="14">
        <f t="shared" si="86"/>
        <v>16.2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9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4">
        <f t="shared" si="85"/>
        <v>5</v>
      </c>
      <c r="R1106" s="14">
        <f t="shared" si="86"/>
        <v>80.3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9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4">
        <f t="shared" si="85"/>
        <v>0</v>
      </c>
      <c r="R1107" s="14">
        <f t="shared" si="86"/>
        <v>71.55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9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4">
        <f t="shared" si="85"/>
        <v>41</v>
      </c>
      <c r="R1108" s="14">
        <f t="shared" si="86"/>
        <v>23.57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5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4">
        <f t="shared" si="85"/>
        <v>0</v>
      </c>
      <c r="R1109" s="14" t="e">
        <f t="shared" si="86"/>
        <v>#DIV/0!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9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4">
        <f t="shared" si="85"/>
        <v>3</v>
      </c>
      <c r="R1110" s="14">
        <f t="shared" si="86"/>
        <v>34.880000000000003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9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4">
        <f t="shared" si="85"/>
        <v>0</v>
      </c>
      <c r="R1111" s="14">
        <f t="shared" si="86"/>
        <v>15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9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4">
        <f t="shared" si="85"/>
        <v>1</v>
      </c>
      <c r="R1112" s="14">
        <f t="shared" si="86"/>
        <v>23.18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9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4">
        <f t="shared" si="85"/>
        <v>0</v>
      </c>
      <c r="R1113" s="14">
        <f t="shared" si="86"/>
        <v>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9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4">
        <f t="shared" si="85"/>
        <v>36</v>
      </c>
      <c r="R1114" s="14">
        <f t="shared" si="86"/>
        <v>100.23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9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4">
        <f t="shared" si="85"/>
        <v>1</v>
      </c>
      <c r="R1115" s="14">
        <f t="shared" si="86"/>
        <v>5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9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4">
        <f t="shared" si="85"/>
        <v>0</v>
      </c>
      <c r="R1116" s="14">
        <f t="shared" si="86"/>
        <v>3.33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9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4">
        <f t="shared" si="85"/>
        <v>0</v>
      </c>
      <c r="R1117" s="14">
        <f t="shared" si="86"/>
        <v>13.25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3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4">
        <f t="shared" si="85"/>
        <v>0</v>
      </c>
      <c r="R1118" s="14">
        <f t="shared" si="86"/>
        <v>17.850000000000001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9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4">
        <f t="shared" si="85"/>
        <v>8</v>
      </c>
      <c r="R1119" s="14">
        <f t="shared" si="86"/>
        <v>10.38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9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4">
        <f t="shared" si="85"/>
        <v>2</v>
      </c>
      <c r="R1120" s="14">
        <f t="shared" si="86"/>
        <v>36.33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9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4">
        <f t="shared" si="85"/>
        <v>0</v>
      </c>
      <c r="R1121" s="14">
        <f t="shared" si="86"/>
        <v>5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3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4">
        <f t="shared" si="85"/>
        <v>0</v>
      </c>
      <c r="R1122" s="14" t="e">
        <f t="shared" si="86"/>
        <v>#DIV/0!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9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4">
        <f t="shared" si="85"/>
        <v>0</v>
      </c>
      <c r="R1123" s="14">
        <f t="shared" si="86"/>
        <v>5.8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9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4">
        <f t="shared" si="85"/>
        <v>0</v>
      </c>
      <c r="R1124" s="14" t="e">
        <f t="shared" si="86"/>
        <v>#DIV/0!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9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4">
        <f t="shared" si="85"/>
        <v>0</v>
      </c>
      <c r="R1125" s="14">
        <f t="shared" si="86"/>
        <v>3.67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9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4">
        <f t="shared" si="85"/>
        <v>0</v>
      </c>
      <c r="R1126" s="14">
        <f t="shared" si="86"/>
        <v>60.71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9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4">
        <f t="shared" si="85"/>
        <v>0</v>
      </c>
      <c r="R1127" s="14" t="e">
        <f t="shared" si="86"/>
        <v>#DIV/0!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3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4">
        <f t="shared" si="85"/>
        <v>1</v>
      </c>
      <c r="R1128" s="14">
        <f t="shared" si="86"/>
        <v>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5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4">
        <f t="shared" si="85"/>
        <v>2</v>
      </c>
      <c r="R1129" s="14">
        <f t="shared" si="86"/>
        <v>25.43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7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4">
        <f t="shared" si="85"/>
        <v>0</v>
      </c>
      <c r="R1130" s="14">
        <f t="shared" si="86"/>
        <v>1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9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4">
        <f t="shared" si="85"/>
        <v>0</v>
      </c>
      <c r="R1131" s="14">
        <f t="shared" si="86"/>
        <v>10.5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9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4">
        <f t="shared" si="85"/>
        <v>0</v>
      </c>
      <c r="R1132" s="14">
        <f t="shared" si="86"/>
        <v>3.67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9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4">
        <f t="shared" si="85"/>
        <v>0</v>
      </c>
      <c r="R1133" s="14" t="e">
        <f t="shared" si="86"/>
        <v>#DIV/0!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9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4">
        <f t="shared" si="85"/>
        <v>14</v>
      </c>
      <c r="R1134" s="14">
        <f t="shared" si="86"/>
        <v>110.62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9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4">
        <f t="shared" si="85"/>
        <v>1</v>
      </c>
      <c r="R1135" s="14">
        <f t="shared" si="86"/>
        <v>20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9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4">
        <f t="shared" si="85"/>
        <v>0</v>
      </c>
      <c r="R1136" s="14">
        <f t="shared" si="86"/>
        <v>1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5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4">
        <f t="shared" si="85"/>
        <v>5</v>
      </c>
      <c r="R1137" s="14">
        <f t="shared" si="86"/>
        <v>50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9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4">
        <f t="shared" si="85"/>
        <v>6</v>
      </c>
      <c r="R1138" s="14">
        <f t="shared" si="86"/>
        <v>45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9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4">
        <f t="shared" si="85"/>
        <v>40</v>
      </c>
      <c r="R1139" s="14">
        <f t="shared" si="86"/>
        <v>253.21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9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4">
        <f t="shared" si="85"/>
        <v>0</v>
      </c>
      <c r="R1140" s="14">
        <f t="shared" si="86"/>
        <v>31.25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9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4">
        <f t="shared" si="85"/>
        <v>0</v>
      </c>
      <c r="R1141" s="14">
        <f t="shared" si="86"/>
        <v>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9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4">
        <f t="shared" si="85"/>
        <v>0</v>
      </c>
      <c r="R1142" s="14" t="e">
        <f t="shared" si="86"/>
        <v>#DIV/0!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7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4">
        <f t="shared" si="85"/>
        <v>0</v>
      </c>
      <c r="R1143" s="14" t="e">
        <f t="shared" si="86"/>
        <v>#DIV/0!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9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4">
        <f t="shared" si="85"/>
        <v>0</v>
      </c>
      <c r="R1144" s="14" t="e">
        <f t="shared" si="86"/>
        <v>#DIV/0!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9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4">
        <f t="shared" si="85"/>
        <v>0</v>
      </c>
      <c r="R1145" s="14">
        <f t="shared" si="86"/>
        <v>23.25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9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4">
        <f t="shared" si="85"/>
        <v>0</v>
      </c>
      <c r="R1146" s="14" t="e">
        <f t="shared" si="86"/>
        <v>#DIV/0!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9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4">
        <f t="shared" si="85"/>
        <v>0</v>
      </c>
      <c r="R1147" s="14">
        <f t="shared" si="86"/>
        <v>100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3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4">
        <f t="shared" si="85"/>
        <v>9</v>
      </c>
      <c r="R1148" s="14">
        <f t="shared" si="86"/>
        <v>44.17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9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4">
        <f t="shared" si="85"/>
        <v>0</v>
      </c>
      <c r="R1149" s="14" t="e">
        <f t="shared" si="86"/>
        <v>#DIV/0!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3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4">
        <f t="shared" si="85"/>
        <v>0</v>
      </c>
      <c r="R1150" s="14">
        <f t="shared" si="86"/>
        <v>24.33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3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4">
        <f t="shared" si="85"/>
        <v>0</v>
      </c>
      <c r="R1151" s="14">
        <f t="shared" si="86"/>
        <v>37.5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3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4">
        <f t="shared" si="85"/>
        <v>10</v>
      </c>
      <c r="R1152" s="14">
        <f t="shared" si="86"/>
        <v>42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9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4">
        <f t="shared" si="85"/>
        <v>0</v>
      </c>
      <c r="R1153" s="14" t="e">
        <f t="shared" si="86"/>
        <v>#DIV/0!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7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4">
        <f t="shared" si="85"/>
        <v>6</v>
      </c>
      <c r="R1154" s="14">
        <f t="shared" si="86"/>
        <v>60.73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3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4">
        <f t="shared" ref="Q1155:Q1218" si="90">ROUND(E1155/D1155*100,0)</f>
        <v>1</v>
      </c>
      <c r="R1155" s="14">
        <f t="shared" ref="R1155:R1218" si="91">ROUND(E1155/L1155,2)</f>
        <v>50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9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4">
        <f t="shared" si="90"/>
        <v>7</v>
      </c>
      <c r="R1156" s="14">
        <f t="shared" si="91"/>
        <v>108.33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9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4">
        <f t="shared" si="90"/>
        <v>1</v>
      </c>
      <c r="R1157" s="14">
        <f t="shared" si="91"/>
        <v>23.5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9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4">
        <f t="shared" si="90"/>
        <v>0</v>
      </c>
      <c r="R1158" s="14" t="e">
        <f t="shared" si="91"/>
        <v>#DIV/0!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9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4">
        <f t="shared" si="90"/>
        <v>2</v>
      </c>
      <c r="R1159" s="14">
        <f t="shared" si="91"/>
        <v>50.33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9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4">
        <f t="shared" si="90"/>
        <v>0</v>
      </c>
      <c r="R1160" s="14">
        <f t="shared" si="91"/>
        <v>11.67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9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4">
        <f t="shared" si="90"/>
        <v>0</v>
      </c>
      <c r="R1161" s="14" t="e">
        <f t="shared" si="91"/>
        <v>#DIV/0!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9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4">
        <f t="shared" si="90"/>
        <v>4</v>
      </c>
      <c r="R1162" s="14">
        <f t="shared" si="91"/>
        <v>60.79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9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4">
        <f t="shared" si="90"/>
        <v>0</v>
      </c>
      <c r="R1163" s="14" t="e">
        <f t="shared" si="91"/>
        <v>#DIV/0!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9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4">
        <f t="shared" si="90"/>
        <v>0</v>
      </c>
      <c r="R1164" s="14">
        <f t="shared" si="91"/>
        <v>17.5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9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4">
        <f t="shared" si="90"/>
        <v>0</v>
      </c>
      <c r="R1165" s="14" t="e">
        <f t="shared" si="91"/>
        <v>#DIV/0!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5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4">
        <f t="shared" si="90"/>
        <v>0</v>
      </c>
      <c r="R1166" s="14" t="e">
        <f t="shared" si="91"/>
        <v>#DIV/0!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9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4">
        <f t="shared" si="90"/>
        <v>21</v>
      </c>
      <c r="R1167" s="14">
        <f t="shared" si="91"/>
        <v>82.82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9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4">
        <f t="shared" si="90"/>
        <v>19</v>
      </c>
      <c r="R1168" s="14">
        <f t="shared" si="91"/>
        <v>358.88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9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4">
        <f t="shared" si="90"/>
        <v>2</v>
      </c>
      <c r="R1169" s="14">
        <f t="shared" si="91"/>
        <v>61.19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9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4">
        <f t="shared" si="90"/>
        <v>6</v>
      </c>
      <c r="R1170" s="14">
        <f t="shared" si="91"/>
        <v>340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9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4">
        <f t="shared" si="90"/>
        <v>0</v>
      </c>
      <c r="R1171" s="14">
        <f t="shared" si="91"/>
        <v>5.67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9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4">
        <f t="shared" si="90"/>
        <v>0</v>
      </c>
      <c r="R1172" s="14">
        <f t="shared" si="91"/>
        <v>50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3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4">
        <f t="shared" si="90"/>
        <v>0</v>
      </c>
      <c r="R1173" s="14">
        <f t="shared" si="91"/>
        <v>25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7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4">
        <f t="shared" si="90"/>
        <v>0</v>
      </c>
      <c r="R1174" s="14" t="e">
        <f t="shared" si="91"/>
        <v>#DIV/0!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9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4">
        <f t="shared" si="90"/>
        <v>0</v>
      </c>
      <c r="R1175" s="14">
        <f t="shared" si="91"/>
        <v>30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9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4">
        <f t="shared" si="90"/>
        <v>6</v>
      </c>
      <c r="R1176" s="14">
        <f t="shared" si="91"/>
        <v>46.63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9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4">
        <f t="shared" si="90"/>
        <v>3</v>
      </c>
      <c r="R1177" s="14">
        <f t="shared" si="91"/>
        <v>65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5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4">
        <f t="shared" si="90"/>
        <v>0</v>
      </c>
      <c r="R1178" s="14">
        <f t="shared" si="91"/>
        <v>10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9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4">
        <f t="shared" si="90"/>
        <v>0</v>
      </c>
      <c r="R1179" s="14" t="e">
        <f t="shared" si="91"/>
        <v>#DIV/0!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9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4">
        <f t="shared" si="90"/>
        <v>0</v>
      </c>
      <c r="R1180" s="14">
        <f t="shared" si="91"/>
        <v>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9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4">
        <f t="shared" si="90"/>
        <v>5</v>
      </c>
      <c r="R1181" s="14">
        <f t="shared" si="91"/>
        <v>640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3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4">
        <f t="shared" si="90"/>
        <v>12</v>
      </c>
      <c r="R1182" s="14">
        <f t="shared" si="91"/>
        <v>69.12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7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4">
        <f t="shared" si="90"/>
        <v>0</v>
      </c>
      <c r="R1183" s="14">
        <f t="shared" si="91"/>
        <v>1.33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9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4">
        <f t="shared" si="90"/>
        <v>4</v>
      </c>
      <c r="R1184" s="14">
        <f t="shared" si="91"/>
        <v>10.5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9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4">
        <f t="shared" si="90"/>
        <v>4</v>
      </c>
      <c r="R1185" s="14">
        <f t="shared" si="91"/>
        <v>33.33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9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4">
        <f t="shared" si="90"/>
        <v>105</v>
      </c>
      <c r="R1186" s="14">
        <f t="shared" si="91"/>
        <v>61.56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9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4">
        <f t="shared" si="90"/>
        <v>105</v>
      </c>
      <c r="R1187" s="14">
        <f t="shared" si="91"/>
        <v>118.74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9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4">
        <f t="shared" si="90"/>
        <v>107</v>
      </c>
      <c r="R1188" s="14">
        <f t="shared" si="91"/>
        <v>65.08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9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4">
        <f t="shared" si="90"/>
        <v>104</v>
      </c>
      <c r="R1189" s="14">
        <f t="shared" si="91"/>
        <v>130.16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9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4">
        <f t="shared" si="90"/>
        <v>161</v>
      </c>
      <c r="R1190" s="14">
        <f t="shared" si="91"/>
        <v>37.78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9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4">
        <f t="shared" si="90"/>
        <v>108</v>
      </c>
      <c r="R1191" s="14">
        <f t="shared" si="91"/>
        <v>112.79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3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4">
        <f t="shared" si="90"/>
        <v>135</v>
      </c>
      <c r="R1192" s="14">
        <f t="shared" si="91"/>
        <v>51.92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9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4">
        <f t="shared" si="90"/>
        <v>109</v>
      </c>
      <c r="R1193" s="14">
        <f t="shared" si="91"/>
        <v>89.24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3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4">
        <f t="shared" si="90"/>
        <v>290</v>
      </c>
      <c r="R1194" s="14">
        <f t="shared" si="91"/>
        <v>19.329999999999998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9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4">
        <f t="shared" si="90"/>
        <v>104</v>
      </c>
      <c r="R1195" s="14">
        <f t="shared" si="91"/>
        <v>79.97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9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4">
        <f t="shared" si="90"/>
        <v>322</v>
      </c>
      <c r="R1196" s="14">
        <f t="shared" si="91"/>
        <v>56.41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5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4">
        <f t="shared" si="90"/>
        <v>135</v>
      </c>
      <c r="R1197" s="14">
        <f t="shared" si="91"/>
        <v>79.41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3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4">
        <f t="shared" si="90"/>
        <v>270</v>
      </c>
      <c r="R1198" s="14">
        <f t="shared" si="91"/>
        <v>76.44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9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4">
        <f t="shared" si="90"/>
        <v>253</v>
      </c>
      <c r="R1199" s="14">
        <f t="shared" si="91"/>
        <v>121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9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4">
        <f t="shared" si="90"/>
        <v>261</v>
      </c>
      <c r="R1200" s="14">
        <f t="shared" si="91"/>
        <v>54.62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9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4">
        <f t="shared" si="90"/>
        <v>101</v>
      </c>
      <c r="R1201" s="14">
        <f t="shared" si="91"/>
        <v>299.22000000000003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9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4">
        <f t="shared" si="90"/>
        <v>126</v>
      </c>
      <c r="R1202" s="14">
        <f t="shared" si="91"/>
        <v>58.53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9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4">
        <f t="shared" si="90"/>
        <v>102</v>
      </c>
      <c r="R1203" s="14">
        <f t="shared" si="91"/>
        <v>55.37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9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4">
        <f t="shared" si="90"/>
        <v>199</v>
      </c>
      <c r="R1204" s="14">
        <f t="shared" si="91"/>
        <v>183.8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9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4">
        <f t="shared" si="90"/>
        <v>102</v>
      </c>
      <c r="R1205" s="14">
        <f t="shared" si="91"/>
        <v>165.35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9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4">
        <f t="shared" si="90"/>
        <v>103</v>
      </c>
      <c r="R1206" s="14">
        <f t="shared" si="91"/>
        <v>234.79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9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4">
        <f t="shared" si="90"/>
        <v>101</v>
      </c>
      <c r="R1207" s="14">
        <f t="shared" si="91"/>
        <v>211.48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9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4">
        <f t="shared" si="90"/>
        <v>115</v>
      </c>
      <c r="R1208" s="14">
        <f t="shared" si="91"/>
        <v>32.340000000000003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3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4">
        <f t="shared" si="90"/>
        <v>104</v>
      </c>
      <c r="R1209" s="14">
        <f t="shared" si="91"/>
        <v>123.38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9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4">
        <f t="shared" si="90"/>
        <v>155</v>
      </c>
      <c r="R1210" s="14">
        <f t="shared" si="91"/>
        <v>207.07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9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4">
        <f t="shared" si="90"/>
        <v>106</v>
      </c>
      <c r="R1211" s="14">
        <f t="shared" si="91"/>
        <v>138.26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3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4">
        <f t="shared" si="90"/>
        <v>254</v>
      </c>
      <c r="R1212" s="14">
        <f t="shared" si="91"/>
        <v>493.82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9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4">
        <f t="shared" si="90"/>
        <v>101</v>
      </c>
      <c r="R1213" s="14">
        <f t="shared" si="91"/>
        <v>168.5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9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4">
        <f t="shared" si="90"/>
        <v>129</v>
      </c>
      <c r="R1214" s="14">
        <f t="shared" si="91"/>
        <v>38.869999999999997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9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4">
        <f t="shared" si="90"/>
        <v>102</v>
      </c>
      <c r="R1215" s="14">
        <f t="shared" si="91"/>
        <v>61.53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9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4">
        <f t="shared" si="90"/>
        <v>132</v>
      </c>
      <c r="R1216" s="14">
        <f t="shared" si="91"/>
        <v>105.44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9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4">
        <f t="shared" si="90"/>
        <v>786</v>
      </c>
      <c r="R1217" s="14">
        <f t="shared" si="91"/>
        <v>71.59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3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4">
        <f t="shared" si="90"/>
        <v>146</v>
      </c>
      <c r="R1218" s="14">
        <f t="shared" si="91"/>
        <v>91.88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9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4">
        <f t="shared" ref="Q1219:Q1282" si="95">ROUND(E1219/D1219*100,0)</f>
        <v>103</v>
      </c>
      <c r="R1219" s="14">
        <f t="shared" ref="R1219:R1282" si="96">ROUND(E1219/L1219,2)</f>
        <v>148.57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9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4">
        <f t="shared" si="95"/>
        <v>172</v>
      </c>
      <c r="R1220" s="14">
        <f t="shared" si="96"/>
        <v>174.21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3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4">
        <f t="shared" si="95"/>
        <v>159</v>
      </c>
      <c r="R1221" s="14">
        <f t="shared" si="96"/>
        <v>102.86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9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4">
        <f t="shared" si="95"/>
        <v>104</v>
      </c>
      <c r="R1222" s="14">
        <f t="shared" si="96"/>
        <v>111.18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9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4">
        <f t="shared" si="95"/>
        <v>111</v>
      </c>
      <c r="R1223" s="14">
        <f t="shared" si="96"/>
        <v>23.8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3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4">
        <f t="shared" si="95"/>
        <v>280</v>
      </c>
      <c r="R1224" s="14">
        <f t="shared" si="96"/>
        <v>81.27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3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4">
        <f t="shared" si="95"/>
        <v>112</v>
      </c>
      <c r="R1225" s="14">
        <f t="shared" si="96"/>
        <v>116.21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3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4">
        <f t="shared" si="95"/>
        <v>7</v>
      </c>
      <c r="R1226" s="14">
        <f t="shared" si="96"/>
        <v>58.89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9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4">
        <f t="shared" si="95"/>
        <v>4</v>
      </c>
      <c r="R1227" s="14">
        <f t="shared" si="96"/>
        <v>44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9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4">
        <f t="shared" si="95"/>
        <v>4</v>
      </c>
      <c r="R1228" s="14">
        <f t="shared" si="96"/>
        <v>48.43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9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4">
        <f t="shared" si="95"/>
        <v>0</v>
      </c>
      <c r="R1229" s="14" t="e">
        <f t="shared" si="96"/>
        <v>#DIV/0!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3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4">
        <f t="shared" si="95"/>
        <v>29</v>
      </c>
      <c r="R1230" s="14">
        <f t="shared" si="96"/>
        <v>61.04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9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4">
        <f t="shared" si="95"/>
        <v>1</v>
      </c>
      <c r="R1231" s="14">
        <f t="shared" si="96"/>
        <v>25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9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4">
        <f t="shared" si="95"/>
        <v>0</v>
      </c>
      <c r="R1232" s="14" t="e">
        <f t="shared" si="96"/>
        <v>#DIV/0!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9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4">
        <f t="shared" si="95"/>
        <v>0</v>
      </c>
      <c r="R1233" s="14" t="e">
        <f t="shared" si="96"/>
        <v>#DIV/0!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9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4">
        <f t="shared" si="95"/>
        <v>1</v>
      </c>
      <c r="R1234" s="14">
        <f t="shared" si="96"/>
        <v>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9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4">
        <f t="shared" si="95"/>
        <v>12</v>
      </c>
      <c r="R1235" s="14">
        <f t="shared" si="96"/>
        <v>19.329999999999998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9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4">
        <f t="shared" si="95"/>
        <v>0</v>
      </c>
      <c r="R1236" s="14" t="e">
        <f t="shared" si="96"/>
        <v>#DIV/0!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9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4">
        <f t="shared" si="95"/>
        <v>3</v>
      </c>
      <c r="R1237" s="14">
        <f t="shared" si="96"/>
        <v>35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7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4">
        <f t="shared" si="95"/>
        <v>0</v>
      </c>
      <c r="R1238" s="14" t="e">
        <f t="shared" si="96"/>
        <v>#DIV/0!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9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4">
        <f t="shared" si="95"/>
        <v>0</v>
      </c>
      <c r="R1239" s="14" t="e">
        <f t="shared" si="96"/>
        <v>#DIV/0!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9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4">
        <f t="shared" si="95"/>
        <v>18</v>
      </c>
      <c r="R1240" s="14">
        <f t="shared" si="96"/>
        <v>59.33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3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4">
        <f t="shared" si="95"/>
        <v>0</v>
      </c>
      <c r="R1241" s="14" t="e">
        <f t="shared" si="96"/>
        <v>#DIV/0!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3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4">
        <f t="shared" si="95"/>
        <v>3</v>
      </c>
      <c r="R1242" s="14">
        <f t="shared" si="96"/>
        <v>30.13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9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4">
        <f t="shared" si="95"/>
        <v>51</v>
      </c>
      <c r="R1243" s="14">
        <f t="shared" si="96"/>
        <v>74.62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9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4">
        <f t="shared" si="95"/>
        <v>1</v>
      </c>
      <c r="R1244" s="14">
        <f t="shared" si="96"/>
        <v>5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9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4">
        <f t="shared" si="95"/>
        <v>14</v>
      </c>
      <c r="R1245" s="14">
        <f t="shared" si="96"/>
        <v>44.5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9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4">
        <f t="shared" si="95"/>
        <v>104</v>
      </c>
      <c r="R1246" s="14">
        <f t="shared" si="96"/>
        <v>46.13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9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4">
        <f t="shared" si="95"/>
        <v>120</v>
      </c>
      <c r="R1247" s="14">
        <f t="shared" si="96"/>
        <v>141.47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9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4">
        <f t="shared" si="95"/>
        <v>117</v>
      </c>
      <c r="R1248" s="14">
        <f t="shared" si="96"/>
        <v>75.48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3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4">
        <f t="shared" si="95"/>
        <v>122</v>
      </c>
      <c r="R1249" s="14">
        <f t="shared" si="96"/>
        <v>85.5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3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4">
        <f t="shared" si="95"/>
        <v>152</v>
      </c>
      <c r="R1250" s="14">
        <f t="shared" si="96"/>
        <v>64.25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9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4">
        <f t="shared" si="95"/>
        <v>104</v>
      </c>
      <c r="R1251" s="14">
        <f t="shared" si="96"/>
        <v>64.47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9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4">
        <f t="shared" si="95"/>
        <v>200</v>
      </c>
      <c r="R1252" s="14">
        <f t="shared" si="96"/>
        <v>118.2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3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4">
        <f t="shared" si="95"/>
        <v>102</v>
      </c>
      <c r="R1253" s="14">
        <f t="shared" si="96"/>
        <v>82.54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9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4">
        <f t="shared" si="95"/>
        <v>138</v>
      </c>
      <c r="R1254" s="14">
        <f t="shared" si="96"/>
        <v>34.17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9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4">
        <f t="shared" si="95"/>
        <v>303833</v>
      </c>
      <c r="R1255" s="14">
        <f t="shared" si="96"/>
        <v>42.73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9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4">
        <f t="shared" si="95"/>
        <v>199</v>
      </c>
      <c r="R1256" s="14">
        <f t="shared" si="96"/>
        <v>94.49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9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4">
        <f t="shared" si="95"/>
        <v>202</v>
      </c>
      <c r="R1257" s="14">
        <f t="shared" si="96"/>
        <v>55.7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9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4">
        <f t="shared" si="95"/>
        <v>118</v>
      </c>
      <c r="R1258" s="14">
        <f t="shared" si="96"/>
        <v>98.03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9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4">
        <f t="shared" si="95"/>
        <v>295</v>
      </c>
      <c r="R1259" s="14">
        <f t="shared" si="96"/>
        <v>92.1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9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4">
        <f t="shared" si="95"/>
        <v>213</v>
      </c>
      <c r="R1260" s="14">
        <f t="shared" si="96"/>
        <v>38.18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3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4">
        <f t="shared" si="95"/>
        <v>104</v>
      </c>
      <c r="R1261" s="14">
        <f t="shared" si="96"/>
        <v>27.15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9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4">
        <f t="shared" si="95"/>
        <v>114</v>
      </c>
      <c r="R1262" s="14">
        <f t="shared" si="96"/>
        <v>50.69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3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4">
        <f t="shared" si="95"/>
        <v>101</v>
      </c>
      <c r="R1263" s="14">
        <f t="shared" si="96"/>
        <v>38.94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9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4">
        <f t="shared" si="95"/>
        <v>125</v>
      </c>
      <c r="R1264" s="14">
        <f t="shared" si="96"/>
        <v>77.64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3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4">
        <f t="shared" si="95"/>
        <v>119</v>
      </c>
      <c r="R1265" s="14">
        <f t="shared" si="96"/>
        <v>43.54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9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4">
        <f t="shared" si="95"/>
        <v>166</v>
      </c>
      <c r="R1266" s="14">
        <f t="shared" si="96"/>
        <v>31.82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5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4">
        <f t="shared" si="95"/>
        <v>119</v>
      </c>
      <c r="R1267" s="14">
        <f t="shared" si="96"/>
        <v>63.18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3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4">
        <f t="shared" si="95"/>
        <v>100</v>
      </c>
      <c r="R1268" s="14">
        <f t="shared" si="96"/>
        <v>190.9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9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4">
        <f t="shared" si="95"/>
        <v>102</v>
      </c>
      <c r="R1269" s="14">
        <f t="shared" si="96"/>
        <v>140.86000000000001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3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4">
        <f t="shared" si="95"/>
        <v>117</v>
      </c>
      <c r="R1270" s="14">
        <f t="shared" si="96"/>
        <v>76.92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9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4">
        <f t="shared" si="95"/>
        <v>109</v>
      </c>
      <c r="R1271" s="14">
        <f t="shared" si="96"/>
        <v>99.16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3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4">
        <f t="shared" si="95"/>
        <v>115</v>
      </c>
      <c r="R1272" s="14">
        <f t="shared" si="96"/>
        <v>67.88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9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4">
        <f t="shared" si="95"/>
        <v>102</v>
      </c>
      <c r="R1273" s="14">
        <f t="shared" si="96"/>
        <v>246.29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9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4">
        <f t="shared" si="95"/>
        <v>106</v>
      </c>
      <c r="R1274" s="14">
        <f t="shared" si="96"/>
        <v>189.29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3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4">
        <f t="shared" si="95"/>
        <v>104</v>
      </c>
      <c r="R1275" s="14">
        <f t="shared" si="96"/>
        <v>76.67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9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4">
        <f t="shared" si="95"/>
        <v>155</v>
      </c>
      <c r="R1276" s="14">
        <f t="shared" si="96"/>
        <v>82.96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9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4">
        <f t="shared" si="95"/>
        <v>162</v>
      </c>
      <c r="R1277" s="14">
        <f t="shared" si="96"/>
        <v>62.52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3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4">
        <f t="shared" si="95"/>
        <v>104</v>
      </c>
      <c r="R1278" s="14">
        <f t="shared" si="96"/>
        <v>46.07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9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4">
        <f t="shared" si="95"/>
        <v>106</v>
      </c>
      <c r="R1279" s="14">
        <f t="shared" si="96"/>
        <v>38.54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9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4">
        <f t="shared" si="95"/>
        <v>155</v>
      </c>
      <c r="R1280" s="14">
        <f t="shared" si="96"/>
        <v>53.01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9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4">
        <f t="shared" si="95"/>
        <v>111</v>
      </c>
      <c r="R1281" s="14">
        <f t="shared" si="96"/>
        <v>73.36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9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4">
        <f t="shared" si="95"/>
        <v>111</v>
      </c>
      <c r="R1282" s="14">
        <f t="shared" si="96"/>
        <v>127.98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9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4">
        <f t="shared" ref="Q1283:Q1346" si="100">ROUND(E1283/D1283*100,0)</f>
        <v>111</v>
      </c>
      <c r="R1283" s="14">
        <f t="shared" ref="R1283:R1346" si="101">ROUND(E1283/L1283,2)</f>
        <v>104.73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9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4">
        <f t="shared" si="100"/>
        <v>124</v>
      </c>
      <c r="R1284" s="14">
        <f t="shared" si="101"/>
        <v>67.67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9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4">
        <f t="shared" si="100"/>
        <v>211</v>
      </c>
      <c r="R1285" s="14">
        <f t="shared" si="101"/>
        <v>95.93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9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4">
        <f t="shared" si="100"/>
        <v>101</v>
      </c>
      <c r="R1286" s="14">
        <f t="shared" si="101"/>
        <v>65.16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9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4">
        <f t="shared" si="100"/>
        <v>102</v>
      </c>
      <c r="R1287" s="14">
        <f t="shared" si="101"/>
        <v>32.270000000000003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9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4">
        <f t="shared" si="100"/>
        <v>108</v>
      </c>
      <c r="R1288" s="14">
        <f t="shared" si="101"/>
        <v>81.25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4">
        <f t="shared" si="100"/>
        <v>242</v>
      </c>
      <c r="R1289" s="14">
        <f t="shared" si="101"/>
        <v>24.2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9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4">
        <f t="shared" si="100"/>
        <v>100</v>
      </c>
      <c r="R1290" s="14">
        <f t="shared" si="101"/>
        <v>65.87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9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4">
        <f t="shared" si="100"/>
        <v>125</v>
      </c>
      <c r="R1291" s="14">
        <f t="shared" si="101"/>
        <v>36.08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3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4">
        <f t="shared" si="100"/>
        <v>109</v>
      </c>
      <c r="R1292" s="14">
        <f t="shared" si="101"/>
        <v>44.19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9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4">
        <f t="shared" si="100"/>
        <v>146</v>
      </c>
      <c r="R1293" s="14">
        <f t="shared" si="101"/>
        <v>104.07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9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4">
        <f t="shared" si="100"/>
        <v>110</v>
      </c>
      <c r="R1294" s="14">
        <f t="shared" si="101"/>
        <v>35.96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9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4">
        <f t="shared" si="100"/>
        <v>102</v>
      </c>
      <c r="R1295" s="14">
        <f t="shared" si="101"/>
        <v>127.79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9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4">
        <f t="shared" si="100"/>
        <v>122</v>
      </c>
      <c r="R1296" s="14">
        <f t="shared" si="101"/>
        <v>27.73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9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4">
        <f t="shared" si="100"/>
        <v>102</v>
      </c>
      <c r="R1297" s="14">
        <f t="shared" si="101"/>
        <v>39.83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9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4">
        <f t="shared" si="100"/>
        <v>141</v>
      </c>
      <c r="R1298" s="14">
        <f t="shared" si="101"/>
        <v>52.17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9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4">
        <f t="shared" si="100"/>
        <v>110</v>
      </c>
      <c r="R1299" s="14">
        <f t="shared" si="101"/>
        <v>92.04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9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4">
        <f t="shared" si="100"/>
        <v>105</v>
      </c>
      <c r="R1300" s="14">
        <f t="shared" si="101"/>
        <v>63.42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9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4">
        <f t="shared" si="100"/>
        <v>124</v>
      </c>
      <c r="R1301" s="14">
        <f t="shared" si="101"/>
        <v>135.63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9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4">
        <f t="shared" si="100"/>
        <v>135</v>
      </c>
      <c r="R1302" s="14">
        <f t="shared" si="101"/>
        <v>168.75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9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4">
        <f t="shared" si="100"/>
        <v>103</v>
      </c>
      <c r="R1303" s="14">
        <f t="shared" si="101"/>
        <v>70.86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9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4">
        <f t="shared" si="100"/>
        <v>100</v>
      </c>
      <c r="R1304" s="14">
        <f t="shared" si="101"/>
        <v>50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3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4">
        <f t="shared" si="100"/>
        <v>130</v>
      </c>
      <c r="R1305" s="14">
        <f t="shared" si="101"/>
        <v>42.21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9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4">
        <f t="shared" si="100"/>
        <v>40</v>
      </c>
      <c r="R1306" s="14">
        <f t="shared" si="101"/>
        <v>152.41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9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4">
        <f t="shared" si="100"/>
        <v>26</v>
      </c>
      <c r="R1307" s="14">
        <f t="shared" si="101"/>
        <v>90.62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5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4">
        <f t="shared" si="100"/>
        <v>65</v>
      </c>
      <c r="R1308" s="14">
        <f t="shared" si="101"/>
        <v>201.6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3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4">
        <f t="shared" si="100"/>
        <v>12</v>
      </c>
      <c r="R1309" s="14">
        <f t="shared" si="101"/>
        <v>127.93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3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4">
        <f t="shared" si="100"/>
        <v>11</v>
      </c>
      <c r="R1310" s="14">
        <f t="shared" si="101"/>
        <v>29.89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3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4">
        <f t="shared" si="100"/>
        <v>112</v>
      </c>
      <c r="R1311" s="14">
        <f t="shared" si="101"/>
        <v>367.97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3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4">
        <f t="shared" si="100"/>
        <v>16</v>
      </c>
      <c r="R1312" s="14">
        <f t="shared" si="101"/>
        <v>129.16999999999999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9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4">
        <f t="shared" si="100"/>
        <v>32</v>
      </c>
      <c r="R1313" s="14">
        <f t="shared" si="101"/>
        <v>800.7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9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4">
        <f t="shared" si="100"/>
        <v>1</v>
      </c>
      <c r="R1314" s="14">
        <f t="shared" si="101"/>
        <v>28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9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4">
        <f t="shared" si="100"/>
        <v>31</v>
      </c>
      <c r="R1315" s="14">
        <f t="shared" si="101"/>
        <v>102.02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9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4">
        <f t="shared" si="100"/>
        <v>1</v>
      </c>
      <c r="R1316" s="14">
        <f t="shared" si="101"/>
        <v>184.36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3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4">
        <f t="shared" si="100"/>
        <v>40</v>
      </c>
      <c r="R1317" s="14">
        <f t="shared" si="101"/>
        <v>162.91999999999999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9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4">
        <f t="shared" si="100"/>
        <v>0</v>
      </c>
      <c r="R1318" s="14">
        <f t="shared" si="101"/>
        <v>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9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4">
        <f t="shared" si="100"/>
        <v>6</v>
      </c>
      <c r="R1319" s="14">
        <f t="shared" si="101"/>
        <v>603.53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9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4">
        <f t="shared" si="100"/>
        <v>15</v>
      </c>
      <c r="R1320" s="14">
        <f t="shared" si="101"/>
        <v>45.41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9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4">
        <f t="shared" si="100"/>
        <v>15</v>
      </c>
      <c r="R1321" s="14">
        <f t="shared" si="101"/>
        <v>97.33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9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4">
        <f t="shared" si="100"/>
        <v>1</v>
      </c>
      <c r="R1322" s="14">
        <f t="shared" si="101"/>
        <v>167.67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9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4">
        <f t="shared" si="100"/>
        <v>1</v>
      </c>
      <c r="R1323" s="14">
        <f t="shared" si="101"/>
        <v>859.86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9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4">
        <f t="shared" si="100"/>
        <v>0</v>
      </c>
      <c r="R1324" s="14">
        <f t="shared" si="101"/>
        <v>26.5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9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4">
        <f t="shared" si="100"/>
        <v>9</v>
      </c>
      <c r="R1325" s="14">
        <f t="shared" si="101"/>
        <v>30.27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9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4">
        <f t="shared" si="100"/>
        <v>10</v>
      </c>
      <c r="R1326" s="14">
        <f t="shared" si="101"/>
        <v>54.67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9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4">
        <f t="shared" si="100"/>
        <v>2</v>
      </c>
      <c r="R1327" s="14">
        <f t="shared" si="101"/>
        <v>60.75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9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4">
        <f t="shared" si="100"/>
        <v>1</v>
      </c>
      <c r="R1328" s="14">
        <f t="shared" si="101"/>
        <v>102.73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9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4">
        <f t="shared" si="100"/>
        <v>4</v>
      </c>
      <c r="R1329" s="14">
        <f t="shared" si="101"/>
        <v>41.59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9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4">
        <f t="shared" si="100"/>
        <v>2</v>
      </c>
      <c r="R1330" s="14">
        <f t="shared" si="101"/>
        <v>116.53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9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4">
        <f t="shared" si="100"/>
        <v>1</v>
      </c>
      <c r="R1331" s="14">
        <f t="shared" si="101"/>
        <v>45.33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9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4">
        <f t="shared" si="100"/>
        <v>22</v>
      </c>
      <c r="R1332" s="14">
        <f t="shared" si="101"/>
        <v>157.46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9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4">
        <f t="shared" si="100"/>
        <v>1</v>
      </c>
      <c r="R1333" s="14">
        <f t="shared" si="101"/>
        <v>100.5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9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4">
        <f t="shared" si="100"/>
        <v>0</v>
      </c>
      <c r="R1334" s="14" t="e">
        <f t="shared" si="101"/>
        <v>#DIV/0!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9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4">
        <f t="shared" si="100"/>
        <v>0</v>
      </c>
      <c r="R1335" s="14" t="e">
        <f t="shared" si="101"/>
        <v>#DIV/0!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9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4">
        <f t="shared" si="100"/>
        <v>11</v>
      </c>
      <c r="R1336" s="14">
        <f t="shared" si="101"/>
        <v>51.82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9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4">
        <f t="shared" si="100"/>
        <v>20</v>
      </c>
      <c r="R1337" s="14">
        <f t="shared" si="101"/>
        <v>308.75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9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4">
        <f t="shared" si="100"/>
        <v>85</v>
      </c>
      <c r="R1338" s="14">
        <f t="shared" si="101"/>
        <v>379.23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9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4">
        <f t="shared" si="100"/>
        <v>49</v>
      </c>
      <c r="R1339" s="14">
        <f t="shared" si="101"/>
        <v>176.36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9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4">
        <f t="shared" si="100"/>
        <v>3</v>
      </c>
      <c r="R1340" s="14">
        <f t="shared" si="101"/>
        <v>66.069999999999993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3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4">
        <f t="shared" si="100"/>
        <v>7</v>
      </c>
      <c r="R1341" s="14">
        <f t="shared" si="101"/>
        <v>89.65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9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4">
        <f t="shared" si="100"/>
        <v>0</v>
      </c>
      <c r="R1342" s="14" t="e">
        <f t="shared" si="101"/>
        <v>#DIV/0!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9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4">
        <f t="shared" si="100"/>
        <v>70</v>
      </c>
      <c r="R1343" s="14">
        <f t="shared" si="101"/>
        <v>382.39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9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4">
        <f t="shared" si="100"/>
        <v>0</v>
      </c>
      <c r="R1344" s="14">
        <f t="shared" si="101"/>
        <v>100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9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4">
        <f t="shared" si="100"/>
        <v>102</v>
      </c>
      <c r="R1345" s="14">
        <f t="shared" si="101"/>
        <v>158.36000000000001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9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4">
        <f t="shared" si="100"/>
        <v>378</v>
      </c>
      <c r="R1346" s="14">
        <f t="shared" si="101"/>
        <v>40.76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9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4">
        <f t="shared" ref="Q1347:Q1410" si="105">ROUND(E1347/D1347*100,0)</f>
        <v>125</v>
      </c>
      <c r="R1347" s="14">
        <f t="shared" ref="R1347:R1410" si="106">ROUND(E1347/L1347,2)</f>
        <v>53.57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9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4">
        <f t="shared" si="105"/>
        <v>147</v>
      </c>
      <c r="R1348" s="14">
        <f t="shared" si="106"/>
        <v>48.45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9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4">
        <f t="shared" si="105"/>
        <v>102</v>
      </c>
      <c r="R1349" s="14">
        <f t="shared" si="106"/>
        <v>82.42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9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4">
        <f t="shared" si="105"/>
        <v>102</v>
      </c>
      <c r="R1350" s="14">
        <f t="shared" si="106"/>
        <v>230.19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9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4">
        <f t="shared" si="105"/>
        <v>204</v>
      </c>
      <c r="R1351" s="14">
        <f t="shared" si="106"/>
        <v>59.36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9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4">
        <f t="shared" si="105"/>
        <v>104</v>
      </c>
      <c r="R1352" s="14">
        <f t="shared" si="106"/>
        <v>66.7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3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4">
        <f t="shared" si="105"/>
        <v>101</v>
      </c>
      <c r="R1353" s="14">
        <f t="shared" si="106"/>
        <v>168.78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9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4">
        <f t="shared" si="105"/>
        <v>136</v>
      </c>
      <c r="R1354" s="14">
        <f t="shared" si="106"/>
        <v>59.97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3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4">
        <f t="shared" si="105"/>
        <v>134</v>
      </c>
      <c r="R1355" s="14">
        <f t="shared" si="106"/>
        <v>31.81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9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4">
        <f t="shared" si="105"/>
        <v>130</v>
      </c>
      <c r="R1356" s="14">
        <f t="shared" si="106"/>
        <v>24.42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9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4">
        <f t="shared" si="105"/>
        <v>123</v>
      </c>
      <c r="R1357" s="14">
        <f t="shared" si="106"/>
        <v>25.35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9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4">
        <f t="shared" si="105"/>
        <v>183</v>
      </c>
      <c r="R1358" s="14">
        <f t="shared" si="106"/>
        <v>71.44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9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4">
        <f t="shared" si="105"/>
        <v>125</v>
      </c>
      <c r="R1359" s="14">
        <f t="shared" si="106"/>
        <v>38.549999999999997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9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4">
        <f t="shared" si="105"/>
        <v>112</v>
      </c>
      <c r="R1360" s="14">
        <f t="shared" si="106"/>
        <v>68.37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9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4">
        <f t="shared" si="105"/>
        <v>116</v>
      </c>
      <c r="R1361" s="14">
        <f t="shared" si="106"/>
        <v>40.21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3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4">
        <f t="shared" si="105"/>
        <v>173</v>
      </c>
      <c r="R1362" s="14">
        <f t="shared" si="106"/>
        <v>32.07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9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4">
        <f t="shared" si="105"/>
        <v>126</v>
      </c>
      <c r="R1363" s="14">
        <f t="shared" si="106"/>
        <v>28.63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3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4">
        <f t="shared" si="105"/>
        <v>109</v>
      </c>
      <c r="R1364" s="14">
        <f t="shared" si="106"/>
        <v>43.64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9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4">
        <f t="shared" si="105"/>
        <v>100</v>
      </c>
      <c r="R1365" s="14">
        <f t="shared" si="106"/>
        <v>40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9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4">
        <f t="shared" si="105"/>
        <v>119</v>
      </c>
      <c r="R1366" s="14">
        <f t="shared" si="106"/>
        <v>346.04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9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4">
        <f t="shared" si="105"/>
        <v>100</v>
      </c>
      <c r="R1367" s="14">
        <f t="shared" si="106"/>
        <v>81.739999999999995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7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4">
        <f t="shared" si="105"/>
        <v>126</v>
      </c>
      <c r="R1368" s="14">
        <f t="shared" si="106"/>
        <v>64.540000000000006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9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4">
        <f t="shared" si="105"/>
        <v>114</v>
      </c>
      <c r="R1369" s="14">
        <f t="shared" si="106"/>
        <v>63.48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9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4">
        <f t="shared" si="105"/>
        <v>111</v>
      </c>
      <c r="R1370" s="14">
        <f t="shared" si="106"/>
        <v>63.62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9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4">
        <f t="shared" si="105"/>
        <v>105</v>
      </c>
      <c r="R1371" s="14">
        <f t="shared" si="106"/>
        <v>83.97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3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4">
        <f t="shared" si="105"/>
        <v>104</v>
      </c>
      <c r="R1372" s="14">
        <f t="shared" si="106"/>
        <v>77.75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9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4">
        <f t="shared" si="105"/>
        <v>107</v>
      </c>
      <c r="R1373" s="14">
        <f t="shared" si="106"/>
        <v>107.07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7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4">
        <f t="shared" si="105"/>
        <v>124</v>
      </c>
      <c r="R1374" s="14">
        <f t="shared" si="106"/>
        <v>38.75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3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4">
        <f t="shared" si="105"/>
        <v>105</v>
      </c>
      <c r="R1375" s="14">
        <f t="shared" si="106"/>
        <v>201.94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9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4">
        <f t="shared" si="105"/>
        <v>189</v>
      </c>
      <c r="R1376" s="14">
        <f t="shared" si="106"/>
        <v>43.06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9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4">
        <f t="shared" si="105"/>
        <v>171</v>
      </c>
      <c r="R1377" s="14">
        <f t="shared" si="106"/>
        <v>62.87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3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4">
        <f t="shared" si="105"/>
        <v>252</v>
      </c>
      <c r="R1378" s="14">
        <f t="shared" si="106"/>
        <v>55.61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9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4">
        <f t="shared" si="105"/>
        <v>116</v>
      </c>
      <c r="R1379" s="14">
        <f t="shared" si="106"/>
        <v>48.71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7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4">
        <f t="shared" si="105"/>
        <v>203</v>
      </c>
      <c r="R1380" s="14">
        <f t="shared" si="106"/>
        <v>30.58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3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4">
        <f t="shared" si="105"/>
        <v>112</v>
      </c>
      <c r="R1381" s="14">
        <f t="shared" si="106"/>
        <v>73.91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3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4">
        <f t="shared" si="105"/>
        <v>424</v>
      </c>
      <c r="R1382" s="14">
        <f t="shared" si="106"/>
        <v>21.2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9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4">
        <f t="shared" si="105"/>
        <v>107</v>
      </c>
      <c r="R1383" s="14">
        <f t="shared" si="106"/>
        <v>73.36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9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4">
        <f t="shared" si="105"/>
        <v>104</v>
      </c>
      <c r="R1384" s="14">
        <f t="shared" si="106"/>
        <v>56.41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9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4">
        <f t="shared" si="105"/>
        <v>212</v>
      </c>
      <c r="R1385" s="14">
        <f t="shared" si="106"/>
        <v>50.25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9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4">
        <f t="shared" si="105"/>
        <v>124</v>
      </c>
      <c r="R1386" s="14">
        <f t="shared" si="106"/>
        <v>68.94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9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4">
        <f t="shared" si="105"/>
        <v>110</v>
      </c>
      <c r="R1387" s="14">
        <f t="shared" si="106"/>
        <v>65.91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3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4">
        <f t="shared" si="105"/>
        <v>219</v>
      </c>
      <c r="R1388" s="14">
        <f t="shared" si="106"/>
        <v>62.5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9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4">
        <f t="shared" si="105"/>
        <v>137</v>
      </c>
      <c r="R1389" s="14">
        <f t="shared" si="106"/>
        <v>70.06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9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4">
        <f t="shared" si="105"/>
        <v>135</v>
      </c>
      <c r="R1390" s="14">
        <f t="shared" si="106"/>
        <v>60.18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3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4">
        <f t="shared" si="105"/>
        <v>145</v>
      </c>
      <c r="R1391" s="14">
        <f t="shared" si="106"/>
        <v>21.38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9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4">
        <f t="shared" si="105"/>
        <v>109</v>
      </c>
      <c r="R1392" s="14">
        <f t="shared" si="106"/>
        <v>160.79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9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4">
        <f t="shared" si="105"/>
        <v>110</v>
      </c>
      <c r="R1393" s="14">
        <f t="shared" si="106"/>
        <v>42.38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9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4">
        <f t="shared" si="105"/>
        <v>114</v>
      </c>
      <c r="R1394" s="14">
        <f t="shared" si="106"/>
        <v>27.32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7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4">
        <f t="shared" si="105"/>
        <v>102</v>
      </c>
      <c r="R1395" s="14">
        <f t="shared" si="106"/>
        <v>196.83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9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4">
        <f t="shared" si="105"/>
        <v>122</v>
      </c>
      <c r="R1396" s="14">
        <f t="shared" si="106"/>
        <v>53.88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7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4">
        <f t="shared" si="105"/>
        <v>112</v>
      </c>
      <c r="R1397" s="14">
        <f t="shared" si="106"/>
        <v>47.76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9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4">
        <f t="shared" si="105"/>
        <v>107</v>
      </c>
      <c r="R1398" s="14">
        <f t="shared" si="106"/>
        <v>88.19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9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4">
        <f t="shared" si="105"/>
        <v>114</v>
      </c>
      <c r="R1399" s="14">
        <f t="shared" si="106"/>
        <v>72.06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9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4">
        <f t="shared" si="105"/>
        <v>110</v>
      </c>
      <c r="R1400" s="14">
        <f t="shared" si="106"/>
        <v>74.25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9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4">
        <f t="shared" si="105"/>
        <v>126</v>
      </c>
      <c r="R1401" s="14">
        <f t="shared" si="106"/>
        <v>61.7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9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4">
        <f t="shared" si="105"/>
        <v>167</v>
      </c>
      <c r="R1402" s="14">
        <f t="shared" si="106"/>
        <v>17.239999999999998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9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4">
        <f t="shared" si="105"/>
        <v>497</v>
      </c>
      <c r="R1403" s="14">
        <f t="shared" si="106"/>
        <v>51.72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9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4">
        <f t="shared" si="105"/>
        <v>109</v>
      </c>
      <c r="R1404" s="14">
        <f t="shared" si="106"/>
        <v>24.15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9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4">
        <f t="shared" si="105"/>
        <v>103</v>
      </c>
      <c r="R1405" s="14">
        <f t="shared" si="106"/>
        <v>62.17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9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4">
        <f t="shared" si="105"/>
        <v>2</v>
      </c>
      <c r="R1406" s="14">
        <f t="shared" si="106"/>
        <v>48.2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3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4">
        <f t="shared" si="105"/>
        <v>0</v>
      </c>
      <c r="R1407" s="14">
        <f t="shared" si="106"/>
        <v>6.18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7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4">
        <f t="shared" si="105"/>
        <v>0</v>
      </c>
      <c r="R1408" s="14">
        <f t="shared" si="106"/>
        <v>5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9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4">
        <f t="shared" si="105"/>
        <v>1</v>
      </c>
      <c r="R1409" s="14">
        <f t="shared" si="106"/>
        <v>7.5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9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4">
        <f t="shared" si="105"/>
        <v>7</v>
      </c>
      <c r="R1410" s="14">
        <f t="shared" si="106"/>
        <v>12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9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4">
        <f t="shared" ref="Q1411:Q1474" si="110">ROUND(E1411/D1411*100,0)</f>
        <v>0</v>
      </c>
      <c r="R1411" s="14" t="e">
        <f t="shared" ref="R1411:R1474" si="111">ROUND(E1411/L1411,2)</f>
        <v>#DIV/0!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9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4">
        <f t="shared" si="110"/>
        <v>0</v>
      </c>
      <c r="R1412" s="14">
        <f t="shared" si="111"/>
        <v>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9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4">
        <f t="shared" si="110"/>
        <v>0</v>
      </c>
      <c r="R1413" s="14">
        <f t="shared" si="111"/>
        <v>2.33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3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4">
        <f t="shared" si="110"/>
        <v>5</v>
      </c>
      <c r="R1414" s="14">
        <f t="shared" si="111"/>
        <v>24.62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9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4">
        <f t="shared" si="110"/>
        <v>5</v>
      </c>
      <c r="R1415" s="14">
        <f t="shared" si="111"/>
        <v>100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9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4">
        <f t="shared" si="110"/>
        <v>0</v>
      </c>
      <c r="R1416" s="14">
        <f t="shared" si="111"/>
        <v>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9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4">
        <f t="shared" si="110"/>
        <v>18</v>
      </c>
      <c r="R1417" s="14">
        <f t="shared" si="111"/>
        <v>88.89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9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4">
        <f t="shared" si="110"/>
        <v>0</v>
      </c>
      <c r="R1418" s="14" t="e">
        <f t="shared" si="111"/>
        <v>#DIV/0!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9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4">
        <f t="shared" si="110"/>
        <v>1</v>
      </c>
      <c r="R1419" s="14">
        <f t="shared" si="111"/>
        <v>27.5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5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4">
        <f t="shared" si="110"/>
        <v>0</v>
      </c>
      <c r="R1420" s="14">
        <f t="shared" si="111"/>
        <v>6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9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4">
        <f t="shared" si="110"/>
        <v>7</v>
      </c>
      <c r="R1421" s="14">
        <f t="shared" si="111"/>
        <v>44.5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7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4">
        <f t="shared" si="110"/>
        <v>3</v>
      </c>
      <c r="R1422" s="14">
        <f t="shared" si="111"/>
        <v>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9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4">
        <f t="shared" si="110"/>
        <v>0</v>
      </c>
      <c r="R1423" s="14">
        <f t="shared" si="111"/>
        <v>100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9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4">
        <f t="shared" si="110"/>
        <v>0</v>
      </c>
      <c r="R1424" s="14">
        <f t="shared" si="111"/>
        <v>13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9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4">
        <f t="shared" si="110"/>
        <v>0</v>
      </c>
      <c r="R1425" s="14">
        <f t="shared" si="111"/>
        <v>100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9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4">
        <f t="shared" si="110"/>
        <v>20</v>
      </c>
      <c r="R1426" s="14">
        <f t="shared" si="111"/>
        <v>109.07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9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4">
        <f t="shared" si="110"/>
        <v>0</v>
      </c>
      <c r="R1427" s="14" t="e">
        <f t="shared" si="111"/>
        <v>#DIV/0!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9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4">
        <f t="shared" si="110"/>
        <v>0</v>
      </c>
      <c r="R1428" s="14" t="e">
        <f t="shared" si="111"/>
        <v>#DIV/0!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9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4">
        <f t="shared" si="110"/>
        <v>8</v>
      </c>
      <c r="R1429" s="14">
        <f t="shared" si="111"/>
        <v>104.75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9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4">
        <f t="shared" si="110"/>
        <v>5</v>
      </c>
      <c r="R1430" s="14">
        <f t="shared" si="111"/>
        <v>15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3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4">
        <f t="shared" si="110"/>
        <v>0</v>
      </c>
      <c r="R1431" s="14" t="e">
        <f t="shared" si="111"/>
        <v>#DIV/0!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9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4">
        <f t="shared" si="110"/>
        <v>8</v>
      </c>
      <c r="R1432" s="14">
        <f t="shared" si="111"/>
        <v>80.599999999999994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9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4">
        <f t="shared" si="110"/>
        <v>32</v>
      </c>
      <c r="R1433" s="14">
        <f t="shared" si="111"/>
        <v>115.55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9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4">
        <f t="shared" si="110"/>
        <v>0</v>
      </c>
      <c r="R1434" s="14" t="e">
        <f t="shared" si="111"/>
        <v>#DIV/0!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9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4">
        <f t="shared" si="110"/>
        <v>7</v>
      </c>
      <c r="R1435" s="14">
        <f t="shared" si="111"/>
        <v>80.5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9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4">
        <f t="shared" si="110"/>
        <v>10</v>
      </c>
      <c r="R1436" s="14">
        <f t="shared" si="111"/>
        <v>744.55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3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4">
        <f t="shared" si="110"/>
        <v>0</v>
      </c>
      <c r="R1437" s="14">
        <f t="shared" si="111"/>
        <v>7.5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9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4">
        <f t="shared" si="110"/>
        <v>1</v>
      </c>
      <c r="R1438" s="14">
        <f t="shared" si="111"/>
        <v>38.5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9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4">
        <f t="shared" si="110"/>
        <v>27</v>
      </c>
      <c r="R1439" s="14">
        <f t="shared" si="111"/>
        <v>36.68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9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4">
        <f t="shared" si="110"/>
        <v>3</v>
      </c>
      <c r="R1440" s="14">
        <f t="shared" si="111"/>
        <v>75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9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4">
        <f t="shared" si="110"/>
        <v>7</v>
      </c>
      <c r="R1441" s="14">
        <f t="shared" si="111"/>
        <v>30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9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4">
        <f t="shared" si="110"/>
        <v>0</v>
      </c>
      <c r="R1442" s="14">
        <f t="shared" si="111"/>
        <v>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9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4">
        <f t="shared" si="110"/>
        <v>1</v>
      </c>
      <c r="R1443" s="14">
        <f t="shared" si="111"/>
        <v>673.33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9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4">
        <f t="shared" si="110"/>
        <v>0</v>
      </c>
      <c r="R1444" s="14" t="e">
        <f t="shared" si="111"/>
        <v>#DIV/0!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9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4">
        <f t="shared" si="110"/>
        <v>0</v>
      </c>
      <c r="R1445" s="14" t="e">
        <f t="shared" si="111"/>
        <v>#DIV/0!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3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4">
        <f t="shared" si="110"/>
        <v>0</v>
      </c>
      <c r="R1446" s="14" t="e">
        <f t="shared" si="111"/>
        <v>#DIV/0!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9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4">
        <f t="shared" si="110"/>
        <v>0</v>
      </c>
      <c r="R1447" s="14" t="e">
        <f t="shared" si="111"/>
        <v>#DIV/0!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9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4">
        <f t="shared" si="110"/>
        <v>0</v>
      </c>
      <c r="R1448" s="14" t="e">
        <f t="shared" si="111"/>
        <v>#DIV/0!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3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4">
        <f t="shared" si="110"/>
        <v>0</v>
      </c>
      <c r="R1449" s="14">
        <f t="shared" si="111"/>
        <v>25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9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4">
        <f t="shared" si="110"/>
        <v>0</v>
      </c>
      <c r="R1450" s="14" t="e">
        <f t="shared" si="111"/>
        <v>#DIV/0!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9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4">
        <f t="shared" si="110"/>
        <v>0</v>
      </c>
      <c r="R1451" s="14" t="e">
        <f t="shared" si="111"/>
        <v>#DIV/0!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9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4">
        <f t="shared" si="110"/>
        <v>0</v>
      </c>
      <c r="R1452" s="14">
        <f t="shared" si="111"/>
        <v>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3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4">
        <f t="shared" si="110"/>
        <v>0</v>
      </c>
      <c r="R1453" s="14">
        <f t="shared" si="111"/>
        <v>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3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4">
        <f t="shared" si="110"/>
        <v>0</v>
      </c>
      <c r="R1454" s="14" t="e">
        <f t="shared" si="111"/>
        <v>#DIV/0!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9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4">
        <f t="shared" si="110"/>
        <v>0</v>
      </c>
      <c r="R1455" s="14" t="e">
        <f t="shared" si="111"/>
        <v>#DIV/0!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9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4">
        <f t="shared" si="110"/>
        <v>1</v>
      </c>
      <c r="R1456" s="14">
        <f t="shared" si="111"/>
        <v>15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9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4">
        <f t="shared" si="110"/>
        <v>11</v>
      </c>
      <c r="R1457" s="14">
        <f t="shared" si="111"/>
        <v>225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7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4">
        <f t="shared" si="110"/>
        <v>3</v>
      </c>
      <c r="R1458" s="14">
        <f t="shared" si="111"/>
        <v>48.33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3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4">
        <f t="shared" si="110"/>
        <v>0</v>
      </c>
      <c r="R1459" s="14" t="e">
        <f t="shared" si="111"/>
        <v>#DIV/0!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9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4">
        <f t="shared" si="110"/>
        <v>0</v>
      </c>
      <c r="R1460" s="14" t="e">
        <f t="shared" si="111"/>
        <v>#DIV/0!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9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4">
        <f t="shared" si="110"/>
        <v>0</v>
      </c>
      <c r="R1461" s="14" t="e">
        <f t="shared" si="111"/>
        <v>#DIV/0!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9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4">
        <f t="shared" si="110"/>
        <v>0</v>
      </c>
      <c r="R1462" s="14" t="e">
        <f t="shared" si="111"/>
        <v>#DIV/0!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3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4">
        <f t="shared" si="110"/>
        <v>101</v>
      </c>
      <c r="R1463" s="14">
        <f t="shared" si="111"/>
        <v>44.67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3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4">
        <f t="shared" si="110"/>
        <v>109</v>
      </c>
      <c r="R1464" s="14">
        <f t="shared" si="111"/>
        <v>28.94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9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4">
        <f t="shared" si="110"/>
        <v>148</v>
      </c>
      <c r="R1465" s="14">
        <f t="shared" si="111"/>
        <v>35.44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7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4">
        <f t="shared" si="110"/>
        <v>163</v>
      </c>
      <c r="R1466" s="14">
        <f t="shared" si="111"/>
        <v>34.869999999999997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9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4">
        <f t="shared" si="110"/>
        <v>456</v>
      </c>
      <c r="R1467" s="14">
        <f t="shared" si="111"/>
        <v>52.62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9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4">
        <f t="shared" si="110"/>
        <v>108</v>
      </c>
      <c r="R1468" s="14">
        <f t="shared" si="111"/>
        <v>69.599999999999994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3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4">
        <f t="shared" si="110"/>
        <v>115</v>
      </c>
      <c r="R1469" s="14">
        <f t="shared" si="111"/>
        <v>76.72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9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4">
        <f t="shared" si="110"/>
        <v>102</v>
      </c>
      <c r="R1470" s="14">
        <f t="shared" si="111"/>
        <v>33.19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3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4">
        <f t="shared" si="110"/>
        <v>108</v>
      </c>
      <c r="R1471" s="14">
        <f t="shared" si="111"/>
        <v>149.46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9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4">
        <f t="shared" si="110"/>
        <v>125</v>
      </c>
      <c r="R1472" s="14">
        <f t="shared" si="111"/>
        <v>23.17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9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4">
        <f t="shared" si="110"/>
        <v>104</v>
      </c>
      <c r="R1473" s="14">
        <f t="shared" si="111"/>
        <v>96.88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9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4">
        <f t="shared" si="110"/>
        <v>139</v>
      </c>
      <c r="R1474" s="14">
        <f t="shared" si="111"/>
        <v>103.2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7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4">
        <f t="shared" ref="Q1475:Q1538" si="115">ROUND(E1475/D1475*100,0)</f>
        <v>121</v>
      </c>
      <c r="R1475" s="14">
        <f t="shared" ref="R1475:R1538" si="116">ROUND(E1475/L1475,2)</f>
        <v>38.46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9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4">
        <f t="shared" si="115"/>
        <v>112</v>
      </c>
      <c r="R1476" s="14">
        <f t="shared" si="116"/>
        <v>44.32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9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4">
        <f t="shared" si="115"/>
        <v>189</v>
      </c>
      <c r="R1477" s="14">
        <f t="shared" si="116"/>
        <v>64.17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3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4">
        <f t="shared" si="115"/>
        <v>662</v>
      </c>
      <c r="R1478" s="14">
        <f t="shared" si="116"/>
        <v>43.33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9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4">
        <f t="shared" si="115"/>
        <v>111</v>
      </c>
      <c r="R1479" s="14">
        <f t="shared" si="116"/>
        <v>90.5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9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4">
        <f t="shared" si="115"/>
        <v>1182</v>
      </c>
      <c r="R1480" s="14">
        <f t="shared" si="116"/>
        <v>29.19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9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4">
        <f t="shared" si="115"/>
        <v>137</v>
      </c>
      <c r="R1481" s="14">
        <f t="shared" si="116"/>
        <v>30.96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9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4">
        <f t="shared" si="115"/>
        <v>117</v>
      </c>
      <c r="R1482" s="14">
        <f t="shared" si="116"/>
        <v>92.16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9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4">
        <f t="shared" si="115"/>
        <v>2</v>
      </c>
      <c r="R1483" s="14">
        <f t="shared" si="116"/>
        <v>17.5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9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4">
        <f t="shared" si="115"/>
        <v>0</v>
      </c>
      <c r="R1484" s="14">
        <f t="shared" si="116"/>
        <v>5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9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4">
        <f t="shared" si="115"/>
        <v>1</v>
      </c>
      <c r="R1485" s="14">
        <f t="shared" si="116"/>
        <v>25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7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4">
        <f t="shared" si="115"/>
        <v>0</v>
      </c>
      <c r="R1486" s="14" t="e">
        <f t="shared" si="116"/>
        <v>#DIV/0!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9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4">
        <f t="shared" si="115"/>
        <v>2</v>
      </c>
      <c r="R1487" s="14">
        <f t="shared" si="116"/>
        <v>50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9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4">
        <f t="shared" si="115"/>
        <v>0</v>
      </c>
      <c r="R1488" s="14">
        <f t="shared" si="116"/>
        <v>16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9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4">
        <f t="shared" si="115"/>
        <v>0</v>
      </c>
      <c r="R1489" s="14" t="e">
        <f t="shared" si="116"/>
        <v>#DIV/0!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9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4">
        <f t="shared" si="115"/>
        <v>2</v>
      </c>
      <c r="R1490" s="14">
        <f t="shared" si="116"/>
        <v>60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9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4">
        <f t="shared" si="115"/>
        <v>0</v>
      </c>
      <c r="R1491" s="14" t="e">
        <f t="shared" si="116"/>
        <v>#DIV/0!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9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4">
        <f t="shared" si="115"/>
        <v>31</v>
      </c>
      <c r="R1492" s="14">
        <f t="shared" si="116"/>
        <v>47.11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3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4">
        <f t="shared" si="115"/>
        <v>8</v>
      </c>
      <c r="R1493" s="14">
        <f t="shared" si="116"/>
        <v>100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9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4">
        <f t="shared" si="115"/>
        <v>1</v>
      </c>
      <c r="R1494" s="14">
        <f t="shared" si="116"/>
        <v>15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3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4">
        <f t="shared" si="115"/>
        <v>0</v>
      </c>
      <c r="R1495" s="14" t="e">
        <f t="shared" si="116"/>
        <v>#DIV/0!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9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4">
        <f t="shared" si="115"/>
        <v>9</v>
      </c>
      <c r="R1496" s="14">
        <f t="shared" si="116"/>
        <v>40.450000000000003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3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4">
        <f t="shared" si="115"/>
        <v>0</v>
      </c>
      <c r="R1497" s="14" t="e">
        <f t="shared" si="116"/>
        <v>#DIV/0!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9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4">
        <f t="shared" si="115"/>
        <v>0</v>
      </c>
      <c r="R1498" s="14" t="e">
        <f t="shared" si="116"/>
        <v>#DIV/0!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9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4">
        <f t="shared" si="115"/>
        <v>0</v>
      </c>
      <c r="R1499" s="14">
        <f t="shared" si="116"/>
        <v>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9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4">
        <f t="shared" si="115"/>
        <v>2</v>
      </c>
      <c r="R1500" s="14">
        <f t="shared" si="116"/>
        <v>19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9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4">
        <f t="shared" si="115"/>
        <v>0</v>
      </c>
      <c r="R1501" s="14">
        <f t="shared" si="116"/>
        <v>5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9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4">
        <f t="shared" si="115"/>
        <v>25</v>
      </c>
      <c r="R1502" s="14">
        <f t="shared" si="116"/>
        <v>46.73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3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4">
        <f t="shared" si="115"/>
        <v>166</v>
      </c>
      <c r="R1503" s="14">
        <f t="shared" si="116"/>
        <v>97.73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9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4">
        <f t="shared" si="115"/>
        <v>101</v>
      </c>
      <c r="R1504" s="14">
        <f t="shared" si="116"/>
        <v>67.84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9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4">
        <f t="shared" si="115"/>
        <v>108</v>
      </c>
      <c r="R1505" s="14">
        <f t="shared" si="116"/>
        <v>56.98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3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4">
        <f t="shared" si="115"/>
        <v>278</v>
      </c>
      <c r="R1506" s="14">
        <f t="shared" si="116"/>
        <v>67.16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9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4">
        <f t="shared" si="115"/>
        <v>104</v>
      </c>
      <c r="R1507" s="14">
        <f t="shared" si="116"/>
        <v>48.04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9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4">
        <f t="shared" si="115"/>
        <v>111</v>
      </c>
      <c r="R1508" s="14">
        <f t="shared" si="116"/>
        <v>38.86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9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4">
        <f t="shared" si="115"/>
        <v>215</v>
      </c>
      <c r="R1509" s="14">
        <f t="shared" si="116"/>
        <v>78.180000000000007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9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4">
        <f t="shared" si="115"/>
        <v>111</v>
      </c>
      <c r="R1510" s="14">
        <f t="shared" si="116"/>
        <v>97.11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9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4">
        <f t="shared" si="115"/>
        <v>124</v>
      </c>
      <c r="R1511" s="14">
        <f t="shared" si="116"/>
        <v>110.39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9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4">
        <f t="shared" si="115"/>
        <v>101</v>
      </c>
      <c r="R1512" s="14">
        <f t="shared" si="116"/>
        <v>39.92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9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4">
        <f t="shared" si="115"/>
        <v>112</v>
      </c>
      <c r="R1513" s="14">
        <f t="shared" si="116"/>
        <v>75.98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9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4">
        <f t="shared" si="115"/>
        <v>559</v>
      </c>
      <c r="R1514" s="14">
        <f t="shared" si="116"/>
        <v>58.38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9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4">
        <f t="shared" si="115"/>
        <v>150</v>
      </c>
      <c r="R1515" s="14">
        <f t="shared" si="116"/>
        <v>55.82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9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4">
        <f t="shared" si="115"/>
        <v>106</v>
      </c>
      <c r="R1516" s="14">
        <f t="shared" si="116"/>
        <v>151.24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9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4">
        <f t="shared" si="115"/>
        <v>157</v>
      </c>
      <c r="R1517" s="14">
        <f t="shared" si="116"/>
        <v>849.67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9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4">
        <f t="shared" si="115"/>
        <v>109</v>
      </c>
      <c r="R1518" s="14">
        <f t="shared" si="116"/>
        <v>159.24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9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4">
        <f t="shared" si="115"/>
        <v>162</v>
      </c>
      <c r="R1519" s="14">
        <f t="shared" si="116"/>
        <v>39.51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3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4">
        <f t="shared" si="115"/>
        <v>205</v>
      </c>
      <c r="R1520" s="14">
        <f t="shared" si="116"/>
        <v>130.53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9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4">
        <f t="shared" si="115"/>
        <v>103</v>
      </c>
      <c r="R1521" s="14">
        <f t="shared" si="116"/>
        <v>64.16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3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4">
        <f t="shared" si="115"/>
        <v>103</v>
      </c>
      <c r="R1522" s="14">
        <f t="shared" si="116"/>
        <v>111.53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9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4">
        <f t="shared" si="115"/>
        <v>107</v>
      </c>
      <c r="R1523" s="14">
        <f t="shared" si="116"/>
        <v>170.45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9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4">
        <f t="shared" si="115"/>
        <v>139</v>
      </c>
      <c r="R1524" s="14">
        <f t="shared" si="116"/>
        <v>133.74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9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4">
        <f t="shared" si="115"/>
        <v>125</v>
      </c>
      <c r="R1525" s="14">
        <f t="shared" si="116"/>
        <v>95.83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9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4">
        <f t="shared" si="115"/>
        <v>207</v>
      </c>
      <c r="R1526" s="14">
        <f t="shared" si="116"/>
        <v>221.79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9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4">
        <f t="shared" si="115"/>
        <v>174</v>
      </c>
      <c r="R1527" s="14">
        <f t="shared" si="116"/>
        <v>32.32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9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4">
        <f t="shared" si="115"/>
        <v>120</v>
      </c>
      <c r="R1528" s="14">
        <f t="shared" si="116"/>
        <v>98.84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3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4">
        <f t="shared" si="115"/>
        <v>110</v>
      </c>
      <c r="R1529" s="14">
        <f t="shared" si="116"/>
        <v>55.22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3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4">
        <f t="shared" si="115"/>
        <v>282</v>
      </c>
      <c r="R1530" s="14">
        <f t="shared" si="116"/>
        <v>52.79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3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4">
        <f t="shared" si="115"/>
        <v>101</v>
      </c>
      <c r="R1531" s="14">
        <f t="shared" si="116"/>
        <v>135.66999999999999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9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4">
        <f t="shared" si="115"/>
        <v>135</v>
      </c>
      <c r="R1532" s="14">
        <f t="shared" si="116"/>
        <v>53.99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9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4">
        <f t="shared" si="115"/>
        <v>176</v>
      </c>
      <c r="R1533" s="14">
        <f t="shared" si="116"/>
        <v>56.64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9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4">
        <f t="shared" si="115"/>
        <v>484</v>
      </c>
      <c r="R1534" s="14">
        <f t="shared" si="116"/>
        <v>82.32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3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4">
        <f t="shared" si="115"/>
        <v>145</v>
      </c>
      <c r="R1535" s="14">
        <f t="shared" si="116"/>
        <v>88.26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9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4">
        <f t="shared" si="115"/>
        <v>418</v>
      </c>
      <c r="R1536" s="14">
        <f t="shared" si="116"/>
        <v>84.91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9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4">
        <f t="shared" si="115"/>
        <v>132</v>
      </c>
      <c r="R1537" s="14">
        <f t="shared" si="116"/>
        <v>48.15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9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4">
        <f t="shared" si="115"/>
        <v>250</v>
      </c>
      <c r="R1538" s="14">
        <f t="shared" si="116"/>
        <v>66.02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9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4">
        <f t="shared" ref="Q1539:Q1602" si="120">ROUND(E1539/D1539*100,0)</f>
        <v>180</v>
      </c>
      <c r="R1539" s="14">
        <f t="shared" ref="R1539:R1602" si="121">ROUND(E1539/L1539,2)</f>
        <v>96.38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9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4">
        <f t="shared" si="120"/>
        <v>103</v>
      </c>
      <c r="R1540" s="14">
        <f t="shared" si="121"/>
        <v>156.16999999999999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9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4">
        <f t="shared" si="120"/>
        <v>136</v>
      </c>
      <c r="R1541" s="14">
        <f t="shared" si="121"/>
        <v>95.76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9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4">
        <f t="shared" si="120"/>
        <v>118</v>
      </c>
      <c r="R1542" s="14">
        <f t="shared" si="121"/>
        <v>180.41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9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4">
        <f t="shared" si="120"/>
        <v>0</v>
      </c>
      <c r="R1543" s="14">
        <f t="shared" si="121"/>
        <v>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9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4">
        <f t="shared" si="120"/>
        <v>4</v>
      </c>
      <c r="R1544" s="14">
        <f t="shared" si="121"/>
        <v>20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9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4">
        <f t="shared" si="120"/>
        <v>0</v>
      </c>
      <c r="R1545" s="14">
        <f t="shared" si="121"/>
        <v>10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9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4">
        <f t="shared" si="120"/>
        <v>0</v>
      </c>
      <c r="R1546" s="14" t="e">
        <f t="shared" si="121"/>
        <v>#DIV/0!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9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4">
        <f t="shared" si="120"/>
        <v>0</v>
      </c>
      <c r="R1547" s="14">
        <f t="shared" si="121"/>
        <v>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9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4">
        <f t="shared" si="120"/>
        <v>29</v>
      </c>
      <c r="R1548" s="14">
        <f t="shared" si="121"/>
        <v>26.27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9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4">
        <f t="shared" si="120"/>
        <v>0</v>
      </c>
      <c r="R1549" s="14" t="e">
        <f t="shared" si="121"/>
        <v>#DIV/0!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3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4">
        <f t="shared" si="120"/>
        <v>9</v>
      </c>
      <c r="R1550" s="14">
        <f t="shared" si="121"/>
        <v>60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9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4">
        <f t="shared" si="120"/>
        <v>34</v>
      </c>
      <c r="R1551" s="14">
        <f t="shared" si="121"/>
        <v>28.33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9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4">
        <f t="shared" si="120"/>
        <v>13</v>
      </c>
      <c r="R1552" s="14">
        <f t="shared" si="121"/>
        <v>14.43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9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4">
        <f t="shared" si="120"/>
        <v>0</v>
      </c>
      <c r="R1553" s="14" t="e">
        <f t="shared" si="121"/>
        <v>#DIV/0!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9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4">
        <f t="shared" si="120"/>
        <v>49</v>
      </c>
      <c r="R1554" s="14">
        <f t="shared" si="121"/>
        <v>132.19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9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4">
        <f t="shared" si="120"/>
        <v>0</v>
      </c>
      <c r="R1555" s="14" t="e">
        <f t="shared" si="121"/>
        <v>#DIV/0!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9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4">
        <f t="shared" si="120"/>
        <v>0</v>
      </c>
      <c r="R1556" s="14" t="e">
        <f t="shared" si="121"/>
        <v>#DIV/0!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9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4">
        <f t="shared" si="120"/>
        <v>0</v>
      </c>
      <c r="R1557" s="14" t="e">
        <f t="shared" si="121"/>
        <v>#DIV/0!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9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4">
        <f t="shared" si="120"/>
        <v>45</v>
      </c>
      <c r="R1558" s="14">
        <f t="shared" si="121"/>
        <v>56.42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9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4">
        <f t="shared" si="120"/>
        <v>4</v>
      </c>
      <c r="R1559" s="14">
        <f t="shared" si="121"/>
        <v>100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3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4">
        <f t="shared" si="120"/>
        <v>5</v>
      </c>
      <c r="R1560" s="14">
        <f t="shared" si="121"/>
        <v>11.67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3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4">
        <f t="shared" si="120"/>
        <v>0</v>
      </c>
      <c r="R1561" s="14">
        <f t="shared" si="121"/>
        <v>50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9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4">
        <f t="shared" si="120"/>
        <v>4</v>
      </c>
      <c r="R1562" s="14">
        <f t="shared" si="121"/>
        <v>23.5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9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4">
        <f t="shared" si="120"/>
        <v>1</v>
      </c>
      <c r="R1563" s="14">
        <f t="shared" si="121"/>
        <v>67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9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4">
        <f t="shared" si="120"/>
        <v>0</v>
      </c>
      <c r="R1564" s="14" t="e">
        <f t="shared" si="121"/>
        <v>#DIV/0!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9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4">
        <f t="shared" si="120"/>
        <v>1</v>
      </c>
      <c r="R1565" s="14">
        <f t="shared" si="121"/>
        <v>42.5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9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4">
        <f t="shared" si="120"/>
        <v>0</v>
      </c>
      <c r="R1566" s="14">
        <f t="shared" si="121"/>
        <v>10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9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4">
        <f t="shared" si="120"/>
        <v>3</v>
      </c>
      <c r="R1567" s="14">
        <f t="shared" si="121"/>
        <v>100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9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4">
        <f t="shared" si="120"/>
        <v>21</v>
      </c>
      <c r="R1568" s="14">
        <f t="shared" si="121"/>
        <v>108.05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9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4">
        <f t="shared" si="120"/>
        <v>4</v>
      </c>
      <c r="R1569" s="14">
        <f t="shared" si="121"/>
        <v>26.92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9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4">
        <f t="shared" si="120"/>
        <v>14</v>
      </c>
      <c r="R1570" s="14">
        <f t="shared" si="121"/>
        <v>155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7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4">
        <f t="shared" si="120"/>
        <v>0</v>
      </c>
      <c r="R1571" s="14" t="e">
        <f t="shared" si="121"/>
        <v>#DIV/0!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3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4">
        <f t="shared" si="120"/>
        <v>41</v>
      </c>
      <c r="R1572" s="14">
        <f t="shared" si="121"/>
        <v>47.77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9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4">
        <f t="shared" si="120"/>
        <v>1</v>
      </c>
      <c r="R1573" s="14">
        <f t="shared" si="121"/>
        <v>20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9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4">
        <f t="shared" si="120"/>
        <v>5</v>
      </c>
      <c r="R1574" s="14">
        <f t="shared" si="121"/>
        <v>41.67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9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4">
        <f t="shared" si="120"/>
        <v>2</v>
      </c>
      <c r="R1575" s="14">
        <f t="shared" si="121"/>
        <v>74.33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9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4">
        <f t="shared" si="120"/>
        <v>5</v>
      </c>
      <c r="R1576" s="14">
        <f t="shared" si="121"/>
        <v>84.33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9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4">
        <f t="shared" si="120"/>
        <v>23</v>
      </c>
      <c r="R1577" s="14">
        <f t="shared" si="121"/>
        <v>65.459999999999994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3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4">
        <f t="shared" si="120"/>
        <v>13</v>
      </c>
      <c r="R1578" s="14">
        <f t="shared" si="121"/>
        <v>65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9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4">
        <f t="shared" si="120"/>
        <v>1</v>
      </c>
      <c r="R1579" s="14">
        <f t="shared" si="121"/>
        <v>27.5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5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4">
        <f t="shared" si="120"/>
        <v>11</v>
      </c>
      <c r="R1580" s="14">
        <f t="shared" si="121"/>
        <v>51.25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3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4">
        <f t="shared" si="120"/>
        <v>1</v>
      </c>
      <c r="R1581" s="14">
        <f t="shared" si="121"/>
        <v>14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9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4">
        <f t="shared" si="120"/>
        <v>0</v>
      </c>
      <c r="R1582" s="14" t="e">
        <f t="shared" si="121"/>
        <v>#DIV/0!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9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4">
        <f t="shared" si="120"/>
        <v>1</v>
      </c>
      <c r="R1583" s="14">
        <f t="shared" si="121"/>
        <v>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3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4">
        <f t="shared" si="120"/>
        <v>9</v>
      </c>
      <c r="R1584" s="14">
        <f t="shared" si="121"/>
        <v>31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9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4">
        <f t="shared" si="120"/>
        <v>0</v>
      </c>
      <c r="R1585" s="14">
        <f t="shared" si="121"/>
        <v>15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9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4">
        <f t="shared" si="120"/>
        <v>0</v>
      </c>
      <c r="R1586" s="14" t="e">
        <f t="shared" si="121"/>
        <v>#DIV/0!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9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4">
        <f t="shared" si="120"/>
        <v>79</v>
      </c>
      <c r="R1587" s="14">
        <f t="shared" si="121"/>
        <v>131.66999999999999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3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4">
        <f t="shared" si="120"/>
        <v>0</v>
      </c>
      <c r="R1588" s="14" t="e">
        <f t="shared" si="121"/>
        <v>#DIV/0!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9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4">
        <f t="shared" si="120"/>
        <v>0</v>
      </c>
      <c r="R1589" s="14">
        <f t="shared" si="121"/>
        <v>1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3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4">
        <f t="shared" si="120"/>
        <v>0</v>
      </c>
      <c r="R1590" s="14" t="e">
        <f t="shared" si="121"/>
        <v>#DIV/0!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9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4">
        <f t="shared" si="120"/>
        <v>0</v>
      </c>
      <c r="R1591" s="14" t="e">
        <f t="shared" si="121"/>
        <v>#DIV/0!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7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4">
        <f t="shared" si="120"/>
        <v>2</v>
      </c>
      <c r="R1592" s="14">
        <f t="shared" si="121"/>
        <v>510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9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4">
        <f t="shared" si="120"/>
        <v>29</v>
      </c>
      <c r="R1593" s="14">
        <f t="shared" si="121"/>
        <v>44.48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3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4">
        <f t="shared" si="120"/>
        <v>0</v>
      </c>
      <c r="R1594" s="14" t="e">
        <f t="shared" si="121"/>
        <v>#DIV/0!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3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4">
        <f t="shared" si="120"/>
        <v>0</v>
      </c>
      <c r="R1595" s="14">
        <f t="shared" si="121"/>
        <v>1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3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4">
        <f t="shared" si="120"/>
        <v>21</v>
      </c>
      <c r="R1596" s="14">
        <f t="shared" si="121"/>
        <v>20.5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9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4">
        <f t="shared" si="120"/>
        <v>0</v>
      </c>
      <c r="R1597" s="14">
        <f t="shared" si="121"/>
        <v>40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3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4">
        <f t="shared" si="120"/>
        <v>2</v>
      </c>
      <c r="R1598" s="14">
        <f t="shared" si="121"/>
        <v>25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9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4">
        <f t="shared" si="120"/>
        <v>0</v>
      </c>
      <c r="R1599" s="14" t="e">
        <f t="shared" si="121"/>
        <v>#DIV/0!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9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4">
        <f t="shared" si="120"/>
        <v>0</v>
      </c>
      <c r="R1600" s="14">
        <f t="shared" si="121"/>
        <v>1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9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4">
        <f t="shared" si="120"/>
        <v>0</v>
      </c>
      <c r="R1601" s="14" t="e">
        <f t="shared" si="121"/>
        <v>#DIV/0!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9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4">
        <f t="shared" si="120"/>
        <v>7</v>
      </c>
      <c r="R1602" s="14">
        <f t="shared" si="121"/>
        <v>40.78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9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4">
        <f t="shared" ref="Q1603:Q1666" si="125">ROUND(E1603/D1603*100,0)</f>
        <v>108</v>
      </c>
      <c r="R1603" s="14">
        <f t="shared" ref="R1603:R1666" si="126">ROUND(E1603/L1603,2)</f>
        <v>48.33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9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4">
        <f t="shared" si="125"/>
        <v>100</v>
      </c>
      <c r="R1604" s="14">
        <f t="shared" si="126"/>
        <v>46.95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3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4">
        <f t="shared" si="125"/>
        <v>100</v>
      </c>
      <c r="R1605" s="14">
        <f t="shared" si="126"/>
        <v>66.69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9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4">
        <f t="shared" si="125"/>
        <v>122</v>
      </c>
      <c r="R1606" s="14">
        <f t="shared" si="126"/>
        <v>48.84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9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4">
        <f t="shared" si="125"/>
        <v>101</v>
      </c>
      <c r="R1607" s="14">
        <f t="shared" si="126"/>
        <v>137.31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9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4">
        <f t="shared" si="125"/>
        <v>101</v>
      </c>
      <c r="R1608" s="14">
        <f t="shared" si="126"/>
        <v>87.83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9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4">
        <f t="shared" si="125"/>
        <v>145</v>
      </c>
      <c r="R1609" s="14">
        <f t="shared" si="126"/>
        <v>70.790000000000006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3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4">
        <f t="shared" si="125"/>
        <v>101</v>
      </c>
      <c r="R1610" s="14">
        <f t="shared" si="126"/>
        <v>52.83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9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4">
        <f t="shared" si="125"/>
        <v>118</v>
      </c>
      <c r="R1611" s="14">
        <f t="shared" si="126"/>
        <v>443.75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3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4">
        <f t="shared" si="125"/>
        <v>272</v>
      </c>
      <c r="R1612" s="14">
        <f t="shared" si="126"/>
        <v>48.54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7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4">
        <f t="shared" si="125"/>
        <v>125</v>
      </c>
      <c r="R1613" s="14">
        <f t="shared" si="126"/>
        <v>37.07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3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4">
        <f t="shared" si="125"/>
        <v>110</v>
      </c>
      <c r="R1614" s="14">
        <f t="shared" si="126"/>
        <v>50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9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4">
        <f t="shared" si="125"/>
        <v>102</v>
      </c>
      <c r="R1615" s="14">
        <f t="shared" si="126"/>
        <v>39.04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9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4">
        <f t="shared" si="125"/>
        <v>103</v>
      </c>
      <c r="R1616" s="14">
        <f t="shared" si="126"/>
        <v>66.69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9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4">
        <f t="shared" si="125"/>
        <v>114</v>
      </c>
      <c r="R1617" s="14">
        <f t="shared" si="126"/>
        <v>67.13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9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4">
        <f t="shared" si="125"/>
        <v>104</v>
      </c>
      <c r="R1618" s="14">
        <f t="shared" si="126"/>
        <v>66.37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3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4">
        <f t="shared" si="125"/>
        <v>146</v>
      </c>
      <c r="R1619" s="14">
        <f t="shared" si="126"/>
        <v>64.62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3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4">
        <f t="shared" si="125"/>
        <v>105</v>
      </c>
      <c r="R1620" s="14">
        <f t="shared" si="126"/>
        <v>58.37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9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4">
        <f t="shared" si="125"/>
        <v>133</v>
      </c>
      <c r="R1621" s="14">
        <f t="shared" si="126"/>
        <v>86.96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3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4">
        <f t="shared" si="125"/>
        <v>113</v>
      </c>
      <c r="R1622" s="14">
        <f t="shared" si="126"/>
        <v>66.47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9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4">
        <f t="shared" si="125"/>
        <v>121</v>
      </c>
      <c r="R1623" s="14">
        <f t="shared" si="126"/>
        <v>163.78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9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4">
        <f t="shared" si="125"/>
        <v>102</v>
      </c>
      <c r="R1624" s="14">
        <f t="shared" si="126"/>
        <v>107.98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9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4">
        <f t="shared" si="125"/>
        <v>101</v>
      </c>
      <c r="R1625" s="14">
        <f t="shared" si="126"/>
        <v>42.11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3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4">
        <f t="shared" si="125"/>
        <v>118</v>
      </c>
      <c r="R1626" s="14">
        <f t="shared" si="126"/>
        <v>47.2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9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4">
        <f t="shared" si="125"/>
        <v>155</v>
      </c>
      <c r="R1627" s="14">
        <f t="shared" si="126"/>
        <v>112.02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9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4">
        <f t="shared" si="125"/>
        <v>101</v>
      </c>
      <c r="R1628" s="14">
        <f t="shared" si="126"/>
        <v>74.95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9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4">
        <f t="shared" si="125"/>
        <v>117</v>
      </c>
      <c r="R1629" s="14">
        <f t="shared" si="126"/>
        <v>61.58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3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4">
        <f t="shared" si="125"/>
        <v>101</v>
      </c>
      <c r="R1630" s="14">
        <f t="shared" si="126"/>
        <v>45.88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3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4">
        <f t="shared" si="125"/>
        <v>104</v>
      </c>
      <c r="R1631" s="14">
        <f t="shared" si="126"/>
        <v>75.849999999999994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9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4">
        <f t="shared" si="125"/>
        <v>265</v>
      </c>
      <c r="R1632" s="14">
        <f t="shared" si="126"/>
        <v>84.21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9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4">
        <f t="shared" si="125"/>
        <v>156</v>
      </c>
      <c r="R1633" s="14">
        <f t="shared" si="126"/>
        <v>117.23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9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4">
        <f t="shared" si="125"/>
        <v>102</v>
      </c>
      <c r="R1634" s="14">
        <f t="shared" si="126"/>
        <v>86.49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9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4">
        <f t="shared" si="125"/>
        <v>100</v>
      </c>
      <c r="R1635" s="14">
        <f t="shared" si="126"/>
        <v>172.41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3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4">
        <f t="shared" si="125"/>
        <v>101</v>
      </c>
      <c r="R1636" s="14">
        <f t="shared" si="126"/>
        <v>62.81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9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4">
        <f t="shared" si="125"/>
        <v>125</v>
      </c>
      <c r="R1637" s="14">
        <f t="shared" si="126"/>
        <v>67.73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9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4">
        <f t="shared" si="125"/>
        <v>104</v>
      </c>
      <c r="R1638" s="14">
        <f t="shared" si="126"/>
        <v>53.56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9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4">
        <f t="shared" si="125"/>
        <v>104</v>
      </c>
      <c r="R1639" s="14">
        <f t="shared" si="126"/>
        <v>34.6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3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4">
        <f t="shared" si="125"/>
        <v>105</v>
      </c>
      <c r="R1640" s="14">
        <f t="shared" si="126"/>
        <v>38.89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9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4">
        <f t="shared" si="125"/>
        <v>100</v>
      </c>
      <c r="R1641" s="14">
        <f t="shared" si="126"/>
        <v>94.74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9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4">
        <f t="shared" si="125"/>
        <v>170</v>
      </c>
      <c r="R1642" s="14">
        <f t="shared" si="126"/>
        <v>39.97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3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4">
        <f t="shared" si="125"/>
        <v>101</v>
      </c>
      <c r="R1643" s="14">
        <f t="shared" si="126"/>
        <v>97.5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9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4">
        <f t="shared" si="125"/>
        <v>100</v>
      </c>
      <c r="R1644" s="14">
        <f t="shared" si="126"/>
        <v>42.86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3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4">
        <f t="shared" si="125"/>
        <v>125</v>
      </c>
      <c r="R1645" s="14">
        <f t="shared" si="126"/>
        <v>168.51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9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4">
        <f t="shared" si="125"/>
        <v>110</v>
      </c>
      <c r="R1646" s="14">
        <f t="shared" si="126"/>
        <v>85.55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9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4">
        <f t="shared" si="125"/>
        <v>111</v>
      </c>
      <c r="R1647" s="14">
        <f t="shared" si="126"/>
        <v>554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9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4">
        <f t="shared" si="125"/>
        <v>110</v>
      </c>
      <c r="R1648" s="14">
        <f t="shared" si="126"/>
        <v>26.55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9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4">
        <f t="shared" si="125"/>
        <v>105</v>
      </c>
      <c r="R1649" s="14">
        <f t="shared" si="126"/>
        <v>113.83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9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4">
        <f t="shared" si="125"/>
        <v>125</v>
      </c>
      <c r="R1650" s="14">
        <f t="shared" si="126"/>
        <v>32.01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9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4">
        <f t="shared" si="125"/>
        <v>101</v>
      </c>
      <c r="R1651" s="14">
        <f t="shared" si="126"/>
        <v>47.19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3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4">
        <f t="shared" si="125"/>
        <v>142</v>
      </c>
      <c r="R1652" s="14">
        <f t="shared" si="126"/>
        <v>88.47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9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4">
        <f t="shared" si="125"/>
        <v>101</v>
      </c>
      <c r="R1653" s="14">
        <f t="shared" si="126"/>
        <v>100.75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9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4">
        <f t="shared" si="125"/>
        <v>101</v>
      </c>
      <c r="R1654" s="14">
        <f t="shared" si="126"/>
        <v>64.709999999999994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9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4">
        <f t="shared" si="125"/>
        <v>174</v>
      </c>
      <c r="R1655" s="14">
        <f t="shared" si="126"/>
        <v>51.85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9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4">
        <f t="shared" si="125"/>
        <v>120</v>
      </c>
      <c r="R1656" s="14">
        <f t="shared" si="126"/>
        <v>38.79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3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4">
        <f t="shared" si="125"/>
        <v>143</v>
      </c>
      <c r="R1657" s="14">
        <f t="shared" si="126"/>
        <v>44.65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5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4">
        <f t="shared" si="125"/>
        <v>100</v>
      </c>
      <c r="R1658" s="14">
        <f t="shared" si="126"/>
        <v>156.77000000000001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9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4">
        <f t="shared" si="125"/>
        <v>105</v>
      </c>
      <c r="R1659" s="14">
        <f t="shared" si="126"/>
        <v>118.7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9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4">
        <f t="shared" si="125"/>
        <v>132</v>
      </c>
      <c r="R1660" s="14">
        <f t="shared" si="126"/>
        <v>74.150000000000006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9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4">
        <f t="shared" si="125"/>
        <v>113</v>
      </c>
      <c r="R1661" s="14">
        <f t="shared" si="126"/>
        <v>12.53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9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4">
        <f t="shared" si="125"/>
        <v>1254</v>
      </c>
      <c r="R1662" s="14">
        <f t="shared" si="126"/>
        <v>27.86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4">
        <f t="shared" si="125"/>
        <v>103</v>
      </c>
      <c r="R1663" s="14">
        <f t="shared" si="126"/>
        <v>80.180000000000007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9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4">
        <f t="shared" si="125"/>
        <v>103</v>
      </c>
      <c r="R1664" s="14">
        <f t="shared" si="126"/>
        <v>132.44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3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4">
        <f t="shared" si="125"/>
        <v>108</v>
      </c>
      <c r="R1665" s="14">
        <f t="shared" si="126"/>
        <v>33.75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9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4">
        <f t="shared" si="125"/>
        <v>122</v>
      </c>
      <c r="R1666" s="14">
        <f t="shared" si="126"/>
        <v>34.380000000000003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9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4">
        <f t="shared" ref="Q1667:Q1730" si="130">ROUND(E1667/D1667*100,0)</f>
        <v>119</v>
      </c>
      <c r="R1667" s="14">
        <f t="shared" ref="R1667:R1730" si="131">ROUND(E1667/L1667,2)</f>
        <v>44.96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9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4">
        <f t="shared" si="130"/>
        <v>161</v>
      </c>
      <c r="R1668" s="14">
        <f t="shared" si="131"/>
        <v>41.04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9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4">
        <f t="shared" si="130"/>
        <v>127</v>
      </c>
      <c r="R1669" s="14">
        <f t="shared" si="131"/>
        <v>52.6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9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4">
        <f t="shared" si="130"/>
        <v>103</v>
      </c>
      <c r="R1670" s="14">
        <f t="shared" si="131"/>
        <v>70.78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9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4">
        <f t="shared" si="130"/>
        <v>140</v>
      </c>
      <c r="R1671" s="14">
        <f t="shared" si="131"/>
        <v>53.75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5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4">
        <f t="shared" si="130"/>
        <v>103</v>
      </c>
      <c r="R1672" s="14">
        <f t="shared" si="131"/>
        <v>44.61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3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4">
        <f t="shared" si="130"/>
        <v>101</v>
      </c>
      <c r="R1673" s="14">
        <f t="shared" si="131"/>
        <v>26.15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3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4">
        <f t="shared" si="130"/>
        <v>113</v>
      </c>
      <c r="R1674" s="14">
        <f t="shared" si="131"/>
        <v>39.18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9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4">
        <f t="shared" si="130"/>
        <v>128</v>
      </c>
      <c r="R1675" s="14">
        <f t="shared" si="131"/>
        <v>45.59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9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4">
        <f t="shared" si="130"/>
        <v>202</v>
      </c>
      <c r="R1676" s="14">
        <f t="shared" si="131"/>
        <v>89.25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3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4">
        <f t="shared" si="130"/>
        <v>137</v>
      </c>
      <c r="R1677" s="14">
        <f t="shared" si="131"/>
        <v>40.42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3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4">
        <f t="shared" si="130"/>
        <v>115</v>
      </c>
      <c r="R1678" s="14">
        <f t="shared" si="131"/>
        <v>82.38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9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4">
        <f t="shared" si="130"/>
        <v>112</v>
      </c>
      <c r="R1679" s="14">
        <f t="shared" si="131"/>
        <v>159.52000000000001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3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4">
        <f t="shared" si="130"/>
        <v>118</v>
      </c>
      <c r="R1680" s="14">
        <f t="shared" si="131"/>
        <v>36.24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5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4">
        <f t="shared" si="130"/>
        <v>175</v>
      </c>
      <c r="R1681" s="14">
        <f t="shared" si="131"/>
        <v>62.5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3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4">
        <f t="shared" si="130"/>
        <v>118</v>
      </c>
      <c r="R1682" s="14">
        <f t="shared" si="131"/>
        <v>47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9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4">
        <f t="shared" si="130"/>
        <v>101</v>
      </c>
      <c r="R1683" s="14">
        <f t="shared" si="131"/>
        <v>74.58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3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4">
        <f t="shared" si="130"/>
        <v>0</v>
      </c>
      <c r="R1684" s="14" t="e">
        <f t="shared" si="131"/>
        <v>#DIV/0!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9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4">
        <f t="shared" si="130"/>
        <v>22</v>
      </c>
      <c r="R1685" s="14">
        <f t="shared" si="131"/>
        <v>76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3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4">
        <f t="shared" si="130"/>
        <v>109</v>
      </c>
      <c r="R1686" s="14">
        <f t="shared" si="131"/>
        <v>86.44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9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4">
        <f t="shared" si="130"/>
        <v>103</v>
      </c>
      <c r="R1687" s="14">
        <f t="shared" si="131"/>
        <v>24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9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4">
        <f t="shared" si="130"/>
        <v>0</v>
      </c>
      <c r="R1688" s="14">
        <f t="shared" si="131"/>
        <v>18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9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4">
        <f t="shared" si="130"/>
        <v>31</v>
      </c>
      <c r="R1689" s="14">
        <f t="shared" si="131"/>
        <v>80.13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5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4">
        <f t="shared" si="130"/>
        <v>44</v>
      </c>
      <c r="R1690" s="14">
        <f t="shared" si="131"/>
        <v>253.14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7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4">
        <f t="shared" si="130"/>
        <v>100</v>
      </c>
      <c r="R1691" s="14">
        <f t="shared" si="131"/>
        <v>171.43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9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4">
        <f t="shared" si="130"/>
        <v>25</v>
      </c>
      <c r="R1692" s="14">
        <f t="shared" si="131"/>
        <v>57.73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9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4">
        <f t="shared" si="130"/>
        <v>33</v>
      </c>
      <c r="R1693" s="14">
        <f t="shared" si="131"/>
        <v>264.26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9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4">
        <f t="shared" si="130"/>
        <v>48</v>
      </c>
      <c r="R1694" s="14">
        <f t="shared" si="131"/>
        <v>159.33000000000001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9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4">
        <f t="shared" si="130"/>
        <v>9</v>
      </c>
      <c r="R1695" s="14">
        <f t="shared" si="131"/>
        <v>35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9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4">
        <f t="shared" si="130"/>
        <v>0</v>
      </c>
      <c r="R1696" s="14">
        <f t="shared" si="131"/>
        <v>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9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4">
        <f t="shared" si="130"/>
        <v>12</v>
      </c>
      <c r="R1697" s="14">
        <f t="shared" si="131"/>
        <v>61.09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9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4">
        <f t="shared" si="130"/>
        <v>0</v>
      </c>
      <c r="R1698" s="14" t="e">
        <f t="shared" si="131"/>
        <v>#DIV/0!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9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4">
        <f t="shared" si="130"/>
        <v>20</v>
      </c>
      <c r="R1699" s="14">
        <f t="shared" si="131"/>
        <v>114.82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1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4">
        <f t="shared" si="130"/>
        <v>0</v>
      </c>
      <c r="R1700" s="14" t="e">
        <f t="shared" si="131"/>
        <v>#DIV/0!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9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4">
        <f t="shared" si="130"/>
        <v>4</v>
      </c>
      <c r="R1701" s="14">
        <f t="shared" si="131"/>
        <v>54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9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4">
        <f t="shared" si="130"/>
        <v>26</v>
      </c>
      <c r="R1702" s="14">
        <f t="shared" si="131"/>
        <v>65.97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9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4">
        <f t="shared" si="130"/>
        <v>0</v>
      </c>
      <c r="R1703" s="14">
        <f t="shared" si="131"/>
        <v>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7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4">
        <f t="shared" si="130"/>
        <v>0</v>
      </c>
      <c r="R1704" s="14">
        <f t="shared" si="131"/>
        <v>1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9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4">
        <f t="shared" si="130"/>
        <v>1</v>
      </c>
      <c r="R1705" s="14">
        <f t="shared" si="131"/>
        <v>25.5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3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4">
        <f t="shared" si="130"/>
        <v>65</v>
      </c>
      <c r="R1706" s="14">
        <f t="shared" si="131"/>
        <v>118.36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9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4">
        <f t="shared" si="130"/>
        <v>0</v>
      </c>
      <c r="R1707" s="14" t="e">
        <f t="shared" si="131"/>
        <v>#DIV/0!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9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4">
        <f t="shared" si="130"/>
        <v>0</v>
      </c>
      <c r="R1708" s="14" t="e">
        <f t="shared" si="131"/>
        <v>#DIV/0!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9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4">
        <f t="shared" si="130"/>
        <v>10</v>
      </c>
      <c r="R1709" s="14">
        <f t="shared" si="131"/>
        <v>54.11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9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4">
        <f t="shared" si="130"/>
        <v>0</v>
      </c>
      <c r="R1710" s="14" t="e">
        <f t="shared" si="131"/>
        <v>#DIV/0!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9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4">
        <f t="shared" si="130"/>
        <v>5</v>
      </c>
      <c r="R1711" s="14">
        <f t="shared" si="131"/>
        <v>21.25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3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4">
        <f t="shared" si="130"/>
        <v>1</v>
      </c>
      <c r="R1712" s="14">
        <f t="shared" si="131"/>
        <v>34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9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4">
        <f t="shared" si="130"/>
        <v>11</v>
      </c>
      <c r="R1713" s="14">
        <f t="shared" si="131"/>
        <v>525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9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4">
        <f t="shared" si="130"/>
        <v>0</v>
      </c>
      <c r="R1714" s="14" t="e">
        <f t="shared" si="131"/>
        <v>#DIV/0!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9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4">
        <f t="shared" si="130"/>
        <v>2</v>
      </c>
      <c r="R1715" s="14">
        <f t="shared" si="131"/>
        <v>50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9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4">
        <f t="shared" si="130"/>
        <v>8</v>
      </c>
      <c r="R1716" s="14">
        <f t="shared" si="131"/>
        <v>115.71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9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4">
        <f t="shared" si="130"/>
        <v>0</v>
      </c>
      <c r="R1717" s="14">
        <f t="shared" si="131"/>
        <v>5.5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9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4">
        <f t="shared" si="130"/>
        <v>8</v>
      </c>
      <c r="R1718" s="14">
        <f t="shared" si="131"/>
        <v>50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9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4">
        <f t="shared" si="130"/>
        <v>43</v>
      </c>
      <c r="R1719" s="14">
        <f t="shared" si="131"/>
        <v>34.020000000000003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7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4">
        <f t="shared" si="130"/>
        <v>0</v>
      </c>
      <c r="R1720" s="14">
        <f t="shared" si="131"/>
        <v>37.5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9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4">
        <f t="shared" si="130"/>
        <v>1</v>
      </c>
      <c r="R1721" s="14">
        <f t="shared" si="131"/>
        <v>11.67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9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4">
        <f t="shared" si="130"/>
        <v>6</v>
      </c>
      <c r="R1722" s="14">
        <f t="shared" si="131"/>
        <v>28.13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9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4">
        <f t="shared" si="130"/>
        <v>0</v>
      </c>
      <c r="R1723" s="14" t="e">
        <f t="shared" si="131"/>
        <v>#DIV/0!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9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4">
        <f t="shared" si="130"/>
        <v>0</v>
      </c>
      <c r="R1724" s="14">
        <f t="shared" si="131"/>
        <v>1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9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4">
        <f t="shared" si="130"/>
        <v>7</v>
      </c>
      <c r="R1725" s="14">
        <f t="shared" si="131"/>
        <v>216.67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9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4">
        <f t="shared" si="130"/>
        <v>1</v>
      </c>
      <c r="R1726" s="14">
        <f t="shared" si="131"/>
        <v>8.75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9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4">
        <f t="shared" si="130"/>
        <v>10</v>
      </c>
      <c r="R1727" s="14">
        <f t="shared" si="131"/>
        <v>62.22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3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4">
        <f t="shared" si="130"/>
        <v>34</v>
      </c>
      <c r="R1728" s="14">
        <f t="shared" si="131"/>
        <v>137.25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9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4">
        <f t="shared" si="130"/>
        <v>0</v>
      </c>
      <c r="R1729" s="14">
        <f t="shared" si="131"/>
        <v>1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9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4">
        <f t="shared" si="130"/>
        <v>68</v>
      </c>
      <c r="R1730" s="14">
        <f t="shared" si="131"/>
        <v>122.14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9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4">
        <f t="shared" ref="Q1731:Q1794" si="135">ROUND(E1731/D1731*100,0)</f>
        <v>0</v>
      </c>
      <c r="R1731" s="14" t="e">
        <f t="shared" ref="R1731:R1794" si="136">ROUND(E1731/L1731,2)</f>
        <v>#DIV/0!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9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4">
        <f t="shared" si="135"/>
        <v>0</v>
      </c>
      <c r="R1732" s="14" t="e">
        <f t="shared" si="136"/>
        <v>#DIV/0!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3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4">
        <f t="shared" si="135"/>
        <v>0</v>
      </c>
      <c r="R1733" s="14" t="e">
        <f t="shared" si="136"/>
        <v>#DIV/0!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9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4">
        <f t="shared" si="135"/>
        <v>0</v>
      </c>
      <c r="R1734" s="14" t="e">
        <f t="shared" si="136"/>
        <v>#DIV/0!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9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4">
        <f t="shared" si="135"/>
        <v>0</v>
      </c>
      <c r="R1735" s="14" t="e">
        <f t="shared" si="136"/>
        <v>#DIV/0!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9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4">
        <f t="shared" si="135"/>
        <v>0</v>
      </c>
      <c r="R1736" s="14">
        <f t="shared" si="136"/>
        <v>1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9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4">
        <f t="shared" si="135"/>
        <v>11</v>
      </c>
      <c r="R1737" s="14">
        <f t="shared" si="136"/>
        <v>55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3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4">
        <f t="shared" si="135"/>
        <v>1</v>
      </c>
      <c r="R1738" s="14">
        <f t="shared" si="136"/>
        <v>22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9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4">
        <f t="shared" si="135"/>
        <v>21</v>
      </c>
      <c r="R1739" s="14">
        <f t="shared" si="136"/>
        <v>56.67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3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4">
        <f t="shared" si="135"/>
        <v>0</v>
      </c>
      <c r="R1740" s="14">
        <f t="shared" si="136"/>
        <v>20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9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4">
        <f t="shared" si="135"/>
        <v>0</v>
      </c>
      <c r="R1741" s="14">
        <f t="shared" si="136"/>
        <v>1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9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4">
        <f t="shared" si="135"/>
        <v>0</v>
      </c>
      <c r="R1742" s="14" t="e">
        <f t="shared" si="136"/>
        <v>#DIV/0!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3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4">
        <f t="shared" si="135"/>
        <v>111</v>
      </c>
      <c r="R1743" s="14">
        <f t="shared" si="136"/>
        <v>25.58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9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4">
        <f t="shared" si="135"/>
        <v>109</v>
      </c>
      <c r="R1744" s="14">
        <f t="shared" si="136"/>
        <v>63.97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9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4">
        <f t="shared" si="135"/>
        <v>100</v>
      </c>
      <c r="R1745" s="14">
        <f t="shared" si="136"/>
        <v>89.93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9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4">
        <f t="shared" si="135"/>
        <v>118</v>
      </c>
      <c r="R1746" s="14">
        <f t="shared" si="136"/>
        <v>93.07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9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4">
        <f t="shared" si="135"/>
        <v>114</v>
      </c>
      <c r="R1747" s="14">
        <f t="shared" si="136"/>
        <v>89.67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9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4">
        <f t="shared" si="135"/>
        <v>148</v>
      </c>
      <c r="R1748" s="14">
        <f t="shared" si="136"/>
        <v>207.62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9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4">
        <f t="shared" si="135"/>
        <v>105</v>
      </c>
      <c r="R1749" s="14">
        <f t="shared" si="136"/>
        <v>59.41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3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4">
        <f t="shared" si="135"/>
        <v>130</v>
      </c>
      <c r="R1750" s="14">
        <f t="shared" si="136"/>
        <v>358.97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3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4">
        <f t="shared" si="135"/>
        <v>123</v>
      </c>
      <c r="R1751" s="14">
        <f t="shared" si="136"/>
        <v>94.74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9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4">
        <f t="shared" si="135"/>
        <v>202</v>
      </c>
      <c r="R1752" s="14">
        <f t="shared" si="136"/>
        <v>80.650000000000006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3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4">
        <f t="shared" si="135"/>
        <v>103</v>
      </c>
      <c r="R1753" s="14">
        <f t="shared" si="136"/>
        <v>168.69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3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4">
        <f t="shared" si="135"/>
        <v>260</v>
      </c>
      <c r="R1754" s="14">
        <f t="shared" si="136"/>
        <v>34.69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9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4">
        <f t="shared" si="135"/>
        <v>108</v>
      </c>
      <c r="R1755" s="14">
        <f t="shared" si="136"/>
        <v>462.86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9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4">
        <f t="shared" si="135"/>
        <v>111</v>
      </c>
      <c r="R1756" s="14">
        <f t="shared" si="136"/>
        <v>104.39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9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4">
        <f t="shared" si="135"/>
        <v>120</v>
      </c>
      <c r="R1757" s="14">
        <f t="shared" si="136"/>
        <v>7.5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9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4">
        <f t="shared" si="135"/>
        <v>103</v>
      </c>
      <c r="R1758" s="14">
        <f t="shared" si="136"/>
        <v>47.13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3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4">
        <f t="shared" si="135"/>
        <v>116</v>
      </c>
      <c r="R1759" s="14">
        <f t="shared" si="136"/>
        <v>414.29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9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4">
        <f t="shared" si="135"/>
        <v>115</v>
      </c>
      <c r="R1760" s="14">
        <f t="shared" si="136"/>
        <v>42.48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3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4">
        <f t="shared" si="135"/>
        <v>107</v>
      </c>
      <c r="R1761" s="14">
        <f t="shared" si="136"/>
        <v>108.78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9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4">
        <f t="shared" si="135"/>
        <v>165</v>
      </c>
      <c r="R1762" s="14">
        <f t="shared" si="136"/>
        <v>81.099999999999994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3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4">
        <f t="shared" si="135"/>
        <v>155</v>
      </c>
      <c r="R1763" s="14">
        <f t="shared" si="136"/>
        <v>51.67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7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4">
        <f t="shared" si="135"/>
        <v>885</v>
      </c>
      <c r="R1764" s="14">
        <f t="shared" si="136"/>
        <v>35.4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9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4">
        <f t="shared" si="135"/>
        <v>102</v>
      </c>
      <c r="R1765" s="14">
        <f t="shared" si="136"/>
        <v>103.64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9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4">
        <f t="shared" si="135"/>
        <v>20</v>
      </c>
      <c r="R1766" s="14">
        <f t="shared" si="136"/>
        <v>55.28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9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4">
        <f t="shared" si="135"/>
        <v>59</v>
      </c>
      <c r="R1767" s="14">
        <f t="shared" si="136"/>
        <v>72.17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3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4">
        <f t="shared" si="135"/>
        <v>0</v>
      </c>
      <c r="R1768" s="14" t="e">
        <f t="shared" si="136"/>
        <v>#DIV/0!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3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4">
        <f t="shared" si="135"/>
        <v>46</v>
      </c>
      <c r="R1769" s="14">
        <f t="shared" si="136"/>
        <v>58.62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9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4">
        <f t="shared" si="135"/>
        <v>4</v>
      </c>
      <c r="R1770" s="14">
        <f t="shared" si="136"/>
        <v>12.47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9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4">
        <f t="shared" si="135"/>
        <v>3</v>
      </c>
      <c r="R1771" s="14">
        <f t="shared" si="136"/>
        <v>49.14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9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4">
        <f t="shared" si="135"/>
        <v>57</v>
      </c>
      <c r="R1772" s="14">
        <f t="shared" si="136"/>
        <v>150.5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9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4">
        <f t="shared" si="135"/>
        <v>21</v>
      </c>
      <c r="R1773" s="14">
        <f t="shared" si="136"/>
        <v>35.799999999999997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3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4">
        <f t="shared" si="135"/>
        <v>16</v>
      </c>
      <c r="R1774" s="14">
        <f t="shared" si="136"/>
        <v>45.16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9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4">
        <f t="shared" si="135"/>
        <v>6</v>
      </c>
      <c r="R1775" s="14">
        <f t="shared" si="136"/>
        <v>98.79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9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4">
        <f t="shared" si="135"/>
        <v>46</v>
      </c>
      <c r="R1776" s="14">
        <f t="shared" si="136"/>
        <v>88.31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9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4">
        <f t="shared" si="135"/>
        <v>65</v>
      </c>
      <c r="R1777" s="14">
        <f t="shared" si="136"/>
        <v>170.63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9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4">
        <f t="shared" si="135"/>
        <v>7</v>
      </c>
      <c r="R1778" s="14">
        <f t="shared" si="136"/>
        <v>83.75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9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4">
        <f t="shared" si="135"/>
        <v>14</v>
      </c>
      <c r="R1779" s="14">
        <f t="shared" si="136"/>
        <v>65.099999999999994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9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4">
        <f t="shared" si="135"/>
        <v>2</v>
      </c>
      <c r="R1780" s="14">
        <f t="shared" si="136"/>
        <v>66.33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9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4">
        <f t="shared" si="135"/>
        <v>36</v>
      </c>
      <c r="R1781" s="14">
        <f t="shared" si="136"/>
        <v>104.89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9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4">
        <f t="shared" si="135"/>
        <v>40</v>
      </c>
      <c r="R1782" s="14">
        <f t="shared" si="136"/>
        <v>78.44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9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4">
        <f t="shared" si="135"/>
        <v>26</v>
      </c>
      <c r="R1783" s="14">
        <f t="shared" si="136"/>
        <v>59.04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9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4">
        <f t="shared" si="135"/>
        <v>15</v>
      </c>
      <c r="R1784" s="14">
        <f t="shared" si="136"/>
        <v>71.34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9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4">
        <f t="shared" si="135"/>
        <v>24</v>
      </c>
      <c r="R1785" s="14">
        <f t="shared" si="136"/>
        <v>51.23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9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4">
        <f t="shared" si="135"/>
        <v>40</v>
      </c>
      <c r="R1786" s="14">
        <f t="shared" si="136"/>
        <v>60.24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9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4">
        <f t="shared" si="135"/>
        <v>20</v>
      </c>
      <c r="R1787" s="14">
        <f t="shared" si="136"/>
        <v>44.94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9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4">
        <f t="shared" si="135"/>
        <v>48</v>
      </c>
      <c r="R1788" s="14">
        <f t="shared" si="136"/>
        <v>31.21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9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4">
        <f t="shared" si="135"/>
        <v>15</v>
      </c>
      <c r="R1789" s="14">
        <f t="shared" si="136"/>
        <v>63.88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9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4">
        <f t="shared" si="135"/>
        <v>1</v>
      </c>
      <c r="R1790" s="14">
        <f t="shared" si="136"/>
        <v>19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9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4">
        <f t="shared" si="135"/>
        <v>1</v>
      </c>
      <c r="R1791" s="14">
        <f t="shared" si="136"/>
        <v>10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9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4">
        <f t="shared" si="135"/>
        <v>5</v>
      </c>
      <c r="R1792" s="14">
        <f t="shared" si="136"/>
        <v>109.07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3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4">
        <f t="shared" si="135"/>
        <v>4</v>
      </c>
      <c r="R1793" s="14">
        <f t="shared" si="136"/>
        <v>26.75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3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4">
        <f t="shared" si="135"/>
        <v>61</v>
      </c>
      <c r="R1794" s="14">
        <f t="shared" si="136"/>
        <v>109.94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9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4">
        <f t="shared" ref="Q1795:Q1858" si="140">ROUND(E1795/D1795*100,0)</f>
        <v>1</v>
      </c>
      <c r="R1795" s="14">
        <f t="shared" ref="R1795:R1858" si="141">ROUND(E1795/L1795,2)</f>
        <v>20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9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4">
        <f t="shared" si="140"/>
        <v>11</v>
      </c>
      <c r="R1796" s="14">
        <f t="shared" si="141"/>
        <v>55.39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9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4">
        <f t="shared" si="140"/>
        <v>39</v>
      </c>
      <c r="R1797" s="14">
        <f t="shared" si="141"/>
        <v>133.9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9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4">
        <f t="shared" si="140"/>
        <v>22</v>
      </c>
      <c r="R1798" s="14">
        <f t="shared" si="141"/>
        <v>48.72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9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4">
        <f t="shared" si="140"/>
        <v>68</v>
      </c>
      <c r="R1799" s="14">
        <f t="shared" si="141"/>
        <v>48.25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9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4">
        <f t="shared" si="140"/>
        <v>14</v>
      </c>
      <c r="R1800" s="14">
        <f t="shared" si="141"/>
        <v>58.97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3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4">
        <f t="shared" si="140"/>
        <v>2</v>
      </c>
      <c r="R1801" s="14">
        <f t="shared" si="141"/>
        <v>11.64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9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4">
        <f t="shared" si="140"/>
        <v>20</v>
      </c>
      <c r="R1802" s="14">
        <f t="shared" si="141"/>
        <v>83.72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9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4">
        <f t="shared" si="140"/>
        <v>14</v>
      </c>
      <c r="R1803" s="14">
        <f t="shared" si="141"/>
        <v>63.65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3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4">
        <f t="shared" si="140"/>
        <v>48</v>
      </c>
      <c r="R1804" s="14">
        <f t="shared" si="141"/>
        <v>94.28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9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4">
        <f t="shared" si="140"/>
        <v>31</v>
      </c>
      <c r="R1805" s="14">
        <f t="shared" si="141"/>
        <v>71.87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9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4">
        <f t="shared" si="140"/>
        <v>35</v>
      </c>
      <c r="R1806" s="14">
        <f t="shared" si="141"/>
        <v>104.85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9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4">
        <f t="shared" si="140"/>
        <v>36</v>
      </c>
      <c r="R1807" s="14">
        <f t="shared" si="141"/>
        <v>67.14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9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4">
        <f t="shared" si="140"/>
        <v>3</v>
      </c>
      <c r="R1808" s="14">
        <f t="shared" si="141"/>
        <v>73.88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3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4">
        <f t="shared" si="140"/>
        <v>11</v>
      </c>
      <c r="R1809" s="14">
        <f t="shared" si="141"/>
        <v>69.13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9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4">
        <f t="shared" si="140"/>
        <v>41</v>
      </c>
      <c r="R1810" s="14">
        <f t="shared" si="141"/>
        <v>120.77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9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4">
        <f t="shared" si="140"/>
        <v>11</v>
      </c>
      <c r="R1811" s="14">
        <f t="shared" si="141"/>
        <v>42.22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9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4">
        <f t="shared" si="140"/>
        <v>3</v>
      </c>
      <c r="R1812" s="14">
        <f t="shared" si="141"/>
        <v>7.5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3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4">
        <f t="shared" si="140"/>
        <v>0</v>
      </c>
      <c r="R1813" s="14">
        <f t="shared" si="141"/>
        <v>1.54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9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4">
        <f t="shared" si="140"/>
        <v>13</v>
      </c>
      <c r="R1814" s="14">
        <f t="shared" si="141"/>
        <v>37.61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9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4">
        <f t="shared" si="140"/>
        <v>0</v>
      </c>
      <c r="R1815" s="14" t="e">
        <f t="shared" si="141"/>
        <v>#DIV/0!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9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4">
        <f t="shared" si="140"/>
        <v>49</v>
      </c>
      <c r="R1816" s="14">
        <f t="shared" si="141"/>
        <v>42.16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9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4">
        <f t="shared" si="140"/>
        <v>0</v>
      </c>
      <c r="R1817" s="14" t="e">
        <f t="shared" si="141"/>
        <v>#DIV/0!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9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4">
        <f t="shared" si="140"/>
        <v>2</v>
      </c>
      <c r="R1818" s="14">
        <f t="shared" si="141"/>
        <v>84.83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3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4">
        <f t="shared" si="140"/>
        <v>52</v>
      </c>
      <c r="R1819" s="14">
        <f t="shared" si="141"/>
        <v>94.19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3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4">
        <f t="shared" si="140"/>
        <v>0</v>
      </c>
      <c r="R1820" s="14" t="e">
        <f t="shared" si="141"/>
        <v>#DIV/0!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9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4">
        <f t="shared" si="140"/>
        <v>2</v>
      </c>
      <c r="R1821" s="14">
        <f t="shared" si="141"/>
        <v>6.25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9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4">
        <f t="shared" si="140"/>
        <v>7</v>
      </c>
      <c r="R1822" s="14">
        <f t="shared" si="141"/>
        <v>213.38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9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4">
        <f t="shared" si="140"/>
        <v>135</v>
      </c>
      <c r="R1823" s="14">
        <f t="shared" si="141"/>
        <v>59.16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3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4">
        <f t="shared" si="140"/>
        <v>100</v>
      </c>
      <c r="R1824" s="14">
        <f t="shared" si="141"/>
        <v>27.27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9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4">
        <f t="shared" si="140"/>
        <v>116</v>
      </c>
      <c r="R1825" s="14">
        <f t="shared" si="141"/>
        <v>24.58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7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4">
        <f t="shared" si="140"/>
        <v>100</v>
      </c>
      <c r="R1826" s="14">
        <f t="shared" si="141"/>
        <v>75.05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9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4">
        <f t="shared" si="140"/>
        <v>105</v>
      </c>
      <c r="R1827" s="14">
        <f t="shared" si="141"/>
        <v>42.02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7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4">
        <f t="shared" si="140"/>
        <v>101</v>
      </c>
      <c r="R1828" s="14">
        <f t="shared" si="141"/>
        <v>53.16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9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4">
        <f t="shared" si="140"/>
        <v>101</v>
      </c>
      <c r="R1829" s="14">
        <f t="shared" si="141"/>
        <v>83.89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9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4">
        <f t="shared" si="140"/>
        <v>100</v>
      </c>
      <c r="R1830" s="14">
        <f t="shared" si="141"/>
        <v>417.33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9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4">
        <f t="shared" si="140"/>
        <v>167</v>
      </c>
      <c r="R1831" s="14">
        <f t="shared" si="141"/>
        <v>75.77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9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4">
        <f t="shared" si="140"/>
        <v>102</v>
      </c>
      <c r="R1832" s="14">
        <f t="shared" si="141"/>
        <v>67.39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9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4">
        <f t="shared" si="140"/>
        <v>103</v>
      </c>
      <c r="R1833" s="14">
        <f t="shared" si="141"/>
        <v>73.569999999999993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9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4">
        <f t="shared" si="140"/>
        <v>143</v>
      </c>
      <c r="R1834" s="14">
        <f t="shared" si="141"/>
        <v>25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9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4">
        <f t="shared" si="140"/>
        <v>263</v>
      </c>
      <c r="R1835" s="14">
        <f t="shared" si="141"/>
        <v>42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3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4">
        <f t="shared" si="140"/>
        <v>118</v>
      </c>
      <c r="R1836" s="14">
        <f t="shared" si="141"/>
        <v>131.16999999999999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4">
        <f t="shared" si="140"/>
        <v>104</v>
      </c>
      <c r="R1837" s="14">
        <f t="shared" si="141"/>
        <v>47.27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7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4">
        <f t="shared" si="140"/>
        <v>200</v>
      </c>
      <c r="R1838" s="14">
        <f t="shared" si="141"/>
        <v>182.13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9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4">
        <f t="shared" si="140"/>
        <v>307</v>
      </c>
      <c r="R1839" s="14">
        <f t="shared" si="141"/>
        <v>61.37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9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4">
        <f t="shared" si="140"/>
        <v>100</v>
      </c>
      <c r="R1840" s="14">
        <f t="shared" si="141"/>
        <v>35.770000000000003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9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4">
        <f t="shared" si="140"/>
        <v>205</v>
      </c>
      <c r="R1841" s="14">
        <f t="shared" si="141"/>
        <v>45.62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9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4">
        <f t="shared" si="140"/>
        <v>109</v>
      </c>
      <c r="R1842" s="14">
        <f t="shared" si="141"/>
        <v>75.38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3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4">
        <f t="shared" si="140"/>
        <v>102</v>
      </c>
      <c r="R1843" s="14">
        <f t="shared" si="141"/>
        <v>50.88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9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4">
        <f t="shared" si="140"/>
        <v>125</v>
      </c>
      <c r="R1844" s="14">
        <f t="shared" si="141"/>
        <v>119.29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9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4">
        <f t="shared" si="140"/>
        <v>124</v>
      </c>
      <c r="R1845" s="14">
        <f t="shared" si="141"/>
        <v>92.54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9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4">
        <f t="shared" si="140"/>
        <v>101</v>
      </c>
      <c r="R1846" s="14">
        <f t="shared" si="141"/>
        <v>76.05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7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4">
        <f t="shared" si="140"/>
        <v>100</v>
      </c>
      <c r="R1847" s="14">
        <f t="shared" si="141"/>
        <v>52.63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9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4">
        <f t="shared" si="140"/>
        <v>138</v>
      </c>
      <c r="R1848" s="14">
        <f t="shared" si="141"/>
        <v>98.99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9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4">
        <f t="shared" si="140"/>
        <v>121</v>
      </c>
      <c r="R1849" s="14">
        <f t="shared" si="141"/>
        <v>79.53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9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4">
        <f t="shared" si="140"/>
        <v>107</v>
      </c>
      <c r="R1850" s="14">
        <f t="shared" si="141"/>
        <v>134.21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3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4">
        <f t="shared" si="140"/>
        <v>100</v>
      </c>
      <c r="R1851" s="14">
        <f t="shared" si="141"/>
        <v>37.630000000000003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9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4">
        <f t="shared" si="140"/>
        <v>102</v>
      </c>
      <c r="R1852" s="14">
        <f t="shared" si="141"/>
        <v>51.04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9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4">
        <f t="shared" si="140"/>
        <v>100</v>
      </c>
      <c r="R1853" s="14">
        <f t="shared" si="141"/>
        <v>50.04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9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4">
        <f t="shared" si="140"/>
        <v>117</v>
      </c>
      <c r="R1854" s="14">
        <f t="shared" si="141"/>
        <v>133.93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9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4">
        <f t="shared" si="140"/>
        <v>102</v>
      </c>
      <c r="R1855" s="14">
        <f t="shared" si="141"/>
        <v>58.21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9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4">
        <f t="shared" si="140"/>
        <v>102</v>
      </c>
      <c r="R1856" s="14">
        <f t="shared" si="141"/>
        <v>88.04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9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4">
        <f t="shared" si="140"/>
        <v>154</v>
      </c>
      <c r="R1857" s="14">
        <f t="shared" si="141"/>
        <v>70.58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9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4">
        <f t="shared" si="140"/>
        <v>101</v>
      </c>
      <c r="R1858" s="14">
        <f t="shared" si="141"/>
        <v>53.29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9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4">
        <f t="shared" ref="Q1859:Q1922" si="145">ROUND(E1859/D1859*100,0)</f>
        <v>100</v>
      </c>
      <c r="R1859" s="14">
        <f t="shared" ref="R1859:R1922" si="146">ROUND(E1859/L1859,2)</f>
        <v>136.36000000000001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9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4">
        <f t="shared" si="145"/>
        <v>109</v>
      </c>
      <c r="R1860" s="14">
        <f t="shared" si="146"/>
        <v>40.549999999999997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3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4">
        <f t="shared" si="145"/>
        <v>132</v>
      </c>
      <c r="R1861" s="14">
        <f t="shared" si="146"/>
        <v>70.63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9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4">
        <f t="shared" si="145"/>
        <v>133</v>
      </c>
      <c r="R1862" s="14">
        <f t="shared" si="146"/>
        <v>52.68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9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4">
        <f t="shared" si="145"/>
        <v>0</v>
      </c>
      <c r="R1863" s="14" t="e">
        <f t="shared" si="146"/>
        <v>#DIV/0!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9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4">
        <f t="shared" si="145"/>
        <v>8</v>
      </c>
      <c r="R1864" s="14">
        <f t="shared" si="146"/>
        <v>90.94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9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4">
        <f t="shared" si="145"/>
        <v>0</v>
      </c>
      <c r="R1865" s="14">
        <f t="shared" si="146"/>
        <v>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9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4">
        <f t="shared" si="145"/>
        <v>43</v>
      </c>
      <c r="R1866" s="14">
        <f t="shared" si="146"/>
        <v>58.08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9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4">
        <f t="shared" si="145"/>
        <v>0</v>
      </c>
      <c r="R1867" s="14">
        <f t="shared" si="146"/>
        <v>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9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4">
        <f t="shared" si="145"/>
        <v>1</v>
      </c>
      <c r="R1868" s="14">
        <f t="shared" si="146"/>
        <v>62.5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9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4">
        <f t="shared" si="145"/>
        <v>0</v>
      </c>
      <c r="R1869" s="14">
        <f t="shared" si="146"/>
        <v>10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9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4">
        <f t="shared" si="145"/>
        <v>5</v>
      </c>
      <c r="R1870" s="14">
        <f t="shared" si="146"/>
        <v>71.59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9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4">
        <f t="shared" si="145"/>
        <v>0</v>
      </c>
      <c r="R1871" s="14" t="e">
        <f t="shared" si="146"/>
        <v>#DIV/0!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9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4">
        <f t="shared" si="145"/>
        <v>10</v>
      </c>
      <c r="R1872" s="14">
        <f t="shared" si="146"/>
        <v>32.82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9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4">
        <f t="shared" si="145"/>
        <v>72</v>
      </c>
      <c r="R1873" s="14">
        <f t="shared" si="146"/>
        <v>49.12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9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4">
        <f t="shared" si="145"/>
        <v>1</v>
      </c>
      <c r="R1874" s="14">
        <f t="shared" si="146"/>
        <v>16.309999999999999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9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4">
        <f t="shared" si="145"/>
        <v>0</v>
      </c>
      <c r="R1875" s="14">
        <f t="shared" si="146"/>
        <v>18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9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4">
        <f t="shared" si="145"/>
        <v>0</v>
      </c>
      <c r="R1876" s="14">
        <f t="shared" si="146"/>
        <v>13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3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4">
        <f t="shared" si="145"/>
        <v>1</v>
      </c>
      <c r="R1877" s="14">
        <f t="shared" si="146"/>
        <v>17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9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4">
        <f t="shared" si="145"/>
        <v>0</v>
      </c>
      <c r="R1878" s="14" t="e">
        <f t="shared" si="146"/>
        <v>#DIV/0!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3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4">
        <f t="shared" si="145"/>
        <v>0</v>
      </c>
      <c r="R1879" s="14" t="e">
        <f t="shared" si="146"/>
        <v>#DIV/0!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9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4">
        <f t="shared" si="145"/>
        <v>0</v>
      </c>
      <c r="R1880" s="14" t="e">
        <f t="shared" si="146"/>
        <v>#DIV/0!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9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4">
        <f t="shared" si="145"/>
        <v>0</v>
      </c>
      <c r="R1881" s="14">
        <f t="shared" si="146"/>
        <v>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3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4">
        <f t="shared" si="145"/>
        <v>20</v>
      </c>
      <c r="R1882" s="14">
        <f t="shared" si="146"/>
        <v>41.83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9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4">
        <f t="shared" si="145"/>
        <v>173</v>
      </c>
      <c r="R1883" s="14">
        <f t="shared" si="146"/>
        <v>49.34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9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4">
        <f t="shared" si="145"/>
        <v>101</v>
      </c>
      <c r="R1884" s="14">
        <f t="shared" si="146"/>
        <v>41.73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9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4">
        <f t="shared" si="145"/>
        <v>105</v>
      </c>
      <c r="R1885" s="14">
        <f t="shared" si="146"/>
        <v>32.72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9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4">
        <f t="shared" si="145"/>
        <v>135</v>
      </c>
      <c r="R1886" s="14">
        <f t="shared" si="146"/>
        <v>51.96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9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4">
        <f t="shared" si="145"/>
        <v>116</v>
      </c>
      <c r="R1887" s="14">
        <f t="shared" si="146"/>
        <v>50.69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9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4">
        <f t="shared" si="145"/>
        <v>102</v>
      </c>
      <c r="R1888" s="14">
        <f t="shared" si="146"/>
        <v>42.24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9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4">
        <f t="shared" si="145"/>
        <v>111</v>
      </c>
      <c r="R1889" s="14">
        <f t="shared" si="146"/>
        <v>416.88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9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4">
        <f t="shared" si="145"/>
        <v>166</v>
      </c>
      <c r="R1890" s="14">
        <f t="shared" si="146"/>
        <v>46.65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9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4">
        <f t="shared" si="145"/>
        <v>107</v>
      </c>
      <c r="R1891" s="14">
        <f t="shared" si="146"/>
        <v>48.45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9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4">
        <f t="shared" si="145"/>
        <v>145</v>
      </c>
      <c r="R1892" s="14">
        <f t="shared" si="146"/>
        <v>70.53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5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4">
        <f t="shared" si="145"/>
        <v>106</v>
      </c>
      <c r="R1893" s="14">
        <f t="shared" si="146"/>
        <v>87.96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3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4">
        <f t="shared" si="145"/>
        <v>137</v>
      </c>
      <c r="R1894" s="14">
        <f t="shared" si="146"/>
        <v>26.27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9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4">
        <f t="shared" si="145"/>
        <v>104</v>
      </c>
      <c r="R1895" s="14">
        <f t="shared" si="146"/>
        <v>57.78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7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4">
        <f t="shared" si="145"/>
        <v>115</v>
      </c>
      <c r="R1896" s="14">
        <f t="shared" si="146"/>
        <v>57.25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9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4">
        <f t="shared" si="145"/>
        <v>102</v>
      </c>
      <c r="R1897" s="14">
        <f t="shared" si="146"/>
        <v>196.34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9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4">
        <f t="shared" si="145"/>
        <v>124</v>
      </c>
      <c r="R1898" s="14">
        <f t="shared" si="146"/>
        <v>43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9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4">
        <f t="shared" si="145"/>
        <v>102</v>
      </c>
      <c r="R1899" s="14">
        <f t="shared" si="146"/>
        <v>35.549999999999997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9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4">
        <f t="shared" si="145"/>
        <v>145</v>
      </c>
      <c r="R1900" s="14">
        <f t="shared" si="146"/>
        <v>68.81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9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4">
        <f t="shared" si="145"/>
        <v>133</v>
      </c>
      <c r="R1901" s="14">
        <f t="shared" si="146"/>
        <v>28.57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9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4">
        <f t="shared" si="145"/>
        <v>109</v>
      </c>
      <c r="R1902" s="14">
        <f t="shared" si="146"/>
        <v>50.63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9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4">
        <f t="shared" si="145"/>
        <v>3</v>
      </c>
      <c r="R1903" s="14">
        <f t="shared" si="146"/>
        <v>106.8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9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4">
        <f t="shared" si="145"/>
        <v>1</v>
      </c>
      <c r="R1904" s="14">
        <f t="shared" si="146"/>
        <v>4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9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4">
        <f t="shared" si="145"/>
        <v>47</v>
      </c>
      <c r="R1905" s="14">
        <f t="shared" si="146"/>
        <v>34.1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9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4">
        <f t="shared" si="145"/>
        <v>0</v>
      </c>
      <c r="R1906" s="14">
        <f t="shared" si="146"/>
        <v>25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9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4">
        <f t="shared" si="145"/>
        <v>0</v>
      </c>
      <c r="R1907" s="14">
        <f t="shared" si="146"/>
        <v>10.5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9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4">
        <f t="shared" si="145"/>
        <v>43</v>
      </c>
      <c r="R1908" s="14">
        <f t="shared" si="146"/>
        <v>215.96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9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4">
        <f t="shared" si="145"/>
        <v>0</v>
      </c>
      <c r="R1909" s="14">
        <f t="shared" si="146"/>
        <v>21.25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9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4">
        <f t="shared" si="145"/>
        <v>2</v>
      </c>
      <c r="R1910" s="14">
        <f t="shared" si="146"/>
        <v>108.25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9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4">
        <f t="shared" si="145"/>
        <v>14</v>
      </c>
      <c r="R1911" s="14">
        <f t="shared" si="146"/>
        <v>129.97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9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4">
        <f t="shared" si="145"/>
        <v>39</v>
      </c>
      <c r="R1912" s="14">
        <f t="shared" si="146"/>
        <v>117.49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9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4">
        <f t="shared" si="145"/>
        <v>0</v>
      </c>
      <c r="R1913" s="14">
        <f t="shared" si="146"/>
        <v>10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9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4">
        <f t="shared" si="145"/>
        <v>59</v>
      </c>
      <c r="R1914" s="14">
        <f t="shared" si="146"/>
        <v>70.599999999999994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3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4">
        <f t="shared" si="145"/>
        <v>1</v>
      </c>
      <c r="R1915" s="14">
        <f t="shared" si="146"/>
        <v>24.5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9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4">
        <f t="shared" si="145"/>
        <v>9</v>
      </c>
      <c r="R1916" s="14">
        <f t="shared" si="146"/>
        <v>30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9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4">
        <f t="shared" si="145"/>
        <v>2</v>
      </c>
      <c r="R1917" s="14">
        <f t="shared" si="146"/>
        <v>2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3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4">
        <f t="shared" si="145"/>
        <v>1</v>
      </c>
      <c r="R1918" s="14">
        <f t="shared" si="146"/>
        <v>17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3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4">
        <f t="shared" si="145"/>
        <v>53</v>
      </c>
      <c r="R1919" s="14">
        <f t="shared" si="146"/>
        <v>2928.93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9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4">
        <f t="shared" si="145"/>
        <v>1</v>
      </c>
      <c r="R1920" s="14">
        <f t="shared" si="146"/>
        <v>28.89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9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4">
        <f t="shared" si="145"/>
        <v>47</v>
      </c>
      <c r="R1921" s="14">
        <f t="shared" si="146"/>
        <v>29.63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9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4">
        <f t="shared" si="145"/>
        <v>43</v>
      </c>
      <c r="R1922" s="14">
        <f t="shared" si="146"/>
        <v>40.98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3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4">
        <f t="shared" ref="Q1923:Q1986" si="150">ROUND(E1923/D1923*100,0)</f>
        <v>137</v>
      </c>
      <c r="R1923" s="14">
        <f t="shared" ref="R1923:R1986" si="151">ROUND(E1923/L1923,2)</f>
        <v>54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9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4">
        <f t="shared" si="150"/>
        <v>116</v>
      </c>
      <c r="R1924" s="14">
        <f t="shared" si="151"/>
        <v>36.11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9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4">
        <f t="shared" si="150"/>
        <v>241</v>
      </c>
      <c r="R1925" s="14">
        <f t="shared" si="151"/>
        <v>23.15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9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4">
        <f t="shared" si="150"/>
        <v>114</v>
      </c>
      <c r="R1926" s="14">
        <f t="shared" si="151"/>
        <v>104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3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4">
        <f t="shared" si="150"/>
        <v>110</v>
      </c>
      <c r="R1927" s="14">
        <f t="shared" si="151"/>
        <v>31.83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5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4">
        <f t="shared" si="150"/>
        <v>195</v>
      </c>
      <c r="R1928" s="14">
        <f t="shared" si="151"/>
        <v>27.39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7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4">
        <f t="shared" si="150"/>
        <v>103</v>
      </c>
      <c r="R1929" s="14">
        <f t="shared" si="151"/>
        <v>56.36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3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4">
        <f t="shared" si="150"/>
        <v>103</v>
      </c>
      <c r="R1930" s="14">
        <f t="shared" si="151"/>
        <v>77.349999999999994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9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4">
        <f t="shared" si="150"/>
        <v>100</v>
      </c>
      <c r="R1931" s="14">
        <f t="shared" si="151"/>
        <v>42.8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3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4">
        <f t="shared" si="150"/>
        <v>127</v>
      </c>
      <c r="R1932" s="14">
        <f t="shared" si="151"/>
        <v>48.85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3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4">
        <f t="shared" si="150"/>
        <v>121</v>
      </c>
      <c r="R1933" s="14">
        <f t="shared" si="151"/>
        <v>48.24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9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4">
        <f t="shared" si="150"/>
        <v>107</v>
      </c>
      <c r="R1934" s="14">
        <f t="shared" si="151"/>
        <v>70.209999999999994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9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4">
        <f t="shared" si="150"/>
        <v>172</v>
      </c>
      <c r="R1935" s="14">
        <f t="shared" si="151"/>
        <v>94.05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9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4">
        <f t="shared" si="150"/>
        <v>124</v>
      </c>
      <c r="R1936" s="14">
        <f t="shared" si="151"/>
        <v>80.27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9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4">
        <f t="shared" si="150"/>
        <v>108</v>
      </c>
      <c r="R1937" s="14">
        <f t="shared" si="151"/>
        <v>54.2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9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4">
        <f t="shared" si="150"/>
        <v>117</v>
      </c>
      <c r="R1938" s="14">
        <f t="shared" si="151"/>
        <v>60.27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9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4">
        <f t="shared" si="150"/>
        <v>187</v>
      </c>
      <c r="R1939" s="14">
        <f t="shared" si="151"/>
        <v>38.74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9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4">
        <f t="shared" si="150"/>
        <v>116</v>
      </c>
      <c r="R1940" s="14">
        <f t="shared" si="151"/>
        <v>152.54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9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4">
        <f t="shared" si="150"/>
        <v>111</v>
      </c>
      <c r="R1941" s="14">
        <f t="shared" si="151"/>
        <v>115.31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9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4">
        <f t="shared" si="150"/>
        <v>171</v>
      </c>
      <c r="R1942" s="14">
        <f t="shared" si="151"/>
        <v>35.840000000000003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9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4">
        <f t="shared" si="150"/>
        <v>126</v>
      </c>
      <c r="R1943" s="14">
        <f t="shared" si="151"/>
        <v>64.569999999999993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9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4">
        <f t="shared" si="150"/>
        <v>138</v>
      </c>
      <c r="R1944" s="14">
        <f t="shared" si="151"/>
        <v>87.44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9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4">
        <f t="shared" si="150"/>
        <v>1705</v>
      </c>
      <c r="R1945" s="14">
        <f t="shared" si="151"/>
        <v>68.819999999999993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9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4">
        <f t="shared" si="150"/>
        <v>788</v>
      </c>
      <c r="R1946" s="14">
        <f t="shared" si="151"/>
        <v>176.2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9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4">
        <f t="shared" si="150"/>
        <v>348</v>
      </c>
      <c r="R1947" s="14">
        <f t="shared" si="151"/>
        <v>511.79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9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4">
        <f t="shared" si="150"/>
        <v>150</v>
      </c>
      <c r="R1948" s="14">
        <f t="shared" si="151"/>
        <v>160.44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9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4">
        <f t="shared" si="150"/>
        <v>101</v>
      </c>
      <c r="R1949" s="14">
        <f t="shared" si="151"/>
        <v>35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3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4">
        <f t="shared" si="150"/>
        <v>800</v>
      </c>
      <c r="R1950" s="14">
        <f t="shared" si="151"/>
        <v>188.51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9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4">
        <f t="shared" si="150"/>
        <v>106</v>
      </c>
      <c r="R1951" s="14">
        <f t="shared" si="151"/>
        <v>56.2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9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4">
        <f t="shared" si="150"/>
        <v>201</v>
      </c>
      <c r="R1952" s="14">
        <f t="shared" si="151"/>
        <v>51.31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9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4">
        <f t="shared" si="150"/>
        <v>212</v>
      </c>
      <c r="R1953" s="14">
        <f t="shared" si="151"/>
        <v>127.36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9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4">
        <f t="shared" si="150"/>
        <v>198</v>
      </c>
      <c r="R1954" s="14">
        <f t="shared" si="151"/>
        <v>101.86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9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4">
        <f t="shared" si="150"/>
        <v>226</v>
      </c>
      <c r="R1955" s="14">
        <f t="shared" si="151"/>
        <v>230.56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3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4">
        <f t="shared" si="150"/>
        <v>699</v>
      </c>
      <c r="R1956" s="14">
        <f t="shared" si="151"/>
        <v>842.11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9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4">
        <f t="shared" si="150"/>
        <v>399</v>
      </c>
      <c r="R1957" s="14">
        <f t="shared" si="151"/>
        <v>577.28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9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4">
        <f t="shared" si="150"/>
        <v>294</v>
      </c>
      <c r="R1958" s="14">
        <f t="shared" si="151"/>
        <v>483.34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3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4">
        <f t="shared" si="150"/>
        <v>168</v>
      </c>
      <c r="R1959" s="14">
        <f t="shared" si="151"/>
        <v>76.14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9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4">
        <f t="shared" si="150"/>
        <v>1436</v>
      </c>
      <c r="R1960" s="14">
        <f t="shared" si="151"/>
        <v>74.11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9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4">
        <f t="shared" si="150"/>
        <v>157</v>
      </c>
      <c r="R1961" s="14">
        <f t="shared" si="151"/>
        <v>36.97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9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4">
        <f t="shared" si="150"/>
        <v>118</v>
      </c>
      <c r="R1962" s="14">
        <f t="shared" si="151"/>
        <v>2500.9699999999998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9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4">
        <f t="shared" si="150"/>
        <v>1105</v>
      </c>
      <c r="R1963" s="14">
        <f t="shared" si="151"/>
        <v>67.69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9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4">
        <f t="shared" si="150"/>
        <v>193</v>
      </c>
      <c r="R1964" s="14">
        <f t="shared" si="151"/>
        <v>63.05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9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4">
        <f t="shared" si="150"/>
        <v>127</v>
      </c>
      <c r="R1965" s="14">
        <f t="shared" si="151"/>
        <v>117.6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9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4">
        <f t="shared" si="150"/>
        <v>260</v>
      </c>
      <c r="R1966" s="14">
        <f t="shared" si="151"/>
        <v>180.75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9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4">
        <f t="shared" si="150"/>
        <v>262</v>
      </c>
      <c r="R1967" s="14">
        <f t="shared" si="151"/>
        <v>127.32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9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4">
        <f t="shared" si="150"/>
        <v>207</v>
      </c>
      <c r="R1968" s="14">
        <f t="shared" si="151"/>
        <v>136.63999999999999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9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4">
        <f t="shared" si="150"/>
        <v>370</v>
      </c>
      <c r="R1969" s="14">
        <f t="shared" si="151"/>
        <v>182.78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3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4">
        <f t="shared" si="150"/>
        <v>285</v>
      </c>
      <c r="R1970" s="14">
        <f t="shared" si="151"/>
        <v>279.38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9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4">
        <f t="shared" si="150"/>
        <v>579</v>
      </c>
      <c r="R1971" s="14">
        <f t="shared" si="151"/>
        <v>61.38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9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4">
        <f t="shared" si="150"/>
        <v>1132</v>
      </c>
      <c r="R1972" s="14">
        <f t="shared" si="151"/>
        <v>80.73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9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4">
        <f t="shared" si="150"/>
        <v>263</v>
      </c>
      <c r="R1973" s="14">
        <f t="shared" si="151"/>
        <v>272.36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9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4">
        <f t="shared" si="150"/>
        <v>674</v>
      </c>
      <c r="R1974" s="14">
        <f t="shared" si="151"/>
        <v>70.849999999999994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9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4">
        <f t="shared" si="150"/>
        <v>257</v>
      </c>
      <c r="R1975" s="14">
        <f t="shared" si="151"/>
        <v>247.94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9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4">
        <f t="shared" si="150"/>
        <v>375</v>
      </c>
      <c r="R1976" s="14">
        <f t="shared" si="151"/>
        <v>186.81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3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4">
        <f t="shared" si="150"/>
        <v>209</v>
      </c>
      <c r="R1977" s="14">
        <f t="shared" si="151"/>
        <v>131.99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3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4">
        <f t="shared" si="150"/>
        <v>347</v>
      </c>
      <c r="R1978" s="14">
        <f t="shared" si="151"/>
        <v>29.31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9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4">
        <f t="shared" si="150"/>
        <v>402</v>
      </c>
      <c r="R1979" s="14">
        <f t="shared" si="151"/>
        <v>245.02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9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4">
        <f t="shared" si="150"/>
        <v>1027</v>
      </c>
      <c r="R1980" s="14">
        <f t="shared" si="151"/>
        <v>1323.25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3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4">
        <f t="shared" si="150"/>
        <v>115</v>
      </c>
      <c r="R1981" s="14">
        <f t="shared" si="151"/>
        <v>282.66000000000003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3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4">
        <f t="shared" si="150"/>
        <v>355</v>
      </c>
      <c r="R1982" s="14">
        <f t="shared" si="151"/>
        <v>91.21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9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4">
        <f t="shared" si="150"/>
        <v>5</v>
      </c>
      <c r="R1983" s="14">
        <f t="shared" si="151"/>
        <v>31.75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9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4">
        <f t="shared" si="150"/>
        <v>0</v>
      </c>
      <c r="R1984" s="14" t="e">
        <f t="shared" si="151"/>
        <v>#DIV/0!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9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4">
        <f t="shared" si="150"/>
        <v>4</v>
      </c>
      <c r="R1985" s="14">
        <f t="shared" si="151"/>
        <v>88.69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5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4">
        <f t="shared" si="150"/>
        <v>21</v>
      </c>
      <c r="R1986" s="14">
        <f t="shared" si="151"/>
        <v>453.14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9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4">
        <f t="shared" ref="Q1987:Q2050" si="155">ROUND(E1987/D1987*100,0)</f>
        <v>3</v>
      </c>
      <c r="R1987" s="14">
        <f t="shared" ref="R1987:R2050" si="156">ROUND(E1987/L1987,2)</f>
        <v>12.75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9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4">
        <f t="shared" si="155"/>
        <v>0</v>
      </c>
      <c r="R1988" s="14">
        <f t="shared" si="156"/>
        <v>1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3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4">
        <f t="shared" si="155"/>
        <v>42</v>
      </c>
      <c r="R1989" s="14">
        <f t="shared" si="156"/>
        <v>83.43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7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4">
        <f t="shared" si="155"/>
        <v>0</v>
      </c>
      <c r="R1990" s="14">
        <f t="shared" si="156"/>
        <v>25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9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4">
        <f t="shared" si="155"/>
        <v>1</v>
      </c>
      <c r="R1991" s="14">
        <f t="shared" si="156"/>
        <v>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9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4">
        <f t="shared" si="155"/>
        <v>17</v>
      </c>
      <c r="R1992" s="14">
        <f t="shared" si="156"/>
        <v>101.8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3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4">
        <f t="shared" si="155"/>
        <v>7</v>
      </c>
      <c r="R1993" s="14">
        <f t="shared" si="156"/>
        <v>46.67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3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4">
        <f t="shared" si="155"/>
        <v>0</v>
      </c>
      <c r="R1994" s="14">
        <f t="shared" si="156"/>
        <v>1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9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4">
        <f t="shared" si="155"/>
        <v>0</v>
      </c>
      <c r="R1995" s="14" t="e">
        <f t="shared" si="156"/>
        <v>#DIV/0!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9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4">
        <f t="shared" si="155"/>
        <v>0</v>
      </c>
      <c r="R1996" s="14" t="e">
        <f t="shared" si="156"/>
        <v>#DIV/0!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9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4">
        <f t="shared" si="155"/>
        <v>8</v>
      </c>
      <c r="R1997" s="14">
        <f t="shared" si="156"/>
        <v>26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9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4">
        <f t="shared" si="155"/>
        <v>0</v>
      </c>
      <c r="R1998" s="14" t="e">
        <f t="shared" si="156"/>
        <v>#DIV/0!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9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4">
        <f t="shared" si="155"/>
        <v>0</v>
      </c>
      <c r="R1999" s="14" t="e">
        <f t="shared" si="156"/>
        <v>#DIV/0!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9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4">
        <f t="shared" si="155"/>
        <v>26</v>
      </c>
      <c r="R2000" s="14">
        <f t="shared" si="156"/>
        <v>218.33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9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4">
        <f t="shared" si="155"/>
        <v>1</v>
      </c>
      <c r="R2001" s="14">
        <f t="shared" si="156"/>
        <v>33.71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9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4">
        <f t="shared" si="155"/>
        <v>13</v>
      </c>
      <c r="R2002" s="14">
        <f t="shared" si="156"/>
        <v>25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3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4">
        <f t="shared" si="155"/>
        <v>382</v>
      </c>
      <c r="R2003" s="14">
        <f t="shared" si="156"/>
        <v>128.38999999999999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9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4">
        <f t="shared" si="155"/>
        <v>217</v>
      </c>
      <c r="R2004" s="14">
        <f t="shared" si="156"/>
        <v>78.83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5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4">
        <f t="shared" si="155"/>
        <v>312</v>
      </c>
      <c r="R2005" s="14">
        <f t="shared" si="156"/>
        <v>91.76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9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4">
        <f t="shared" si="155"/>
        <v>234</v>
      </c>
      <c r="R2006" s="14">
        <f t="shared" si="156"/>
        <v>331.1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9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4">
        <f t="shared" si="155"/>
        <v>124</v>
      </c>
      <c r="R2007" s="14">
        <f t="shared" si="156"/>
        <v>194.26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9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4">
        <f t="shared" si="155"/>
        <v>248</v>
      </c>
      <c r="R2008" s="14">
        <f t="shared" si="156"/>
        <v>408.98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9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4">
        <f t="shared" si="155"/>
        <v>116</v>
      </c>
      <c r="R2009" s="14">
        <f t="shared" si="156"/>
        <v>84.46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9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4">
        <f t="shared" si="155"/>
        <v>117</v>
      </c>
      <c r="R2010" s="14">
        <f t="shared" si="156"/>
        <v>44.85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9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4">
        <f t="shared" si="155"/>
        <v>305</v>
      </c>
      <c r="R2011" s="14">
        <f t="shared" si="156"/>
        <v>383.36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3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4">
        <f t="shared" si="155"/>
        <v>320</v>
      </c>
      <c r="R2012" s="14">
        <f t="shared" si="156"/>
        <v>55.28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9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4">
        <f t="shared" si="155"/>
        <v>820</v>
      </c>
      <c r="R2013" s="14">
        <f t="shared" si="156"/>
        <v>422.02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9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4">
        <f t="shared" si="155"/>
        <v>235</v>
      </c>
      <c r="R2014" s="14">
        <f t="shared" si="156"/>
        <v>64.180000000000007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9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4">
        <f t="shared" si="155"/>
        <v>495</v>
      </c>
      <c r="R2015" s="14">
        <f t="shared" si="156"/>
        <v>173.58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9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4">
        <f t="shared" si="155"/>
        <v>7814</v>
      </c>
      <c r="R2016" s="14">
        <f t="shared" si="156"/>
        <v>88.6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9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4">
        <f t="shared" si="155"/>
        <v>113</v>
      </c>
      <c r="R2017" s="14">
        <f t="shared" si="156"/>
        <v>50.22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3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4">
        <f t="shared" si="155"/>
        <v>922</v>
      </c>
      <c r="R2018" s="14">
        <f t="shared" si="156"/>
        <v>192.39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9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4">
        <f t="shared" si="155"/>
        <v>125</v>
      </c>
      <c r="R2019" s="14">
        <f t="shared" si="156"/>
        <v>73.42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9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4">
        <f t="shared" si="155"/>
        <v>102</v>
      </c>
      <c r="R2020" s="14">
        <f t="shared" si="156"/>
        <v>147.68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9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4">
        <f t="shared" si="155"/>
        <v>485</v>
      </c>
      <c r="R2021" s="14">
        <f t="shared" si="156"/>
        <v>108.97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9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4">
        <f t="shared" si="155"/>
        <v>192</v>
      </c>
      <c r="R2022" s="14">
        <f t="shared" si="156"/>
        <v>23.65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9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4">
        <f t="shared" si="155"/>
        <v>281</v>
      </c>
      <c r="R2023" s="14">
        <f t="shared" si="156"/>
        <v>147.94999999999999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9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4">
        <f t="shared" si="155"/>
        <v>125</v>
      </c>
      <c r="R2024" s="14">
        <f t="shared" si="156"/>
        <v>385.04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9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4">
        <f t="shared" si="155"/>
        <v>161</v>
      </c>
      <c r="R2025" s="14">
        <f t="shared" si="156"/>
        <v>457.39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9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4">
        <f t="shared" si="155"/>
        <v>585</v>
      </c>
      <c r="R2026" s="14">
        <f t="shared" si="156"/>
        <v>222.99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9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4">
        <f t="shared" si="155"/>
        <v>201</v>
      </c>
      <c r="R2027" s="14">
        <f t="shared" si="156"/>
        <v>220.74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3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4">
        <f t="shared" si="155"/>
        <v>133</v>
      </c>
      <c r="R2028" s="14">
        <f t="shared" si="156"/>
        <v>73.5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9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4">
        <f t="shared" si="155"/>
        <v>120</v>
      </c>
      <c r="R2029" s="14">
        <f t="shared" si="156"/>
        <v>223.1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3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4">
        <f t="shared" si="155"/>
        <v>126</v>
      </c>
      <c r="R2030" s="14">
        <f t="shared" si="156"/>
        <v>47.91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3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4">
        <f t="shared" si="155"/>
        <v>361</v>
      </c>
      <c r="R2031" s="14">
        <f t="shared" si="156"/>
        <v>96.06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9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4">
        <f t="shared" si="155"/>
        <v>226</v>
      </c>
      <c r="R2032" s="14">
        <f t="shared" si="156"/>
        <v>118.61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3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4">
        <f t="shared" si="155"/>
        <v>120</v>
      </c>
      <c r="R2033" s="14">
        <f t="shared" si="156"/>
        <v>118.45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9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4">
        <f t="shared" si="155"/>
        <v>304</v>
      </c>
      <c r="R2034" s="14">
        <f t="shared" si="156"/>
        <v>143.21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9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4">
        <f t="shared" si="155"/>
        <v>179</v>
      </c>
      <c r="R2035" s="14">
        <f t="shared" si="156"/>
        <v>282.72000000000003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9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4">
        <f t="shared" si="155"/>
        <v>387</v>
      </c>
      <c r="R2036" s="14">
        <f t="shared" si="156"/>
        <v>593.94000000000005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9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4">
        <f t="shared" si="155"/>
        <v>211</v>
      </c>
      <c r="R2037" s="14">
        <f t="shared" si="156"/>
        <v>262.16000000000003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9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4">
        <f t="shared" si="155"/>
        <v>132</v>
      </c>
      <c r="R2038" s="14">
        <f t="shared" si="156"/>
        <v>46.58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9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4">
        <f t="shared" si="155"/>
        <v>300</v>
      </c>
      <c r="R2039" s="14">
        <f t="shared" si="156"/>
        <v>70.040000000000006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9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4">
        <f t="shared" si="155"/>
        <v>421</v>
      </c>
      <c r="R2040" s="14">
        <f t="shared" si="156"/>
        <v>164.91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3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4">
        <f t="shared" si="155"/>
        <v>136</v>
      </c>
      <c r="R2041" s="14">
        <f t="shared" si="156"/>
        <v>449.26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3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4">
        <f t="shared" si="155"/>
        <v>248</v>
      </c>
      <c r="R2042" s="14">
        <f t="shared" si="156"/>
        <v>27.47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9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4">
        <f t="shared" si="155"/>
        <v>182</v>
      </c>
      <c r="R2043" s="14">
        <f t="shared" si="156"/>
        <v>143.97999999999999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9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4">
        <f t="shared" si="155"/>
        <v>124</v>
      </c>
      <c r="R2044" s="14">
        <f t="shared" si="156"/>
        <v>88.24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9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4">
        <f t="shared" si="155"/>
        <v>506</v>
      </c>
      <c r="R2045" s="14">
        <f t="shared" si="156"/>
        <v>36.33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9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4">
        <f t="shared" si="155"/>
        <v>108</v>
      </c>
      <c r="R2046" s="14">
        <f t="shared" si="156"/>
        <v>90.18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9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4">
        <f t="shared" si="155"/>
        <v>819</v>
      </c>
      <c r="R2047" s="14">
        <f t="shared" si="156"/>
        <v>152.62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9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4">
        <f t="shared" si="155"/>
        <v>121</v>
      </c>
      <c r="R2048" s="14">
        <f t="shared" si="156"/>
        <v>55.81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9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4">
        <f t="shared" si="155"/>
        <v>103</v>
      </c>
      <c r="R2049" s="14">
        <f t="shared" si="156"/>
        <v>227.85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9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4">
        <f t="shared" si="155"/>
        <v>148</v>
      </c>
      <c r="R2050" s="14">
        <f t="shared" si="156"/>
        <v>91.83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7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4">
        <f t="shared" ref="Q2051:Q2114" si="160">ROUND(E2051/D2051*100,0)</f>
        <v>120</v>
      </c>
      <c r="R2051" s="14">
        <f t="shared" ref="R2051:R2114" si="161">ROUND(E2051/L2051,2)</f>
        <v>80.989999999999995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9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4">
        <f t="shared" si="160"/>
        <v>473</v>
      </c>
      <c r="R2052" s="14">
        <f t="shared" si="161"/>
        <v>278.39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9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4">
        <f t="shared" si="160"/>
        <v>130</v>
      </c>
      <c r="R2053" s="14">
        <f t="shared" si="161"/>
        <v>43.1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9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4">
        <f t="shared" si="160"/>
        <v>353</v>
      </c>
      <c r="R2054" s="14">
        <f t="shared" si="161"/>
        <v>326.29000000000002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9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4">
        <f t="shared" si="160"/>
        <v>101</v>
      </c>
      <c r="R2055" s="14">
        <f t="shared" si="161"/>
        <v>41.74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9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4">
        <f t="shared" si="160"/>
        <v>114</v>
      </c>
      <c r="R2056" s="14">
        <f t="shared" si="161"/>
        <v>64.02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9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4">
        <f t="shared" si="160"/>
        <v>167</v>
      </c>
      <c r="R2057" s="14">
        <f t="shared" si="161"/>
        <v>99.46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9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4">
        <f t="shared" si="160"/>
        <v>153</v>
      </c>
      <c r="R2058" s="14">
        <f t="shared" si="161"/>
        <v>138.49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9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4">
        <f t="shared" si="160"/>
        <v>202</v>
      </c>
      <c r="R2059" s="14">
        <f t="shared" si="161"/>
        <v>45.55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3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4">
        <f t="shared" si="160"/>
        <v>168</v>
      </c>
      <c r="R2060" s="14">
        <f t="shared" si="161"/>
        <v>10.51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9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4">
        <f t="shared" si="160"/>
        <v>143</v>
      </c>
      <c r="R2061" s="14">
        <f t="shared" si="161"/>
        <v>114.77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9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4">
        <f t="shared" si="160"/>
        <v>196</v>
      </c>
      <c r="R2062" s="14">
        <f t="shared" si="161"/>
        <v>36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9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4">
        <f t="shared" si="160"/>
        <v>108</v>
      </c>
      <c r="R2063" s="14">
        <f t="shared" si="161"/>
        <v>154.16999999999999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9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4">
        <f t="shared" si="160"/>
        <v>115</v>
      </c>
      <c r="R2064" s="14">
        <f t="shared" si="161"/>
        <v>566.39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3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4">
        <f t="shared" si="160"/>
        <v>148</v>
      </c>
      <c r="R2065" s="14">
        <f t="shared" si="161"/>
        <v>120.86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9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4">
        <f t="shared" si="160"/>
        <v>191</v>
      </c>
      <c r="R2066" s="14">
        <f t="shared" si="161"/>
        <v>86.16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9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4">
        <f t="shared" si="160"/>
        <v>199</v>
      </c>
      <c r="R2067" s="14">
        <f t="shared" si="161"/>
        <v>51.21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9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4">
        <f t="shared" si="160"/>
        <v>219</v>
      </c>
      <c r="R2068" s="14">
        <f t="shared" si="161"/>
        <v>67.260000000000005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9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4">
        <f t="shared" si="160"/>
        <v>127</v>
      </c>
      <c r="R2069" s="14">
        <f t="shared" si="161"/>
        <v>62.8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9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4">
        <f t="shared" si="160"/>
        <v>105</v>
      </c>
      <c r="R2070" s="14">
        <f t="shared" si="161"/>
        <v>346.13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9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4">
        <f t="shared" si="160"/>
        <v>128</v>
      </c>
      <c r="R2071" s="14">
        <f t="shared" si="161"/>
        <v>244.12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9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4">
        <f t="shared" si="160"/>
        <v>317</v>
      </c>
      <c r="R2072" s="14">
        <f t="shared" si="161"/>
        <v>259.25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9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4">
        <f t="shared" si="160"/>
        <v>281</v>
      </c>
      <c r="R2073" s="14">
        <f t="shared" si="161"/>
        <v>201.96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9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4">
        <f t="shared" si="160"/>
        <v>111</v>
      </c>
      <c r="R2074" s="14">
        <f t="shared" si="161"/>
        <v>226.21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9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4">
        <f t="shared" si="160"/>
        <v>153</v>
      </c>
      <c r="R2075" s="14">
        <f t="shared" si="161"/>
        <v>324.69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3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4">
        <f t="shared" si="160"/>
        <v>103</v>
      </c>
      <c r="R2076" s="14">
        <f t="shared" si="161"/>
        <v>205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9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4">
        <f t="shared" si="160"/>
        <v>1678</v>
      </c>
      <c r="R2077" s="14">
        <f t="shared" si="161"/>
        <v>20.47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3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4">
        <f t="shared" si="160"/>
        <v>543</v>
      </c>
      <c r="R2078" s="14">
        <f t="shared" si="161"/>
        <v>116.35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9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4">
        <f t="shared" si="160"/>
        <v>116</v>
      </c>
      <c r="R2079" s="14">
        <f t="shared" si="161"/>
        <v>307.2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9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4">
        <f t="shared" si="160"/>
        <v>131</v>
      </c>
      <c r="R2080" s="14">
        <f t="shared" si="161"/>
        <v>546.69000000000005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9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4">
        <f t="shared" si="160"/>
        <v>288</v>
      </c>
      <c r="R2081" s="14">
        <f t="shared" si="161"/>
        <v>47.47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9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4">
        <f t="shared" si="160"/>
        <v>508</v>
      </c>
      <c r="R2082" s="14">
        <f t="shared" si="161"/>
        <v>101.56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9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4">
        <f t="shared" si="160"/>
        <v>115</v>
      </c>
      <c r="R2083" s="14">
        <f t="shared" si="161"/>
        <v>72.91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9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4">
        <f t="shared" si="160"/>
        <v>111</v>
      </c>
      <c r="R2084" s="14">
        <f t="shared" si="161"/>
        <v>43.71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9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4">
        <f t="shared" si="160"/>
        <v>113</v>
      </c>
      <c r="R2085" s="14">
        <f t="shared" si="161"/>
        <v>34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9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4">
        <f t="shared" si="160"/>
        <v>108</v>
      </c>
      <c r="R2086" s="14">
        <f t="shared" si="161"/>
        <v>70.650000000000006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9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4">
        <f t="shared" si="160"/>
        <v>124</v>
      </c>
      <c r="R2087" s="14">
        <f t="shared" si="161"/>
        <v>89.3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9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4">
        <f t="shared" si="160"/>
        <v>101</v>
      </c>
      <c r="R2088" s="14">
        <f t="shared" si="161"/>
        <v>115.09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9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4">
        <f t="shared" si="160"/>
        <v>104</v>
      </c>
      <c r="R2089" s="14">
        <f t="shared" si="161"/>
        <v>62.12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9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4">
        <f t="shared" si="160"/>
        <v>116</v>
      </c>
      <c r="R2090" s="14">
        <f t="shared" si="161"/>
        <v>46.2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3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4">
        <f t="shared" si="160"/>
        <v>120</v>
      </c>
      <c r="R2091" s="14">
        <f t="shared" si="161"/>
        <v>48.55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9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4">
        <f t="shared" si="160"/>
        <v>115</v>
      </c>
      <c r="R2092" s="14">
        <f t="shared" si="161"/>
        <v>57.52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9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4">
        <f t="shared" si="160"/>
        <v>120</v>
      </c>
      <c r="R2093" s="14">
        <f t="shared" si="161"/>
        <v>88.15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9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4">
        <f t="shared" si="160"/>
        <v>101</v>
      </c>
      <c r="R2094" s="14">
        <f t="shared" si="161"/>
        <v>110.49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9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4">
        <f t="shared" si="160"/>
        <v>102</v>
      </c>
      <c r="R2095" s="14">
        <f t="shared" si="161"/>
        <v>66.83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9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4">
        <f t="shared" si="160"/>
        <v>121</v>
      </c>
      <c r="R2096" s="14">
        <f t="shared" si="161"/>
        <v>58.6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9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4">
        <f t="shared" si="160"/>
        <v>100</v>
      </c>
      <c r="R2097" s="14">
        <f t="shared" si="161"/>
        <v>113.64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9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4">
        <f t="shared" si="160"/>
        <v>102</v>
      </c>
      <c r="R2098" s="14">
        <f t="shared" si="161"/>
        <v>43.57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9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4">
        <f t="shared" si="160"/>
        <v>100</v>
      </c>
      <c r="R2099" s="14">
        <f t="shared" si="161"/>
        <v>78.95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9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4">
        <f t="shared" si="160"/>
        <v>100</v>
      </c>
      <c r="R2100" s="14">
        <f t="shared" si="161"/>
        <v>188.13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7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4">
        <f t="shared" si="160"/>
        <v>132</v>
      </c>
      <c r="R2101" s="14">
        <f t="shared" si="161"/>
        <v>63.03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9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4">
        <f t="shared" si="160"/>
        <v>137</v>
      </c>
      <c r="R2102" s="14">
        <f t="shared" si="161"/>
        <v>30.37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9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4">
        <f t="shared" si="160"/>
        <v>113</v>
      </c>
      <c r="R2103" s="14">
        <f t="shared" si="161"/>
        <v>51.48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9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4">
        <f t="shared" si="160"/>
        <v>136</v>
      </c>
      <c r="R2104" s="14">
        <f t="shared" si="161"/>
        <v>35.79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3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4">
        <f t="shared" si="160"/>
        <v>146</v>
      </c>
      <c r="R2105" s="14">
        <f t="shared" si="161"/>
        <v>98.82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9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4">
        <f t="shared" si="160"/>
        <v>130</v>
      </c>
      <c r="R2106" s="14">
        <f t="shared" si="161"/>
        <v>28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3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4">
        <f t="shared" si="160"/>
        <v>254</v>
      </c>
      <c r="R2107" s="14">
        <f t="shared" si="161"/>
        <v>51.31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9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4">
        <f t="shared" si="160"/>
        <v>107</v>
      </c>
      <c r="R2108" s="14">
        <f t="shared" si="161"/>
        <v>53.52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9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4">
        <f t="shared" si="160"/>
        <v>108</v>
      </c>
      <c r="R2109" s="14">
        <f t="shared" si="161"/>
        <v>37.15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9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4">
        <f t="shared" si="160"/>
        <v>107</v>
      </c>
      <c r="R2110" s="14">
        <f t="shared" si="161"/>
        <v>89.9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3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4">
        <f t="shared" si="160"/>
        <v>107</v>
      </c>
      <c r="R2111" s="14">
        <f t="shared" si="161"/>
        <v>106.53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3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4">
        <f t="shared" si="160"/>
        <v>100</v>
      </c>
      <c r="R2112" s="14">
        <f t="shared" si="161"/>
        <v>52.82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9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4">
        <f t="shared" si="160"/>
        <v>107</v>
      </c>
      <c r="R2113" s="14">
        <f t="shared" si="161"/>
        <v>54.62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9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4">
        <f t="shared" si="160"/>
        <v>100</v>
      </c>
      <c r="R2114" s="14">
        <f t="shared" si="161"/>
        <v>27.27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3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4">
        <f t="shared" ref="Q2115:Q2178" si="165">ROUND(E2115/D2115*100,0)</f>
        <v>105</v>
      </c>
      <c r="R2115" s="14">
        <f t="shared" ref="R2115:R2178" si="166">ROUND(E2115/L2115,2)</f>
        <v>68.599999999999994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9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4">
        <f t="shared" si="165"/>
        <v>105</v>
      </c>
      <c r="R2116" s="14">
        <f t="shared" si="166"/>
        <v>35.61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9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4">
        <f t="shared" si="165"/>
        <v>226</v>
      </c>
      <c r="R2117" s="14">
        <f t="shared" si="166"/>
        <v>94.03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9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4">
        <f t="shared" si="165"/>
        <v>101</v>
      </c>
      <c r="R2118" s="14">
        <f t="shared" si="166"/>
        <v>526.46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9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4">
        <f t="shared" si="165"/>
        <v>148</v>
      </c>
      <c r="R2119" s="14">
        <f t="shared" si="166"/>
        <v>50.66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3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4">
        <f t="shared" si="165"/>
        <v>135</v>
      </c>
      <c r="R2120" s="14">
        <f t="shared" si="166"/>
        <v>79.180000000000007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9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4">
        <f t="shared" si="165"/>
        <v>101</v>
      </c>
      <c r="R2121" s="14">
        <f t="shared" si="166"/>
        <v>91.59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9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4">
        <f t="shared" si="165"/>
        <v>101</v>
      </c>
      <c r="R2122" s="14">
        <f t="shared" si="166"/>
        <v>116.96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3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4">
        <f t="shared" si="165"/>
        <v>1</v>
      </c>
      <c r="R2123" s="14">
        <f t="shared" si="166"/>
        <v>28.4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3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4">
        <f t="shared" si="165"/>
        <v>0</v>
      </c>
      <c r="R2124" s="14">
        <f t="shared" si="166"/>
        <v>103.33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5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4">
        <f t="shared" si="165"/>
        <v>10</v>
      </c>
      <c r="R2125" s="14">
        <f t="shared" si="166"/>
        <v>10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9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4">
        <f t="shared" si="165"/>
        <v>10</v>
      </c>
      <c r="R2126" s="14">
        <f t="shared" si="166"/>
        <v>23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9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4">
        <f t="shared" si="165"/>
        <v>1</v>
      </c>
      <c r="R2127" s="14">
        <f t="shared" si="166"/>
        <v>31.56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9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4">
        <f t="shared" si="165"/>
        <v>0</v>
      </c>
      <c r="R2128" s="14">
        <f t="shared" si="166"/>
        <v>5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7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4">
        <f t="shared" si="165"/>
        <v>29</v>
      </c>
      <c r="R2129" s="14">
        <f t="shared" si="166"/>
        <v>34.22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9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4">
        <f t="shared" si="165"/>
        <v>0</v>
      </c>
      <c r="R2130" s="14">
        <f t="shared" si="166"/>
        <v>25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9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4">
        <f t="shared" si="165"/>
        <v>12</v>
      </c>
      <c r="R2131" s="14">
        <f t="shared" si="166"/>
        <v>19.670000000000002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3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4">
        <f t="shared" si="165"/>
        <v>0</v>
      </c>
      <c r="R2132" s="14">
        <f t="shared" si="166"/>
        <v>21.25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9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4">
        <f t="shared" si="165"/>
        <v>5</v>
      </c>
      <c r="R2133" s="14">
        <f t="shared" si="166"/>
        <v>8.33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9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4">
        <f t="shared" si="165"/>
        <v>2</v>
      </c>
      <c r="R2134" s="14">
        <f t="shared" si="166"/>
        <v>21.34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9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4">
        <f t="shared" si="165"/>
        <v>2</v>
      </c>
      <c r="R2135" s="14">
        <f t="shared" si="166"/>
        <v>5.33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9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4">
        <f t="shared" si="165"/>
        <v>2</v>
      </c>
      <c r="R2136" s="14">
        <f t="shared" si="166"/>
        <v>34.67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9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4">
        <f t="shared" si="165"/>
        <v>10</v>
      </c>
      <c r="R2137" s="14">
        <f t="shared" si="166"/>
        <v>21.73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9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4">
        <f t="shared" si="165"/>
        <v>0</v>
      </c>
      <c r="R2138" s="14">
        <f t="shared" si="166"/>
        <v>11.92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9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4">
        <f t="shared" si="165"/>
        <v>28</v>
      </c>
      <c r="R2139" s="14">
        <f t="shared" si="166"/>
        <v>26.6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3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4">
        <f t="shared" si="165"/>
        <v>13</v>
      </c>
      <c r="R2140" s="14">
        <f t="shared" si="166"/>
        <v>10.67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9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4">
        <f t="shared" si="165"/>
        <v>5</v>
      </c>
      <c r="R2141" s="14">
        <f t="shared" si="166"/>
        <v>29.04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9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4">
        <f t="shared" si="165"/>
        <v>0</v>
      </c>
      <c r="R2142" s="14">
        <f t="shared" si="166"/>
        <v>50.91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9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4">
        <f t="shared" si="165"/>
        <v>0</v>
      </c>
      <c r="R2143" s="14" t="e">
        <f t="shared" si="166"/>
        <v>#DIV/0!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9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4">
        <f t="shared" si="165"/>
        <v>6</v>
      </c>
      <c r="R2144" s="14">
        <f t="shared" si="166"/>
        <v>50.08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9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4">
        <f t="shared" si="165"/>
        <v>11</v>
      </c>
      <c r="R2145" s="14">
        <f t="shared" si="166"/>
        <v>45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3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4">
        <f t="shared" si="165"/>
        <v>2</v>
      </c>
      <c r="R2146" s="14">
        <f t="shared" si="166"/>
        <v>25.29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9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4">
        <f t="shared" si="165"/>
        <v>30</v>
      </c>
      <c r="R2147" s="14">
        <f t="shared" si="166"/>
        <v>51.29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9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4">
        <f t="shared" si="165"/>
        <v>0</v>
      </c>
      <c r="R2148" s="14">
        <f t="shared" si="166"/>
        <v>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7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4">
        <f t="shared" si="165"/>
        <v>1</v>
      </c>
      <c r="R2149" s="14">
        <f t="shared" si="166"/>
        <v>49.38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9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4">
        <f t="shared" si="165"/>
        <v>2</v>
      </c>
      <c r="R2150" s="14">
        <f t="shared" si="166"/>
        <v>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9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4">
        <f t="shared" si="165"/>
        <v>0</v>
      </c>
      <c r="R2151" s="14" t="e">
        <f t="shared" si="166"/>
        <v>#DIV/0!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7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4">
        <f t="shared" si="165"/>
        <v>1</v>
      </c>
      <c r="R2152" s="14">
        <f t="shared" si="166"/>
        <v>101.25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9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4">
        <f t="shared" si="165"/>
        <v>0</v>
      </c>
      <c r="R2153" s="14">
        <f t="shared" si="166"/>
        <v>19.670000000000002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9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4">
        <f t="shared" si="165"/>
        <v>0</v>
      </c>
      <c r="R2154" s="14">
        <f t="shared" si="166"/>
        <v>12.5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9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4">
        <f t="shared" si="165"/>
        <v>0</v>
      </c>
      <c r="R2155" s="14">
        <f t="shared" si="166"/>
        <v>8.5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3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4">
        <f t="shared" si="165"/>
        <v>1</v>
      </c>
      <c r="R2156" s="14">
        <f t="shared" si="166"/>
        <v>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9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4">
        <f t="shared" si="165"/>
        <v>2</v>
      </c>
      <c r="R2157" s="14">
        <f t="shared" si="166"/>
        <v>23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3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4">
        <f t="shared" si="165"/>
        <v>3</v>
      </c>
      <c r="R2158" s="14">
        <f t="shared" si="166"/>
        <v>17.989999999999998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3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4">
        <f t="shared" si="165"/>
        <v>28</v>
      </c>
      <c r="R2159" s="14">
        <f t="shared" si="166"/>
        <v>370.95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9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4">
        <f t="shared" si="165"/>
        <v>7</v>
      </c>
      <c r="R2160" s="14">
        <f t="shared" si="166"/>
        <v>63.57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4">
        <f t="shared" si="165"/>
        <v>1</v>
      </c>
      <c r="R2161" s="14">
        <f t="shared" si="166"/>
        <v>13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9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4">
        <f t="shared" si="165"/>
        <v>1</v>
      </c>
      <c r="R2162" s="14">
        <f t="shared" si="166"/>
        <v>5.31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3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4">
        <f t="shared" si="165"/>
        <v>116</v>
      </c>
      <c r="R2163" s="14">
        <f t="shared" si="166"/>
        <v>35.619999999999997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9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4">
        <f t="shared" si="165"/>
        <v>112</v>
      </c>
      <c r="R2164" s="14">
        <f t="shared" si="166"/>
        <v>87.1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9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4">
        <f t="shared" si="165"/>
        <v>132</v>
      </c>
      <c r="R2165" s="14">
        <f t="shared" si="166"/>
        <v>75.11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3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4">
        <f t="shared" si="165"/>
        <v>103</v>
      </c>
      <c r="R2166" s="14">
        <f t="shared" si="166"/>
        <v>68.010000000000005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9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4">
        <f t="shared" si="165"/>
        <v>139</v>
      </c>
      <c r="R2167" s="14">
        <f t="shared" si="166"/>
        <v>29.62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9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4">
        <f t="shared" si="165"/>
        <v>147</v>
      </c>
      <c r="R2168" s="14">
        <f t="shared" si="166"/>
        <v>91.63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3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4">
        <f t="shared" si="165"/>
        <v>120</v>
      </c>
      <c r="R2169" s="14">
        <f t="shared" si="166"/>
        <v>22.5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3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4">
        <f t="shared" si="165"/>
        <v>122</v>
      </c>
      <c r="R2170" s="14">
        <f t="shared" si="166"/>
        <v>64.37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9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4">
        <f t="shared" si="165"/>
        <v>100</v>
      </c>
      <c r="R2171" s="14">
        <f t="shared" si="166"/>
        <v>21.86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9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4">
        <f t="shared" si="165"/>
        <v>181</v>
      </c>
      <c r="R2172" s="14">
        <f t="shared" si="166"/>
        <v>33.32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9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4">
        <f t="shared" si="165"/>
        <v>106</v>
      </c>
      <c r="R2173" s="14">
        <f t="shared" si="166"/>
        <v>90.28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9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4">
        <f t="shared" si="165"/>
        <v>100</v>
      </c>
      <c r="R2174" s="14">
        <f t="shared" si="166"/>
        <v>76.92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9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4">
        <f t="shared" si="165"/>
        <v>127</v>
      </c>
      <c r="R2175" s="14">
        <f t="shared" si="166"/>
        <v>59.23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9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4">
        <f t="shared" si="165"/>
        <v>103</v>
      </c>
      <c r="R2176" s="14">
        <f t="shared" si="166"/>
        <v>65.38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9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4">
        <f t="shared" si="165"/>
        <v>250</v>
      </c>
      <c r="R2177" s="14">
        <f t="shared" si="166"/>
        <v>67.31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9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4">
        <f t="shared" si="165"/>
        <v>126</v>
      </c>
      <c r="R2178" s="14">
        <f t="shared" si="166"/>
        <v>88.75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4">
        <f t="shared" ref="Q2179:Q2242" si="170">ROUND(E2179/D2179*100,0)</f>
        <v>100</v>
      </c>
      <c r="R2179" s="14">
        <f t="shared" ref="R2179:R2242" si="171">ROUND(E2179/L2179,2)</f>
        <v>65.87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9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4">
        <f t="shared" si="170"/>
        <v>139</v>
      </c>
      <c r="R2180" s="14">
        <f t="shared" si="171"/>
        <v>40.35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3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4">
        <f t="shared" si="170"/>
        <v>161</v>
      </c>
      <c r="R2181" s="14">
        <f t="shared" si="171"/>
        <v>76.86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3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4">
        <f t="shared" si="170"/>
        <v>107</v>
      </c>
      <c r="R2182" s="14">
        <f t="shared" si="171"/>
        <v>68.709999999999994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9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4">
        <f t="shared" si="170"/>
        <v>153</v>
      </c>
      <c r="R2183" s="14">
        <f t="shared" si="171"/>
        <v>57.77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3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4">
        <f t="shared" si="170"/>
        <v>524</v>
      </c>
      <c r="R2184" s="14">
        <f t="shared" si="171"/>
        <v>44.17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9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4">
        <f t="shared" si="170"/>
        <v>489</v>
      </c>
      <c r="R2185" s="14">
        <f t="shared" si="171"/>
        <v>31.57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9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4">
        <f t="shared" si="170"/>
        <v>285</v>
      </c>
      <c r="R2186" s="14">
        <f t="shared" si="171"/>
        <v>107.05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9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4">
        <f t="shared" si="170"/>
        <v>1857</v>
      </c>
      <c r="R2187" s="14">
        <f t="shared" si="171"/>
        <v>149.03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3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4">
        <f t="shared" si="170"/>
        <v>110</v>
      </c>
      <c r="R2188" s="14">
        <f t="shared" si="171"/>
        <v>55.96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9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4">
        <f t="shared" si="170"/>
        <v>1015</v>
      </c>
      <c r="R2189" s="14">
        <f t="shared" si="171"/>
        <v>56.97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9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4">
        <f t="shared" si="170"/>
        <v>412</v>
      </c>
      <c r="R2190" s="14">
        <f t="shared" si="171"/>
        <v>44.06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9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4">
        <f t="shared" si="170"/>
        <v>503</v>
      </c>
      <c r="R2191" s="14">
        <f t="shared" si="171"/>
        <v>68.63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9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4">
        <f t="shared" si="170"/>
        <v>185</v>
      </c>
      <c r="R2192" s="14">
        <f t="shared" si="171"/>
        <v>65.319999999999993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9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4">
        <f t="shared" si="170"/>
        <v>120</v>
      </c>
      <c r="R2193" s="14">
        <f t="shared" si="171"/>
        <v>35.92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9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4">
        <f t="shared" si="170"/>
        <v>1081</v>
      </c>
      <c r="R2194" s="14">
        <f t="shared" si="171"/>
        <v>40.07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9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4">
        <f t="shared" si="170"/>
        <v>452</v>
      </c>
      <c r="R2195" s="14">
        <f t="shared" si="171"/>
        <v>75.650000000000006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9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4">
        <f t="shared" si="170"/>
        <v>537</v>
      </c>
      <c r="R2196" s="14">
        <f t="shared" si="171"/>
        <v>61.2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3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4">
        <f t="shared" si="170"/>
        <v>120</v>
      </c>
      <c r="R2197" s="14">
        <f t="shared" si="171"/>
        <v>48.13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3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4">
        <f t="shared" si="170"/>
        <v>114</v>
      </c>
      <c r="R2198" s="14">
        <f t="shared" si="171"/>
        <v>68.11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9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4">
        <f t="shared" si="170"/>
        <v>951</v>
      </c>
      <c r="R2199" s="14">
        <f t="shared" si="171"/>
        <v>65.89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9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4">
        <f t="shared" si="170"/>
        <v>133</v>
      </c>
      <c r="R2200" s="14">
        <f t="shared" si="171"/>
        <v>81.650000000000006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3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4">
        <f t="shared" si="170"/>
        <v>147</v>
      </c>
      <c r="R2201" s="14">
        <f t="shared" si="171"/>
        <v>52.7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9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4">
        <f t="shared" si="170"/>
        <v>542</v>
      </c>
      <c r="R2202" s="14">
        <f t="shared" si="171"/>
        <v>41.23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9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4">
        <f t="shared" si="170"/>
        <v>383</v>
      </c>
      <c r="R2203" s="14">
        <f t="shared" si="171"/>
        <v>15.04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3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4">
        <f t="shared" si="170"/>
        <v>704</v>
      </c>
      <c r="R2204" s="14">
        <f t="shared" si="171"/>
        <v>39.07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9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4">
        <f t="shared" si="170"/>
        <v>110</v>
      </c>
      <c r="R2205" s="14">
        <f t="shared" si="171"/>
        <v>43.82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9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4">
        <f t="shared" si="170"/>
        <v>133</v>
      </c>
      <c r="R2206" s="14">
        <f t="shared" si="171"/>
        <v>27.3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9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4">
        <f t="shared" si="170"/>
        <v>152</v>
      </c>
      <c r="R2207" s="14">
        <f t="shared" si="171"/>
        <v>42.22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9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4">
        <f t="shared" si="170"/>
        <v>103</v>
      </c>
      <c r="R2208" s="14">
        <f t="shared" si="171"/>
        <v>33.24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9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4">
        <f t="shared" si="170"/>
        <v>100</v>
      </c>
      <c r="R2209" s="14">
        <f t="shared" si="171"/>
        <v>285.70999999999998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9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4">
        <f t="shared" si="170"/>
        <v>102</v>
      </c>
      <c r="R2210" s="14">
        <f t="shared" si="171"/>
        <v>42.33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3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4">
        <f t="shared" si="170"/>
        <v>151</v>
      </c>
      <c r="R2211" s="14">
        <f t="shared" si="171"/>
        <v>50.27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9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4">
        <f t="shared" si="170"/>
        <v>111</v>
      </c>
      <c r="R2212" s="14">
        <f t="shared" si="171"/>
        <v>61.9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9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4">
        <f t="shared" si="170"/>
        <v>196</v>
      </c>
      <c r="R2213" s="14">
        <f t="shared" si="171"/>
        <v>40.75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9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4">
        <f t="shared" si="170"/>
        <v>114</v>
      </c>
      <c r="R2214" s="14">
        <f t="shared" si="171"/>
        <v>55.8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9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4">
        <f t="shared" si="170"/>
        <v>200</v>
      </c>
      <c r="R2215" s="14">
        <f t="shared" si="171"/>
        <v>10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9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4">
        <f t="shared" si="170"/>
        <v>293</v>
      </c>
      <c r="R2216" s="14">
        <f t="shared" si="171"/>
        <v>73.13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3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4">
        <f t="shared" si="170"/>
        <v>156</v>
      </c>
      <c r="R2217" s="14">
        <f t="shared" si="171"/>
        <v>26.06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9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4">
        <f t="shared" si="170"/>
        <v>106</v>
      </c>
      <c r="R2218" s="14">
        <f t="shared" si="171"/>
        <v>22.64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9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4">
        <f t="shared" si="170"/>
        <v>101</v>
      </c>
      <c r="R2219" s="14">
        <f t="shared" si="171"/>
        <v>47.22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9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4">
        <f t="shared" si="170"/>
        <v>123</v>
      </c>
      <c r="R2220" s="14">
        <f t="shared" si="171"/>
        <v>32.32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9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4">
        <f t="shared" si="170"/>
        <v>102</v>
      </c>
      <c r="R2221" s="14">
        <f t="shared" si="171"/>
        <v>53.42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9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4">
        <f t="shared" si="170"/>
        <v>101</v>
      </c>
      <c r="R2222" s="14">
        <f t="shared" si="171"/>
        <v>51.3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9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4">
        <f t="shared" si="170"/>
        <v>108</v>
      </c>
      <c r="R2223" s="14">
        <f t="shared" si="171"/>
        <v>37.200000000000003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9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4">
        <f t="shared" si="170"/>
        <v>163</v>
      </c>
      <c r="R2224" s="14">
        <f t="shared" si="171"/>
        <v>27.1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9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4">
        <f t="shared" si="170"/>
        <v>106</v>
      </c>
      <c r="R2225" s="14">
        <f t="shared" si="171"/>
        <v>206.31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9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4">
        <f t="shared" si="170"/>
        <v>243</v>
      </c>
      <c r="R2226" s="14">
        <f t="shared" si="171"/>
        <v>82.15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9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4">
        <f t="shared" si="170"/>
        <v>945</v>
      </c>
      <c r="R2227" s="14">
        <f t="shared" si="171"/>
        <v>164.8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9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4">
        <f t="shared" si="170"/>
        <v>108</v>
      </c>
      <c r="R2228" s="14">
        <f t="shared" si="171"/>
        <v>60.82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9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4">
        <f t="shared" si="170"/>
        <v>157</v>
      </c>
      <c r="R2229" s="14">
        <f t="shared" si="171"/>
        <v>67.97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9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4">
        <f t="shared" si="170"/>
        <v>1174</v>
      </c>
      <c r="R2230" s="14">
        <f t="shared" si="171"/>
        <v>81.56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9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4">
        <f t="shared" si="170"/>
        <v>171</v>
      </c>
      <c r="R2231" s="14">
        <f t="shared" si="171"/>
        <v>25.43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9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4">
        <f t="shared" si="170"/>
        <v>126</v>
      </c>
      <c r="R2232" s="14">
        <f t="shared" si="171"/>
        <v>21.5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9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4">
        <f t="shared" si="170"/>
        <v>1212</v>
      </c>
      <c r="R2233" s="14">
        <f t="shared" si="171"/>
        <v>27.23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9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4">
        <f t="shared" si="170"/>
        <v>496</v>
      </c>
      <c r="R2234" s="14">
        <f t="shared" si="171"/>
        <v>25.09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9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4">
        <f t="shared" si="170"/>
        <v>332</v>
      </c>
      <c r="R2235" s="14">
        <f t="shared" si="171"/>
        <v>21.23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9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4">
        <f t="shared" si="170"/>
        <v>1165</v>
      </c>
      <c r="R2236" s="14">
        <f t="shared" si="171"/>
        <v>41.61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3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4">
        <f t="shared" si="170"/>
        <v>153</v>
      </c>
      <c r="R2237" s="14">
        <f t="shared" si="171"/>
        <v>135.59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3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4">
        <f t="shared" si="170"/>
        <v>537</v>
      </c>
      <c r="R2238" s="14">
        <f t="shared" si="171"/>
        <v>22.12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9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4">
        <f t="shared" si="170"/>
        <v>353</v>
      </c>
      <c r="R2239" s="14">
        <f t="shared" si="171"/>
        <v>64.63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3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4">
        <f t="shared" si="170"/>
        <v>137</v>
      </c>
      <c r="R2240" s="14">
        <f t="shared" si="171"/>
        <v>69.569999999999993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3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4">
        <f t="shared" si="170"/>
        <v>128</v>
      </c>
      <c r="R2241" s="14">
        <f t="shared" si="171"/>
        <v>75.13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9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4">
        <f t="shared" si="170"/>
        <v>271</v>
      </c>
      <c r="R2242" s="14">
        <f t="shared" si="171"/>
        <v>140.97999999999999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9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4">
        <f t="shared" ref="Q2243:Q2306" si="175">ROUND(E2243/D2243*100,0)</f>
        <v>806</v>
      </c>
      <c r="R2243" s="14">
        <f t="shared" ref="R2243:R2306" si="176">ROUND(E2243/L2243,2)</f>
        <v>49.47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3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4">
        <f t="shared" si="175"/>
        <v>1360</v>
      </c>
      <c r="R2244" s="14">
        <f t="shared" si="176"/>
        <v>53.87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9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4">
        <f t="shared" si="175"/>
        <v>930250</v>
      </c>
      <c r="R2245" s="14">
        <f t="shared" si="176"/>
        <v>4.57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9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4">
        <f t="shared" si="175"/>
        <v>377</v>
      </c>
      <c r="R2246" s="14">
        <f t="shared" si="176"/>
        <v>65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9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4">
        <f t="shared" si="175"/>
        <v>2647</v>
      </c>
      <c r="R2247" s="14">
        <f t="shared" si="176"/>
        <v>53.48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9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4">
        <f t="shared" si="175"/>
        <v>100</v>
      </c>
      <c r="R2248" s="14">
        <f t="shared" si="176"/>
        <v>43.91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3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4">
        <f t="shared" si="175"/>
        <v>104</v>
      </c>
      <c r="R2249" s="14">
        <f t="shared" si="176"/>
        <v>50.85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9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4">
        <f t="shared" si="175"/>
        <v>107</v>
      </c>
      <c r="R2250" s="14">
        <f t="shared" si="176"/>
        <v>58.63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9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4">
        <f t="shared" si="175"/>
        <v>169</v>
      </c>
      <c r="R2251" s="14">
        <f t="shared" si="176"/>
        <v>32.82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9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4">
        <f t="shared" si="175"/>
        <v>975</v>
      </c>
      <c r="R2252" s="14">
        <f t="shared" si="176"/>
        <v>426.93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9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4">
        <f t="shared" si="175"/>
        <v>134</v>
      </c>
      <c r="R2253" s="14">
        <f t="shared" si="176"/>
        <v>23.81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9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4">
        <f t="shared" si="175"/>
        <v>272</v>
      </c>
      <c r="R2254" s="14">
        <f t="shared" si="176"/>
        <v>98.41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9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4">
        <f t="shared" si="175"/>
        <v>113</v>
      </c>
      <c r="R2255" s="14">
        <f t="shared" si="176"/>
        <v>107.32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3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4">
        <f t="shared" si="175"/>
        <v>460</v>
      </c>
      <c r="R2256" s="14">
        <f t="shared" si="176"/>
        <v>11.67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3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4">
        <f t="shared" si="175"/>
        <v>287</v>
      </c>
      <c r="R2257" s="14">
        <f t="shared" si="176"/>
        <v>41.78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9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4">
        <f t="shared" si="175"/>
        <v>223</v>
      </c>
      <c r="R2258" s="14">
        <f t="shared" si="176"/>
        <v>21.38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9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4">
        <f t="shared" si="175"/>
        <v>636</v>
      </c>
      <c r="R2259" s="14">
        <f t="shared" si="176"/>
        <v>94.1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3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4">
        <f t="shared" si="175"/>
        <v>147</v>
      </c>
      <c r="R2260" s="14">
        <f t="shared" si="176"/>
        <v>15.72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9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4">
        <f t="shared" si="175"/>
        <v>1867</v>
      </c>
      <c r="R2261" s="14">
        <f t="shared" si="176"/>
        <v>90.64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9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4">
        <f t="shared" si="175"/>
        <v>327</v>
      </c>
      <c r="R2262" s="14">
        <f t="shared" si="176"/>
        <v>97.3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9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4">
        <f t="shared" si="175"/>
        <v>780</v>
      </c>
      <c r="R2263" s="14">
        <f t="shared" si="176"/>
        <v>37.119999999999997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3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4">
        <f t="shared" si="175"/>
        <v>154</v>
      </c>
      <c r="R2264" s="14">
        <f t="shared" si="176"/>
        <v>28.1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9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4">
        <f t="shared" si="175"/>
        <v>116</v>
      </c>
      <c r="R2265" s="14">
        <f t="shared" si="176"/>
        <v>144.43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9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4">
        <f t="shared" si="175"/>
        <v>180</v>
      </c>
      <c r="R2266" s="14">
        <f t="shared" si="176"/>
        <v>24.27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9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4">
        <f t="shared" si="175"/>
        <v>299</v>
      </c>
      <c r="R2267" s="14">
        <f t="shared" si="176"/>
        <v>35.119999999999997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9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4">
        <f t="shared" si="175"/>
        <v>320</v>
      </c>
      <c r="R2268" s="14">
        <f t="shared" si="176"/>
        <v>24.76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9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4">
        <f t="shared" si="175"/>
        <v>381</v>
      </c>
      <c r="R2269" s="14">
        <f t="shared" si="176"/>
        <v>188.38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9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4">
        <f t="shared" si="175"/>
        <v>103</v>
      </c>
      <c r="R2270" s="14">
        <f t="shared" si="176"/>
        <v>148.08000000000001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9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4">
        <f t="shared" si="175"/>
        <v>1802</v>
      </c>
      <c r="R2271" s="14">
        <f t="shared" si="176"/>
        <v>49.93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9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4">
        <f t="shared" si="175"/>
        <v>720</v>
      </c>
      <c r="R2272" s="14">
        <f t="shared" si="176"/>
        <v>107.82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9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4">
        <f t="shared" si="175"/>
        <v>283</v>
      </c>
      <c r="R2273" s="14">
        <f t="shared" si="176"/>
        <v>42.63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9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4">
        <f t="shared" si="175"/>
        <v>1357</v>
      </c>
      <c r="R2274" s="14">
        <f t="shared" si="176"/>
        <v>14.37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9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4">
        <f t="shared" si="175"/>
        <v>220</v>
      </c>
      <c r="R2275" s="14">
        <f t="shared" si="176"/>
        <v>37.479999999999997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9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4">
        <f t="shared" si="175"/>
        <v>120</v>
      </c>
      <c r="R2276" s="14">
        <f t="shared" si="176"/>
        <v>30.2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9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4">
        <f t="shared" si="175"/>
        <v>408</v>
      </c>
      <c r="R2277" s="14">
        <f t="shared" si="176"/>
        <v>33.549999999999997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9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4">
        <f t="shared" si="175"/>
        <v>106</v>
      </c>
      <c r="R2278" s="14">
        <f t="shared" si="176"/>
        <v>64.75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9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4">
        <f t="shared" si="175"/>
        <v>141</v>
      </c>
      <c r="R2279" s="14">
        <f t="shared" si="176"/>
        <v>57.93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3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4">
        <f t="shared" si="175"/>
        <v>271</v>
      </c>
      <c r="R2280" s="14">
        <f t="shared" si="176"/>
        <v>53.08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9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4">
        <f t="shared" si="175"/>
        <v>154</v>
      </c>
      <c r="R2281" s="14">
        <f t="shared" si="176"/>
        <v>48.06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9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4">
        <f t="shared" si="175"/>
        <v>404</v>
      </c>
      <c r="R2282" s="14">
        <f t="shared" si="176"/>
        <v>82.4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9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4">
        <f t="shared" si="175"/>
        <v>185</v>
      </c>
      <c r="R2283" s="14">
        <f t="shared" si="176"/>
        <v>50.45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3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4">
        <f t="shared" si="175"/>
        <v>185</v>
      </c>
      <c r="R2284" s="14">
        <f t="shared" si="176"/>
        <v>115.83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9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4">
        <f t="shared" si="175"/>
        <v>101</v>
      </c>
      <c r="R2285" s="14">
        <f t="shared" si="176"/>
        <v>63.03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3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4">
        <f t="shared" si="175"/>
        <v>106</v>
      </c>
      <c r="R2286" s="14">
        <f t="shared" si="176"/>
        <v>108.02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9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4">
        <f t="shared" si="175"/>
        <v>121</v>
      </c>
      <c r="R2287" s="14">
        <f t="shared" si="176"/>
        <v>46.09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9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4">
        <f t="shared" si="175"/>
        <v>100</v>
      </c>
      <c r="R2288" s="14">
        <f t="shared" si="176"/>
        <v>107.21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9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4">
        <f t="shared" si="175"/>
        <v>120</v>
      </c>
      <c r="R2289" s="14">
        <f t="shared" si="176"/>
        <v>50.93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9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4">
        <f t="shared" si="175"/>
        <v>100</v>
      </c>
      <c r="R2290" s="14">
        <f t="shared" si="176"/>
        <v>40.04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9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4">
        <f t="shared" si="175"/>
        <v>107</v>
      </c>
      <c r="R2291" s="14">
        <f t="shared" si="176"/>
        <v>64.44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9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4">
        <f t="shared" si="175"/>
        <v>104</v>
      </c>
      <c r="R2292" s="14">
        <f t="shared" si="176"/>
        <v>53.83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9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4">
        <f t="shared" si="175"/>
        <v>173</v>
      </c>
      <c r="R2293" s="14">
        <f t="shared" si="176"/>
        <v>100.47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9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4">
        <f t="shared" si="175"/>
        <v>107</v>
      </c>
      <c r="R2294" s="14">
        <f t="shared" si="176"/>
        <v>46.63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3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4">
        <f t="shared" si="175"/>
        <v>108</v>
      </c>
      <c r="R2295" s="14">
        <f t="shared" si="176"/>
        <v>34.07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9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4">
        <f t="shared" si="175"/>
        <v>146</v>
      </c>
      <c r="R2296" s="14">
        <f t="shared" si="176"/>
        <v>65.209999999999994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9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4">
        <f t="shared" si="175"/>
        <v>125</v>
      </c>
      <c r="R2297" s="14">
        <f t="shared" si="176"/>
        <v>44.21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9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4">
        <f t="shared" si="175"/>
        <v>149</v>
      </c>
      <c r="R2298" s="14">
        <f t="shared" si="176"/>
        <v>71.97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3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4">
        <f t="shared" si="175"/>
        <v>101</v>
      </c>
      <c r="R2299" s="14">
        <f t="shared" si="176"/>
        <v>52.95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9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4">
        <f t="shared" si="175"/>
        <v>105</v>
      </c>
      <c r="R2300" s="14">
        <f t="shared" si="176"/>
        <v>109.45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9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4">
        <f t="shared" si="175"/>
        <v>350</v>
      </c>
      <c r="R2301" s="14">
        <f t="shared" si="176"/>
        <v>75.040000000000006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9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4">
        <f t="shared" si="175"/>
        <v>101</v>
      </c>
      <c r="R2302" s="14">
        <f t="shared" si="176"/>
        <v>115.71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3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4">
        <f t="shared" si="175"/>
        <v>134</v>
      </c>
      <c r="R2303" s="14">
        <f t="shared" si="176"/>
        <v>31.66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9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4">
        <f t="shared" si="175"/>
        <v>171</v>
      </c>
      <c r="R2304" s="14">
        <f t="shared" si="176"/>
        <v>46.18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9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4">
        <f t="shared" si="175"/>
        <v>109</v>
      </c>
      <c r="R2305" s="14">
        <f t="shared" si="176"/>
        <v>68.48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9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4">
        <f t="shared" si="175"/>
        <v>101</v>
      </c>
      <c r="R2306" s="14">
        <f t="shared" si="176"/>
        <v>53.47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9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4">
        <f t="shared" ref="Q2307:Q2370" si="180">ROUND(E2307/D2307*100,0)</f>
        <v>101</v>
      </c>
      <c r="R2307" s="14">
        <f t="shared" ref="R2307:R2370" si="181">ROUND(E2307/L2307,2)</f>
        <v>109.11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9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4">
        <f t="shared" si="180"/>
        <v>107</v>
      </c>
      <c r="R2308" s="14">
        <f t="shared" si="181"/>
        <v>51.19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9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4">
        <f t="shared" si="180"/>
        <v>107</v>
      </c>
      <c r="R2309" s="14">
        <f t="shared" si="181"/>
        <v>27.94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9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4">
        <f t="shared" si="180"/>
        <v>101</v>
      </c>
      <c r="R2310" s="14">
        <f t="shared" si="181"/>
        <v>82.5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9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4">
        <f t="shared" si="180"/>
        <v>107</v>
      </c>
      <c r="R2311" s="14">
        <f t="shared" si="181"/>
        <v>59.82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9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4">
        <f t="shared" si="180"/>
        <v>429</v>
      </c>
      <c r="R2312" s="14">
        <f t="shared" si="181"/>
        <v>64.819999999999993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9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4">
        <f t="shared" si="180"/>
        <v>104</v>
      </c>
      <c r="R2313" s="14">
        <f t="shared" si="181"/>
        <v>90.1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9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4">
        <f t="shared" si="180"/>
        <v>108</v>
      </c>
      <c r="R2314" s="14">
        <f t="shared" si="181"/>
        <v>40.96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3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4">
        <f t="shared" si="180"/>
        <v>176</v>
      </c>
      <c r="R2315" s="14">
        <f t="shared" si="181"/>
        <v>56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9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4">
        <f t="shared" si="180"/>
        <v>157</v>
      </c>
      <c r="R2316" s="14">
        <f t="shared" si="181"/>
        <v>37.67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3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4">
        <f t="shared" si="180"/>
        <v>103</v>
      </c>
      <c r="R2317" s="14">
        <f t="shared" si="181"/>
        <v>40.08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9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4">
        <f t="shared" si="180"/>
        <v>104</v>
      </c>
      <c r="R2318" s="14">
        <f t="shared" si="181"/>
        <v>78.03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9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4">
        <f t="shared" si="180"/>
        <v>104</v>
      </c>
      <c r="R2319" s="14">
        <f t="shared" si="181"/>
        <v>18.91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5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4">
        <f t="shared" si="180"/>
        <v>121</v>
      </c>
      <c r="R2320" s="14">
        <f t="shared" si="181"/>
        <v>37.130000000000003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9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4">
        <f t="shared" si="180"/>
        <v>108</v>
      </c>
      <c r="R2321" s="14">
        <f t="shared" si="181"/>
        <v>41.96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9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4">
        <f t="shared" si="180"/>
        <v>109</v>
      </c>
      <c r="R2322" s="14">
        <f t="shared" si="181"/>
        <v>61.04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9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4">
        <f t="shared" si="180"/>
        <v>39</v>
      </c>
      <c r="R2323" s="14">
        <f t="shared" si="181"/>
        <v>64.53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9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4">
        <f t="shared" si="180"/>
        <v>3</v>
      </c>
      <c r="R2324" s="14">
        <f t="shared" si="181"/>
        <v>21.25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9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4">
        <f t="shared" si="180"/>
        <v>48</v>
      </c>
      <c r="R2325" s="14">
        <f t="shared" si="181"/>
        <v>30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3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4">
        <f t="shared" si="180"/>
        <v>21</v>
      </c>
      <c r="R2326" s="14">
        <f t="shared" si="181"/>
        <v>25.49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9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4">
        <f t="shared" si="180"/>
        <v>8</v>
      </c>
      <c r="R2327" s="14">
        <f t="shared" si="181"/>
        <v>11.43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9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4">
        <f t="shared" si="180"/>
        <v>1</v>
      </c>
      <c r="R2328" s="14">
        <f t="shared" si="181"/>
        <v>108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3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4">
        <f t="shared" si="180"/>
        <v>526</v>
      </c>
      <c r="R2329" s="14">
        <f t="shared" si="181"/>
        <v>54.88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5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4">
        <f t="shared" si="180"/>
        <v>254</v>
      </c>
      <c r="R2330" s="14">
        <f t="shared" si="181"/>
        <v>47.38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9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4">
        <f t="shared" si="180"/>
        <v>106</v>
      </c>
      <c r="R2331" s="14">
        <f t="shared" si="181"/>
        <v>211.84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9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4">
        <f t="shared" si="180"/>
        <v>102</v>
      </c>
      <c r="R2332" s="14">
        <f t="shared" si="181"/>
        <v>219.93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9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4">
        <f t="shared" si="180"/>
        <v>144</v>
      </c>
      <c r="R2333" s="14">
        <f t="shared" si="181"/>
        <v>40.799999999999997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9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4">
        <f t="shared" si="180"/>
        <v>106</v>
      </c>
      <c r="R2334" s="14">
        <f t="shared" si="181"/>
        <v>75.5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9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4">
        <f t="shared" si="180"/>
        <v>212</v>
      </c>
      <c r="R2335" s="14">
        <f t="shared" si="181"/>
        <v>13.54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9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4">
        <f t="shared" si="180"/>
        <v>102</v>
      </c>
      <c r="R2336" s="14">
        <f t="shared" si="181"/>
        <v>60.87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9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4">
        <f t="shared" si="180"/>
        <v>102</v>
      </c>
      <c r="R2337" s="14">
        <f t="shared" si="181"/>
        <v>115.69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9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4">
        <f t="shared" si="180"/>
        <v>521</v>
      </c>
      <c r="R2338" s="14">
        <f t="shared" si="181"/>
        <v>48.1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3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4">
        <f t="shared" si="180"/>
        <v>111</v>
      </c>
      <c r="R2339" s="14">
        <f t="shared" si="181"/>
        <v>74.180000000000007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9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4">
        <f t="shared" si="180"/>
        <v>101</v>
      </c>
      <c r="R2340" s="14">
        <f t="shared" si="181"/>
        <v>123.35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9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4">
        <f t="shared" si="180"/>
        <v>294</v>
      </c>
      <c r="R2341" s="14">
        <f t="shared" si="181"/>
        <v>66.62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9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4">
        <f t="shared" si="180"/>
        <v>106</v>
      </c>
      <c r="R2342" s="14">
        <f t="shared" si="181"/>
        <v>104.99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9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4">
        <f t="shared" si="180"/>
        <v>0</v>
      </c>
      <c r="R2343" s="14" t="e">
        <f t="shared" si="181"/>
        <v>#DIV/0!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9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4">
        <f t="shared" si="180"/>
        <v>0</v>
      </c>
      <c r="R2344" s="14" t="e">
        <f t="shared" si="181"/>
        <v>#DIV/0!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9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4">
        <f t="shared" si="180"/>
        <v>3</v>
      </c>
      <c r="R2345" s="14">
        <f t="shared" si="181"/>
        <v>300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9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4">
        <f t="shared" si="180"/>
        <v>0</v>
      </c>
      <c r="R2346" s="14">
        <f t="shared" si="181"/>
        <v>1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9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4">
        <f t="shared" si="180"/>
        <v>0</v>
      </c>
      <c r="R2347" s="14" t="e">
        <f t="shared" si="181"/>
        <v>#DIV/0!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9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4">
        <f t="shared" si="180"/>
        <v>0</v>
      </c>
      <c r="R2348" s="14">
        <f t="shared" si="181"/>
        <v>13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9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4">
        <f t="shared" si="180"/>
        <v>2</v>
      </c>
      <c r="R2349" s="14">
        <f t="shared" si="181"/>
        <v>15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9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4">
        <f t="shared" si="180"/>
        <v>0</v>
      </c>
      <c r="R2350" s="14">
        <f t="shared" si="181"/>
        <v>54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9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4">
        <f t="shared" si="180"/>
        <v>0</v>
      </c>
      <c r="R2351" s="14" t="e">
        <f t="shared" si="181"/>
        <v>#DIV/0!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3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4">
        <f t="shared" si="180"/>
        <v>0</v>
      </c>
      <c r="R2352" s="14" t="e">
        <f t="shared" si="181"/>
        <v>#DIV/0!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3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4">
        <f t="shared" si="180"/>
        <v>1</v>
      </c>
      <c r="R2353" s="14">
        <f t="shared" si="181"/>
        <v>15.43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9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4">
        <f t="shared" si="180"/>
        <v>0</v>
      </c>
      <c r="R2354" s="14" t="e">
        <f t="shared" si="181"/>
        <v>#DIV/0!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9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4">
        <f t="shared" si="180"/>
        <v>0</v>
      </c>
      <c r="R2355" s="14" t="e">
        <f t="shared" si="181"/>
        <v>#DIV/0!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9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4">
        <f t="shared" si="180"/>
        <v>0</v>
      </c>
      <c r="R2356" s="14">
        <f t="shared" si="181"/>
        <v>25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9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4">
        <f t="shared" si="180"/>
        <v>1</v>
      </c>
      <c r="R2357" s="14">
        <f t="shared" si="181"/>
        <v>27.5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3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4">
        <f t="shared" si="180"/>
        <v>0</v>
      </c>
      <c r="R2358" s="14" t="e">
        <f t="shared" si="181"/>
        <v>#DIV/0!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3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4">
        <f t="shared" si="180"/>
        <v>0</v>
      </c>
      <c r="R2359" s="14" t="e">
        <f t="shared" si="181"/>
        <v>#DIV/0!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9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4">
        <f t="shared" si="180"/>
        <v>0</v>
      </c>
      <c r="R2360" s="14" t="e">
        <f t="shared" si="181"/>
        <v>#DIV/0!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9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4">
        <f t="shared" si="180"/>
        <v>15</v>
      </c>
      <c r="R2361" s="14">
        <f t="shared" si="181"/>
        <v>367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9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4">
        <f t="shared" si="180"/>
        <v>0</v>
      </c>
      <c r="R2362" s="14">
        <f t="shared" si="181"/>
        <v>2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9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4">
        <f t="shared" si="180"/>
        <v>0</v>
      </c>
      <c r="R2363" s="14" t="e">
        <f t="shared" si="181"/>
        <v>#DIV/0!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3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4">
        <f t="shared" si="180"/>
        <v>29</v>
      </c>
      <c r="R2364" s="14">
        <f t="shared" si="181"/>
        <v>60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9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4">
        <f t="shared" si="180"/>
        <v>0</v>
      </c>
      <c r="R2365" s="14" t="e">
        <f t="shared" si="181"/>
        <v>#DIV/0!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3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4">
        <f t="shared" si="180"/>
        <v>0</v>
      </c>
      <c r="R2366" s="14" t="e">
        <f t="shared" si="181"/>
        <v>#DIV/0!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9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4">
        <f t="shared" si="180"/>
        <v>0</v>
      </c>
      <c r="R2367" s="14" t="e">
        <f t="shared" si="181"/>
        <v>#DIV/0!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9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4">
        <f t="shared" si="180"/>
        <v>11</v>
      </c>
      <c r="R2368" s="14">
        <f t="shared" si="181"/>
        <v>97.41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9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4">
        <f t="shared" si="180"/>
        <v>1</v>
      </c>
      <c r="R2369" s="14">
        <f t="shared" si="181"/>
        <v>47.86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9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4">
        <f t="shared" si="180"/>
        <v>0</v>
      </c>
      <c r="R2370" s="14">
        <f t="shared" si="181"/>
        <v>50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9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4">
        <f t="shared" ref="Q2371:Q2434" si="185">ROUND(E2371/D2371*100,0)</f>
        <v>0</v>
      </c>
      <c r="R2371" s="14" t="e">
        <f t="shared" ref="R2371:R2434" si="186">ROUND(E2371/L2371,2)</f>
        <v>#DIV/0!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9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4">
        <f t="shared" si="185"/>
        <v>0</v>
      </c>
      <c r="R2372" s="14">
        <f t="shared" si="186"/>
        <v>20.5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9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4">
        <f t="shared" si="185"/>
        <v>0</v>
      </c>
      <c r="R2373" s="14" t="e">
        <f t="shared" si="186"/>
        <v>#DIV/0!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9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4">
        <f t="shared" si="185"/>
        <v>3</v>
      </c>
      <c r="R2374" s="14">
        <f t="shared" si="186"/>
        <v>30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3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4">
        <f t="shared" si="185"/>
        <v>0</v>
      </c>
      <c r="R2375" s="14">
        <f t="shared" si="186"/>
        <v>50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9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4">
        <f t="shared" si="185"/>
        <v>0</v>
      </c>
      <c r="R2376" s="14">
        <f t="shared" si="186"/>
        <v>10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9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4">
        <f t="shared" si="185"/>
        <v>0</v>
      </c>
      <c r="R2377" s="14" t="e">
        <f t="shared" si="186"/>
        <v>#DIV/0!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9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4">
        <f t="shared" si="185"/>
        <v>11</v>
      </c>
      <c r="R2378" s="14">
        <f t="shared" si="186"/>
        <v>81.58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9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4">
        <f t="shared" si="185"/>
        <v>0</v>
      </c>
      <c r="R2379" s="14" t="e">
        <f t="shared" si="186"/>
        <v>#DIV/0!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3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4">
        <f t="shared" si="185"/>
        <v>0</v>
      </c>
      <c r="R2380" s="14" t="e">
        <f t="shared" si="186"/>
        <v>#DIV/0!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3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4">
        <f t="shared" si="185"/>
        <v>0</v>
      </c>
      <c r="R2381" s="14" t="e">
        <f t="shared" si="186"/>
        <v>#DIV/0!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9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4">
        <f t="shared" si="185"/>
        <v>0</v>
      </c>
      <c r="R2382" s="14">
        <f t="shared" si="186"/>
        <v>18.329999999999998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9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4">
        <f t="shared" si="185"/>
        <v>2</v>
      </c>
      <c r="R2383" s="14">
        <f t="shared" si="186"/>
        <v>224.43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5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4">
        <f t="shared" si="185"/>
        <v>3</v>
      </c>
      <c r="R2384" s="14">
        <f t="shared" si="186"/>
        <v>37.5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9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4">
        <f t="shared" si="185"/>
        <v>4</v>
      </c>
      <c r="R2385" s="14">
        <f t="shared" si="186"/>
        <v>145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9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4">
        <f t="shared" si="185"/>
        <v>1</v>
      </c>
      <c r="R2386" s="14">
        <f t="shared" si="186"/>
        <v>1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9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4">
        <f t="shared" si="185"/>
        <v>1</v>
      </c>
      <c r="R2387" s="14">
        <f t="shared" si="186"/>
        <v>112.57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9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4">
        <f t="shared" si="185"/>
        <v>0</v>
      </c>
      <c r="R2388" s="14" t="e">
        <f t="shared" si="186"/>
        <v>#DIV/0!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9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4">
        <f t="shared" si="185"/>
        <v>1</v>
      </c>
      <c r="R2389" s="14">
        <f t="shared" si="186"/>
        <v>342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9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4">
        <f t="shared" si="185"/>
        <v>1</v>
      </c>
      <c r="R2390" s="14">
        <f t="shared" si="186"/>
        <v>57.88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9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4">
        <f t="shared" si="185"/>
        <v>0</v>
      </c>
      <c r="R2391" s="14">
        <f t="shared" si="186"/>
        <v>30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9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4">
        <f t="shared" si="185"/>
        <v>0</v>
      </c>
      <c r="R2392" s="14" t="e">
        <f t="shared" si="186"/>
        <v>#DIV/0!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3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4">
        <f t="shared" si="185"/>
        <v>0</v>
      </c>
      <c r="R2393" s="14">
        <f t="shared" si="186"/>
        <v>25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9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4">
        <f t="shared" si="185"/>
        <v>0</v>
      </c>
      <c r="R2394" s="14" t="e">
        <f t="shared" si="186"/>
        <v>#DIV/0!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9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4">
        <f t="shared" si="185"/>
        <v>0</v>
      </c>
      <c r="R2395" s="14">
        <f t="shared" si="186"/>
        <v>50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9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4">
        <f t="shared" si="185"/>
        <v>0</v>
      </c>
      <c r="R2396" s="14">
        <f t="shared" si="186"/>
        <v>1.5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9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4">
        <f t="shared" si="185"/>
        <v>0</v>
      </c>
      <c r="R2397" s="14" t="e">
        <f t="shared" si="186"/>
        <v>#DIV/0!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9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4">
        <f t="shared" si="185"/>
        <v>0</v>
      </c>
      <c r="R2398" s="14">
        <f t="shared" si="186"/>
        <v>10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9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4">
        <f t="shared" si="185"/>
        <v>0</v>
      </c>
      <c r="R2399" s="14" t="e">
        <f t="shared" si="186"/>
        <v>#DIV/0!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9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4">
        <f t="shared" si="185"/>
        <v>0</v>
      </c>
      <c r="R2400" s="14" t="e">
        <f t="shared" si="186"/>
        <v>#DIV/0!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9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4">
        <f t="shared" si="185"/>
        <v>0</v>
      </c>
      <c r="R2401" s="14" t="e">
        <f t="shared" si="186"/>
        <v>#DIV/0!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9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4">
        <f t="shared" si="185"/>
        <v>0</v>
      </c>
      <c r="R2402" s="14" t="e">
        <f t="shared" si="186"/>
        <v>#DIV/0!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9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4">
        <f t="shared" si="185"/>
        <v>1</v>
      </c>
      <c r="R2403" s="14">
        <f t="shared" si="186"/>
        <v>22.33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7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4">
        <f t="shared" si="185"/>
        <v>0</v>
      </c>
      <c r="R2404" s="14">
        <f t="shared" si="186"/>
        <v>52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9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4">
        <f t="shared" si="185"/>
        <v>17</v>
      </c>
      <c r="R2405" s="14">
        <f t="shared" si="186"/>
        <v>16.829999999999998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9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4">
        <f t="shared" si="185"/>
        <v>0</v>
      </c>
      <c r="R2406" s="14" t="e">
        <f t="shared" si="186"/>
        <v>#DIV/0!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3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4">
        <f t="shared" si="185"/>
        <v>23</v>
      </c>
      <c r="R2407" s="14">
        <f t="shared" si="186"/>
        <v>56.3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9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4">
        <f t="shared" si="185"/>
        <v>41</v>
      </c>
      <c r="R2408" s="14">
        <f t="shared" si="186"/>
        <v>84.06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5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4">
        <f t="shared" si="185"/>
        <v>25</v>
      </c>
      <c r="R2409" s="14">
        <f t="shared" si="186"/>
        <v>168.39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3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4">
        <f t="shared" si="185"/>
        <v>0</v>
      </c>
      <c r="R2410" s="14">
        <f t="shared" si="186"/>
        <v>15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3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4">
        <f t="shared" si="185"/>
        <v>2</v>
      </c>
      <c r="R2411" s="14">
        <f t="shared" si="186"/>
        <v>76.67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5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4">
        <f t="shared" si="185"/>
        <v>0</v>
      </c>
      <c r="R2412" s="14" t="e">
        <f t="shared" si="186"/>
        <v>#DIV/0!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9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4">
        <f t="shared" si="185"/>
        <v>1</v>
      </c>
      <c r="R2413" s="14">
        <f t="shared" si="186"/>
        <v>50.33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9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4">
        <f t="shared" si="185"/>
        <v>0</v>
      </c>
      <c r="R2414" s="14" t="e">
        <f t="shared" si="186"/>
        <v>#DIV/0!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9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4">
        <f t="shared" si="185"/>
        <v>1</v>
      </c>
      <c r="R2415" s="14">
        <f t="shared" si="186"/>
        <v>8.33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9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4">
        <f t="shared" si="185"/>
        <v>3</v>
      </c>
      <c r="R2416" s="14">
        <f t="shared" si="186"/>
        <v>35.380000000000003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9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4">
        <f t="shared" si="185"/>
        <v>1</v>
      </c>
      <c r="R2417" s="14">
        <f t="shared" si="186"/>
        <v>55.83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9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4">
        <f t="shared" si="185"/>
        <v>0</v>
      </c>
      <c r="R2418" s="14">
        <f t="shared" si="186"/>
        <v>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9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4">
        <f t="shared" si="185"/>
        <v>0</v>
      </c>
      <c r="R2419" s="14" t="e">
        <f t="shared" si="186"/>
        <v>#DIV/0!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7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4">
        <f t="shared" si="185"/>
        <v>0</v>
      </c>
      <c r="R2420" s="14">
        <f t="shared" si="186"/>
        <v>1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9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4">
        <f t="shared" si="185"/>
        <v>0</v>
      </c>
      <c r="R2421" s="14" t="e">
        <f t="shared" si="186"/>
        <v>#DIV/0!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9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4">
        <f t="shared" si="185"/>
        <v>15</v>
      </c>
      <c r="R2422" s="14">
        <f t="shared" si="186"/>
        <v>69.47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3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4">
        <f t="shared" si="185"/>
        <v>0</v>
      </c>
      <c r="R2423" s="14">
        <f t="shared" si="186"/>
        <v>1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3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4">
        <f t="shared" si="185"/>
        <v>0</v>
      </c>
      <c r="R2424" s="14">
        <f t="shared" si="186"/>
        <v>1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9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4">
        <f t="shared" si="185"/>
        <v>0</v>
      </c>
      <c r="R2425" s="14">
        <f t="shared" si="186"/>
        <v>8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3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4">
        <f t="shared" si="185"/>
        <v>1</v>
      </c>
      <c r="R2426" s="14">
        <f t="shared" si="186"/>
        <v>34.44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9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4">
        <f t="shared" si="185"/>
        <v>0</v>
      </c>
      <c r="R2427" s="14">
        <f t="shared" si="186"/>
        <v>1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9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4">
        <f t="shared" si="185"/>
        <v>0</v>
      </c>
      <c r="R2428" s="14" t="e">
        <f t="shared" si="186"/>
        <v>#DIV/0!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3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4">
        <f t="shared" si="185"/>
        <v>0</v>
      </c>
      <c r="R2429" s="14">
        <f t="shared" si="186"/>
        <v>1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3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4">
        <f t="shared" si="185"/>
        <v>0</v>
      </c>
      <c r="R2430" s="14">
        <f t="shared" si="186"/>
        <v>1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9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4">
        <f t="shared" si="185"/>
        <v>1</v>
      </c>
      <c r="R2431" s="14">
        <f t="shared" si="186"/>
        <v>501.25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9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4">
        <f t="shared" si="185"/>
        <v>1</v>
      </c>
      <c r="R2432" s="14">
        <f t="shared" si="186"/>
        <v>10.5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3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4">
        <f t="shared" si="185"/>
        <v>0</v>
      </c>
      <c r="R2433" s="14">
        <f t="shared" si="186"/>
        <v>1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9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4">
        <f t="shared" si="185"/>
        <v>0</v>
      </c>
      <c r="R2434" s="14">
        <f t="shared" si="186"/>
        <v>1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9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4">
        <f t="shared" ref="Q2435:Q2498" si="190">ROUND(E2435/D2435*100,0)</f>
        <v>0</v>
      </c>
      <c r="R2435" s="14" t="e">
        <f t="shared" ref="R2435:R2498" si="191">ROUND(E2435/L2435,2)</f>
        <v>#DIV/0!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9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4">
        <f t="shared" si="190"/>
        <v>0</v>
      </c>
      <c r="R2436" s="14">
        <f t="shared" si="191"/>
        <v>13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9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4">
        <f t="shared" si="190"/>
        <v>0</v>
      </c>
      <c r="R2437" s="14">
        <f t="shared" si="191"/>
        <v>306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9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4">
        <f t="shared" si="190"/>
        <v>0</v>
      </c>
      <c r="R2438" s="14">
        <f t="shared" si="191"/>
        <v>22.5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9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4">
        <f t="shared" si="190"/>
        <v>0</v>
      </c>
      <c r="R2439" s="14" t="e">
        <f t="shared" si="191"/>
        <v>#DIV/0!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9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4">
        <f t="shared" si="190"/>
        <v>0</v>
      </c>
      <c r="R2440" s="14">
        <f t="shared" si="191"/>
        <v>50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9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4">
        <f t="shared" si="190"/>
        <v>0</v>
      </c>
      <c r="R2441" s="14" t="e">
        <f t="shared" si="191"/>
        <v>#DIV/0!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3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4">
        <f t="shared" si="190"/>
        <v>0</v>
      </c>
      <c r="R2442" s="14">
        <f t="shared" si="191"/>
        <v>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3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4">
        <f t="shared" si="190"/>
        <v>108</v>
      </c>
      <c r="R2443" s="14">
        <f t="shared" si="191"/>
        <v>74.23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3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4">
        <f t="shared" si="190"/>
        <v>126</v>
      </c>
      <c r="R2444" s="14">
        <f t="shared" si="191"/>
        <v>81.25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9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4">
        <f t="shared" si="190"/>
        <v>203</v>
      </c>
      <c r="R2445" s="14">
        <f t="shared" si="191"/>
        <v>130.22999999999999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9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4">
        <f t="shared" si="190"/>
        <v>109</v>
      </c>
      <c r="R2446" s="14">
        <f t="shared" si="191"/>
        <v>53.41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5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4">
        <f t="shared" si="190"/>
        <v>173</v>
      </c>
      <c r="R2447" s="14">
        <f t="shared" si="191"/>
        <v>75.13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9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4">
        <f t="shared" si="190"/>
        <v>168</v>
      </c>
      <c r="R2448" s="14">
        <f t="shared" si="191"/>
        <v>75.67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9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4">
        <f t="shared" si="190"/>
        <v>427</v>
      </c>
      <c r="R2449" s="14">
        <f t="shared" si="191"/>
        <v>31.69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9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4">
        <f t="shared" si="190"/>
        <v>108</v>
      </c>
      <c r="R2450" s="14">
        <f t="shared" si="191"/>
        <v>47.78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9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4">
        <f t="shared" si="190"/>
        <v>108</v>
      </c>
      <c r="R2451" s="14">
        <f t="shared" si="191"/>
        <v>90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9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4">
        <f t="shared" si="190"/>
        <v>102</v>
      </c>
      <c r="R2452" s="14">
        <f t="shared" si="191"/>
        <v>149.31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9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4">
        <f t="shared" si="190"/>
        <v>115</v>
      </c>
      <c r="R2453" s="14">
        <f t="shared" si="191"/>
        <v>62.07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9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4">
        <f t="shared" si="190"/>
        <v>134</v>
      </c>
      <c r="R2454" s="14">
        <f t="shared" si="191"/>
        <v>53.4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9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4">
        <f t="shared" si="190"/>
        <v>155</v>
      </c>
      <c r="R2455" s="14">
        <f t="shared" si="191"/>
        <v>69.27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9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4">
        <f t="shared" si="190"/>
        <v>101</v>
      </c>
      <c r="R2456" s="14">
        <f t="shared" si="191"/>
        <v>271.51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9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4">
        <f t="shared" si="190"/>
        <v>182</v>
      </c>
      <c r="R2457" s="14">
        <f t="shared" si="191"/>
        <v>34.130000000000003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9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4">
        <f t="shared" si="190"/>
        <v>181</v>
      </c>
      <c r="R2458" s="14">
        <f t="shared" si="191"/>
        <v>40.49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9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4">
        <f t="shared" si="190"/>
        <v>102</v>
      </c>
      <c r="R2459" s="14">
        <f t="shared" si="191"/>
        <v>189.76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9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4">
        <f t="shared" si="190"/>
        <v>110</v>
      </c>
      <c r="R2460" s="14">
        <f t="shared" si="191"/>
        <v>68.86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9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4">
        <f t="shared" si="190"/>
        <v>102</v>
      </c>
      <c r="R2461" s="14">
        <f t="shared" si="191"/>
        <v>108.78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9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4">
        <f t="shared" si="190"/>
        <v>101</v>
      </c>
      <c r="R2462" s="14">
        <f t="shared" si="191"/>
        <v>125.99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9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4">
        <f t="shared" si="190"/>
        <v>104</v>
      </c>
      <c r="R2463" s="14">
        <f t="shared" si="191"/>
        <v>90.52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9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4">
        <f t="shared" si="190"/>
        <v>111</v>
      </c>
      <c r="R2464" s="14">
        <f t="shared" si="191"/>
        <v>28.88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7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4">
        <f t="shared" si="190"/>
        <v>116</v>
      </c>
      <c r="R2465" s="14">
        <f t="shared" si="191"/>
        <v>31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9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4">
        <f t="shared" si="190"/>
        <v>111</v>
      </c>
      <c r="R2466" s="14">
        <f t="shared" si="191"/>
        <v>51.67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3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4">
        <f t="shared" si="190"/>
        <v>180</v>
      </c>
      <c r="R2467" s="14">
        <f t="shared" si="191"/>
        <v>26.27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9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4">
        <f t="shared" si="190"/>
        <v>100</v>
      </c>
      <c r="R2468" s="14">
        <f t="shared" si="191"/>
        <v>48.08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9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4">
        <f t="shared" si="190"/>
        <v>119</v>
      </c>
      <c r="R2469" s="14">
        <f t="shared" si="191"/>
        <v>27.56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3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4">
        <f t="shared" si="190"/>
        <v>107</v>
      </c>
      <c r="R2470" s="14">
        <f t="shared" si="191"/>
        <v>36.97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9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4">
        <f t="shared" si="190"/>
        <v>114</v>
      </c>
      <c r="R2471" s="14">
        <f t="shared" si="191"/>
        <v>29.02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9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4">
        <f t="shared" si="190"/>
        <v>103</v>
      </c>
      <c r="R2472" s="14">
        <f t="shared" si="191"/>
        <v>28.66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9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4">
        <f t="shared" si="190"/>
        <v>128</v>
      </c>
      <c r="R2473" s="14">
        <f t="shared" si="191"/>
        <v>37.65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9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4">
        <f t="shared" si="190"/>
        <v>136</v>
      </c>
      <c r="R2474" s="14">
        <f t="shared" si="191"/>
        <v>97.9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9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4">
        <f t="shared" si="190"/>
        <v>100</v>
      </c>
      <c r="R2475" s="14">
        <f t="shared" si="191"/>
        <v>42.55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9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4">
        <f t="shared" si="190"/>
        <v>100</v>
      </c>
      <c r="R2476" s="14">
        <f t="shared" si="191"/>
        <v>131.58000000000001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3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4">
        <f t="shared" si="190"/>
        <v>105</v>
      </c>
      <c r="R2477" s="14">
        <f t="shared" si="191"/>
        <v>32.32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9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4">
        <f t="shared" si="190"/>
        <v>105</v>
      </c>
      <c r="R2478" s="14">
        <f t="shared" si="191"/>
        <v>61.1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3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4">
        <f t="shared" si="190"/>
        <v>171</v>
      </c>
      <c r="R2479" s="14">
        <f t="shared" si="191"/>
        <v>31.34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9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4">
        <f t="shared" si="190"/>
        <v>128</v>
      </c>
      <c r="R2480" s="14">
        <f t="shared" si="191"/>
        <v>129.11000000000001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3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4">
        <f t="shared" si="190"/>
        <v>133</v>
      </c>
      <c r="R2481" s="14">
        <f t="shared" si="191"/>
        <v>25.02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9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4">
        <f t="shared" si="190"/>
        <v>100</v>
      </c>
      <c r="R2482" s="14">
        <f t="shared" si="191"/>
        <v>250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9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4">
        <f t="shared" si="190"/>
        <v>113</v>
      </c>
      <c r="R2483" s="14">
        <f t="shared" si="191"/>
        <v>47.54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9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4">
        <f t="shared" si="190"/>
        <v>100</v>
      </c>
      <c r="R2484" s="14">
        <f t="shared" si="191"/>
        <v>40.04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3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4">
        <f t="shared" si="190"/>
        <v>114</v>
      </c>
      <c r="R2485" s="14">
        <f t="shared" si="191"/>
        <v>65.84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9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4">
        <f t="shared" si="190"/>
        <v>119</v>
      </c>
      <c r="R2486" s="14">
        <f t="shared" si="191"/>
        <v>46.4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9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4">
        <f t="shared" si="190"/>
        <v>103</v>
      </c>
      <c r="R2487" s="14">
        <f t="shared" si="191"/>
        <v>50.37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9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4">
        <f t="shared" si="190"/>
        <v>266</v>
      </c>
      <c r="R2488" s="14">
        <f t="shared" si="191"/>
        <v>26.57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9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4">
        <f t="shared" si="190"/>
        <v>100</v>
      </c>
      <c r="R2489" s="14">
        <f t="shared" si="191"/>
        <v>39.49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9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4">
        <f t="shared" si="190"/>
        <v>107</v>
      </c>
      <c r="R2490" s="14">
        <f t="shared" si="191"/>
        <v>49.25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9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4">
        <f t="shared" si="190"/>
        <v>134</v>
      </c>
      <c r="R2491" s="14">
        <f t="shared" si="191"/>
        <v>62.38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9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4">
        <f t="shared" si="190"/>
        <v>121</v>
      </c>
      <c r="R2492" s="14">
        <f t="shared" si="191"/>
        <v>37.94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9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4">
        <f t="shared" si="190"/>
        <v>103</v>
      </c>
      <c r="R2493" s="14">
        <f t="shared" si="191"/>
        <v>51.6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3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4">
        <f t="shared" si="190"/>
        <v>125</v>
      </c>
      <c r="R2494" s="14">
        <f t="shared" si="191"/>
        <v>27.78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9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4">
        <f t="shared" si="190"/>
        <v>129</v>
      </c>
      <c r="R2495" s="14">
        <f t="shared" si="191"/>
        <v>99.38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9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4">
        <f t="shared" si="190"/>
        <v>101</v>
      </c>
      <c r="R2496" s="14">
        <f t="shared" si="191"/>
        <v>38.85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9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4">
        <f t="shared" si="190"/>
        <v>128</v>
      </c>
      <c r="R2497" s="14">
        <f t="shared" si="191"/>
        <v>45.55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3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4">
        <f t="shared" si="190"/>
        <v>100</v>
      </c>
      <c r="R2498" s="14">
        <f t="shared" si="191"/>
        <v>600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9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4">
        <f t="shared" ref="Q2499:Q2562" si="195">ROUND(E2499/D2499*100,0)</f>
        <v>113</v>
      </c>
      <c r="R2499" s="14">
        <f t="shared" ref="R2499:R2562" si="196">ROUND(E2499/L2499,2)</f>
        <v>80.55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9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4">
        <f t="shared" si="195"/>
        <v>106</v>
      </c>
      <c r="R2500" s="14">
        <f t="shared" si="196"/>
        <v>52.8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9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4">
        <f t="shared" si="195"/>
        <v>203</v>
      </c>
      <c r="R2501" s="14">
        <f t="shared" si="196"/>
        <v>47.68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9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4">
        <f t="shared" si="195"/>
        <v>113</v>
      </c>
      <c r="R2502" s="14">
        <f t="shared" si="196"/>
        <v>23.45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9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4">
        <f t="shared" si="195"/>
        <v>3</v>
      </c>
      <c r="R2503" s="14">
        <f t="shared" si="196"/>
        <v>40.14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9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4">
        <f t="shared" si="195"/>
        <v>0</v>
      </c>
      <c r="R2504" s="14">
        <f t="shared" si="196"/>
        <v>17.2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9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4">
        <f t="shared" si="195"/>
        <v>0</v>
      </c>
      <c r="R2505" s="14" t="e">
        <f t="shared" si="196"/>
        <v>#DIV/0!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3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4">
        <f t="shared" si="195"/>
        <v>0</v>
      </c>
      <c r="R2506" s="14" t="e">
        <f t="shared" si="196"/>
        <v>#DIV/0!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5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4">
        <f t="shared" si="195"/>
        <v>0</v>
      </c>
      <c r="R2507" s="14" t="e">
        <f t="shared" si="196"/>
        <v>#DIV/0!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9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4">
        <f t="shared" si="195"/>
        <v>1</v>
      </c>
      <c r="R2508" s="14">
        <f t="shared" si="196"/>
        <v>15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7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4">
        <f t="shared" si="195"/>
        <v>0</v>
      </c>
      <c r="R2509" s="14" t="e">
        <f t="shared" si="196"/>
        <v>#DIV/0!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9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4">
        <f t="shared" si="195"/>
        <v>0</v>
      </c>
      <c r="R2510" s="14" t="e">
        <f t="shared" si="196"/>
        <v>#DIV/0!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9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4">
        <f t="shared" si="195"/>
        <v>1</v>
      </c>
      <c r="R2511" s="14">
        <f t="shared" si="196"/>
        <v>35.71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9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4">
        <f t="shared" si="195"/>
        <v>0</v>
      </c>
      <c r="R2512" s="14">
        <f t="shared" si="196"/>
        <v>37.5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9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4">
        <f t="shared" si="195"/>
        <v>0</v>
      </c>
      <c r="R2513" s="14" t="e">
        <f t="shared" si="196"/>
        <v>#DIV/0!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9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4">
        <f t="shared" si="195"/>
        <v>0</v>
      </c>
      <c r="R2514" s="14" t="e">
        <f t="shared" si="196"/>
        <v>#DIV/0!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9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4">
        <f t="shared" si="195"/>
        <v>0</v>
      </c>
      <c r="R2515" s="14" t="e">
        <f t="shared" si="196"/>
        <v>#DIV/0!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9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4">
        <f t="shared" si="195"/>
        <v>2</v>
      </c>
      <c r="R2516" s="14">
        <f t="shared" si="196"/>
        <v>52.5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9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4">
        <f t="shared" si="195"/>
        <v>19</v>
      </c>
      <c r="R2517" s="14">
        <f t="shared" si="196"/>
        <v>77.5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9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4">
        <f t="shared" si="195"/>
        <v>0</v>
      </c>
      <c r="R2518" s="14" t="e">
        <f t="shared" si="196"/>
        <v>#DIV/0!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9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4">
        <f t="shared" si="195"/>
        <v>10</v>
      </c>
      <c r="R2519" s="14">
        <f t="shared" si="196"/>
        <v>53.55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9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4">
        <f t="shared" si="195"/>
        <v>0</v>
      </c>
      <c r="R2520" s="14" t="e">
        <f t="shared" si="196"/>
        <v>#DIV/0!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3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4">
        <f t="shared" si="195"/>
        <v>0</v>
      </c>
      <c r="R2521" s="14">
        <f t="shared" si="196"/>
        <v>16.25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9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4">
        <f t="shared" si="195"/>
        <v>0</v>
      </c>
      <c r="R2522" s="14" t="e">
        <f t="shared" si="196"/>
        <v>#DIV/0!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9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4">
        <f t="shared" si="195"/>
        <v>109</v>
      </c>
      <c r="R2523" s="14">
        <f t="shared" si="196"/>
        <v>103.68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9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4">
        <f t="shared" si="195"/>
        <v>100</v>
      </c>
      <c r="R2524" s="14">
        <f t="shared" si="196"/>
        <v>185.19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9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4">
        <f t="shared" si="195"/>
        <v>156</v>
      </c>
      <c r="R2525" s="14">
        <f t="shared" si="196"/>
        <v>54.15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3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4">
        <f t="shared" si="195"/>
        <v>102</v>
      </c>
      <c r="R2526" s="14">
        <f t="shared" si="196"/>
        <v>177.21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9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4">
        <f t="shared" si="195"/>
        <v>100</v>
      </c>
      <c r="R2527" s="14">
        <f t="shared" si="196"/>
        <v>100.33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9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4">
        <f t="shared" si="195"/>
        <v>113</v>
      </c>
      <c r="R2528" s="14">
        <f t="shared" si="196"/>
        <v>136.91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9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4">
        <f t="shared" si="195"/>
        <v>102</v>
      </c>
      <c r="R2529" s="14">
        <f t="shared" si="196"/>
        <v>57.54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9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4">
        <f t="shared" si="195"/>
        <v>107</v>
      </c>
      <c r="R2530" s="14">
        <f t="shared" si="196"/>
        <v>52.96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3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4">
        <f t="shared" si="195"/>
        <v>104</v>
      </c>
      <c r="R2531" s="14">
        <f t="shared" si="196"/>
        <v>82.33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9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4">
        <f t="shared" si="195"/>
        <v>100</v>
      </c>
      <c r="R2532" s="14">
        <f t="shared" si="196"/>
        <v>135.41999999999999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9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4">
        <f t="shared" si="195"/>
        <v>100</v>
      </c>
      <c r="R2533" s="14">
        <f t="shared" si="196"/>
        <v>74.069999999999993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9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4">
        <f t="shared" si="195"/>
        <v>126</v>
      </c>
      <c r="R2534" s="14">
        <f t="shared" si="196"/>
        <v>84.08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9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4">
        <f t="shared" si="195"/>
        <v>111</v>
      </c>
      <c r="R2535" s="14">
        <f t="shared" si="196"/>
        <v>61.03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4">
        <f t="shared" si="195"/>
        <v>105</v>
      </c>
      <c r="R2536" s="14">
        <f t="shared" si="196"/>
        <v>150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7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4">
        <f t="shared" si="195"/>
        <v>104</v>
      </c>
      <c r="R2537" s="14">
        <f t="shared" si="196"/>
        <v>266.08999999999997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9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4">
        <f t="shared" si="195"/>
        <v>116</v>
      </c>
      <c r="R2538" s="14">
        <f t="shared" si="196"/>
        <v>7.25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9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4">
        <f t="shared" si="195"/>
        <v>110</v>
      </c>
      <c r="R2539" s="14">
        <f t="shared" si="196"/>
        <v>100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3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4">
        <f t="shared" si="195"/>
        <v>113</v>
      </c>
      <c r="R2540" s="14">
        <f t="shared" si="196"/>
        <v>109.96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9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4">
        <f t="shared" si="195"/>
        <v>100</v>
      </c>
      <c r="R2541" s="14">
        <f t="shared" si="196"/>
        <v>169.92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9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4">
        <f t="shared" si="195"/>
        <v>103</v>
      </c>
      <c r="R2542" s="14">
        <f t="shared" si="196"/>
        <v>95.74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9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4">
        <f t="shared" si="195"/>
        <v>107</v>
      </c>
      <c r="R2543" s="14">
        <f t="shared" si="196"/>
        <v>59.46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9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4">
        <f t="shared" si="195"/>
        <v>104</v>
      </c>
      <c r="R2544" s="14">
        <f t="shared" si="196"/>
        <v>55.77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9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4">
        <f t="shared" si="195"/>
        <v>156</v>
      </c>
      <c r="R2545" s="14">
        <f t="shared" si="196"/>
        <v>30.08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9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4">
        <f t="shared" si="195"/>
        <v>101</v>
      </c>
      <c r="R2546" s="14">
        <f t="shared" si="196"/>
        <v>88.44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9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4">
        <f t="shared" si="195"/>
        <v>195</v>
      </c>
      <c r="R2547" s="14">
        <f t="shared" si="196"/>
        <v>64.03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9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4">
        <f t="shared" si="195"/>
        <v>112</v>
      </c>
      <c r="R2548" s="14">
        <f t="shared" si="196"/>
        <v>60.15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9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4">
        <f t="shared" si="195"/>
        <v>120</v>
      </c>
      <c r="R2549" s="14">
        <f t="shared" si="196"/>
        <v>49.19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9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4">
        <f t="shared" si="195"/>
        <v>102</v>
      </c>
      <c r="R2550" s="14">
        <f t="shared" si="196"/>
        <v>165.16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9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4">
        <f t="shared" si="195"/>
        <v>103</v>
      </c>
      <c r="R2551" s="14">
        <f t="shared" si="196"/>
        <v>43.62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9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4">
        <f t="shared" si="195"/>
        <v>101</v>
      </c>
      <c r="R2552" s="14">
        <f t="shared" si="196"/>
        <v>43.7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9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4">
        <f t="shared" si="195"/>
        <v>103</v>
      </c>
      <c r="R2553" s="14">
        <f t="shared" si="196"/>
        <v>67.42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9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4">
        <f t="shared" si="195"/>
        <v>107</v>
      </c>
      <c r="R2554" s="14">
        <f t="shared" si="196"/>
        <v>177.5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9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4">
        <f t="shared" si="195"/>
        <v>156</v>
      </c>
      <c r="R2555" s="14">
        <f t="shared" si="196"/>
        <v>38.880000000000003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9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4">
        <f t="shared" si="195"/>
        <v>123</v>
      </c>
      <c r="R2556" s="14">
        <f t="shared" si="196"/>
        <v>54.99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9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4">
        <f t="shared" si="195"/>
        <v>107</v>
      </c>
      <c r="R2557" s="14">
        <f t="shared" si="196"/>
        <v>61.34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9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4">
        <f t="shared" si="195"/>
        <v>106</v>
      </c>
      <c r="R2558" s="14">
        <f t="shared" si="196"/>
        <v>23.12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3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4">
        <f t="shared" si="195"/>
        <v>118</v>
      </c>
      <c r="R2559" s="14">
        <f t="shared" si="196"/>
        <v>29.61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3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4">
        <f t="shared" si="195"/>
        <v>109</v>
      </c>
      <c r="R2560" s="14">
        <f t="shared" si="196"/>
        <v>75.61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9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4">
        <f t="shared" si="195"/>
        <v>111</v>
      </c>
      <c r="R2561" s="14">
        <f t="shared" si="196"/>
        <v>35.6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9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4">
        <f t="shared" si="195"/>
        <v>100</v>
      </c>
      <c r="R2562" s="14">
        <f t="shared" si="196"/>
        <v>143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9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4">
        <f t="shared" ref="Q2563:Q2626" si="200">ROUND(E2563/D2563*100,0)</f>
        <v>0</v>
      </c>
      <c r="R2563" s="14" t="e">
        <f t="shared" ref="R2563:R2626" si="201">ROUND(E2563/L2563,2)</f>
        <v>#DIV/0!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9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4">
        <f t="shared" si="200"/>
        <v>1</v>
      </c>
      <c r="R2564" s="14">
        <f t="shared" si="201"/>
        <v>25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3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4">
        <f t="shared" si="200"/>
        <v>0</v>
      </c>
      <c r="R2565" s="14" t="e">
        <f t="shared" si="201"/>
        <v>#DIV/0!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9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4">
        <f t="shared" si="200"/>
        <v>0</v>
      </c>
      <c r="R2566" s="14" t="e">
        <f t="shared" si="201"/>
        <v>#DIV/0!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9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4">
        <f t="shared" si="200"/>
        <v>1</v>
      </c>
      <c r="R2567" s="14">
        <f t="shared" si="201"/>
        <v>100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9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4">
        <f t="shared" si="200"/>
        <v>0</v>
      </c>
      <c r="R2568" s="14" t="e">
        <f t="shared" si="201"/>
        <v>#DIV/0!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9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4">
        <f t="shared" si="200"/>
        <v>0</v>
      </c>
      <c r="R2569" s="14">
        <f t="shared" si="201"/>
        <v>60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9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4">
        <f t="shared" si="200"/>
        <v>1</v>
      </c>
      <c r="R2570" s="14">
        <f t="shared" si="201"/>
        <v>50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9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4">
        <f t="shared" si="200"/>
        <v>2</v>
      </c>
      <c r="R2571" s="14">
        <f t="shared" si="201"/>
        <v>72.5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9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4">
        <f t="shared" si="200"/>
        <v>1</v>
      </c>
      <c r="R2572" s="14">
        <f t="shared" si="201"/>
        <v>29.5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9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4">
        <f t="shared" si="200"/>
        <v>0</v>
      </c>
      <c r="R2573" s="14">
        <f t="shared" si="201"/>
        <v>62.5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9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4">
        <f t="shared" si="200"/>
        <v>0</v>
      </c>
      <c r="R2574" s="14" t="e">
        <f t="shared" si="201"/>
        <v>#DIV/0!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9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4">
        <f t="shared" si="200"/>
        <v>0</v>
      </c>
      <c r="R2575" s="14" t="e">
        <f t="shared" si="201"/>
        <v>#DIV/0!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9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4">
        <f t="shared" si="200"/>
        <v>0</v>
      </c>
      <c r="R2576" s="14" t="e">
        <f t="shared" si="201"/>
        <v>#DIV/0!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9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4">
        <f t="shared" si="200"/>
        <v>0</v>
      </c>
      <c r="R2577" s="14" t="e">
        <f t="shared" si="201"/>
        <v>#DIV/0!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3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4">
        <f t="shared" si="200"/>
        <v>0</v>
      </c>
      <c r="R2578" s="14" t="e">
        <f t="shared" si="201"/>
        <v>#DIV/0!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9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4">
        <f t="shared" si="200"/>
        <v>0</v>
      </c>
      <c r="R2579" s="14" t="e">
        <f t="shared" si="201"/>
        <v>#DIV/0!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9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4">
        <f t="shared" si="200"/>
        <v>0</v>
      </c>
      <c r="R2580" s="14" t="e">
        <f t="shared" si="201"/>
        <v>#DIV/0!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9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4">
        <f t="shared" si="200"/>
        <v>0</v>
      </c>
      <c r="R2581" s="14">
        <f t="shared" si="201"/>
        <v>23.08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9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4">
        <f t="shared" si="200"/>
        <v>1</v>
      </c>
      <c r="R2582" s="14">
        <f t="shared" si="201"/>
        <v>25.5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9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4">
        <f t="shared" si="200"/>
        <v>11</v>
      </c>
      <c r="R2583" s="14">
        <f t="shared" si="201"/>
        <v>48.18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3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4">
        <f t="shared" si="200"/>
        <v>0</v>
      </c>
      <c r="R2584" s="14">
        <f t="shared" si="201"/>
        <v>1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3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4">
        <f t="shared" si="200"/>
        <v>1</v>
      </c>
      <c r="R2585" s="14">
        <f t="shared" si="201"/>
        <v>1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3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4">
        <f t="shared" si="200"/>
        <v>0</v>
      </c>
      <c r="R2586" s="14" t="e">
        <f t="shared" si="201"/>
        <v>#DIV/0!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9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4">
        <f t="shared" si="200"/>
        <v>0</v>
      </c>
      <c r="R2587" s="14">
        <f t="shared" si="201"/>
        <v>50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3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4">
        <f t="shared" si="200"/>
        <v>0</v>
      </c>
      <c r="R2588" s="14">
        <f t="shared" si="201"/>
        <v>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9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4">
        <f t="shared" si="200"/>
        <v>2</v>
      </c>
      <c r="R2589" s="14">
        <f t="shared" si="201"/>
        <v>202.83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9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4">
        <f t="shared" si="200"/>
        <v>4</v>
      </c>
      <c r="R2590" s="14">
        <f t="shared" si="201"/>
        <v>29.13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9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4">
        <f t="shared" si="200"/>
        <v>0</v>
      </c>
      <c r="R2591" s="14">
        <f t="shared" si="201"/>
        <v>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9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4">
        <f t="shared" si="200"/>
        <v>0</v>
      </c>
      <c r="R2592" s="14" t="e">
        <f t="shared" si="201"/>
        <v>#DIV/0!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9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4">
        <f t="shared" si="200"/>
        <v>2</v>
      </c>
      <c r="R2593" s="14">
        <f t="shared" si="201"/>
        <v>13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9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4">
        <f t="shared" si="200"/>
        <v>0</v>
      </c>
      <c r="R2594" s="14">
        <f t="shared" si="201"/>
        <v>50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9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4">
        <f t="shared" si="200"/>
        <v>0</v>
      </c>
      <c r="R2595" s="14" t="e">
        <f t="shared" si="201"/>
        <v>#DIV/0!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9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4">
        <f t="shared" si="200"/>
        <v>0</v>
      </c>
      <c r="R2596" s="14">
        <f t="shared" si="201"/>
        <v>1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3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4">
        <f t="shared" si="200"/>
        <v>12</v>
      </c>
      <c r="R2597" s="14">
        <f t="shared" si="201"/>
        <v>96.05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9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4">
        <f t="shared" si="200"/>
        <v>24</v>
      </c>
      <c r="R2598" s="14">
        <f t="shared" si="201"/>
        <v>305.77999999999997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9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4">
        <f t="shared" si="200"/>
        <v>6</v>
      </c>
      <c r="R2599" s="14">
        <f t="shared" si="201"/>
        <v>12.14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3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4">
        <f t="shared" si="200"/>
        <v>39</v>
      </c>
      <c r="R2600" s="14">
        <f t="shared" si="201"/>
        <v>83.57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3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4">
        <f t="shared" si="200"/>
        <v>1</v>
      </c>
      <c r="R2601" s="14">
        <f t="shared" si="201"/>
        <v>18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3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4">
        <f t="shared" si="200"/>
        <v>7</v>
      </c>
      <c r="R2602" s="14">
        <f t="shared" si="201"/>
        <v>115.53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9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4">
        <f t="shared" si="200"/>
        <v>661</v>
      </c>
      <c r="R2603" s="14">
        <f t="shared" si="201"/>
        <v>21.9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9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4">
        <f t="shared" si="200"/>
        <v>326</v>
      </c>
      <c r="R2604" s="14">
        <f t="shared" si="201"/>
        <v>80.02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3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4">
        <f t="shared" si="200"/>
        <v>101</v>
      </c>
      <c r="R2605" s="14">
        <f t="shared" si="201"/>
        <v>35.520000000000003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9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4">
        <f t="shared" si="200"/>
        <v>104</v>
      </c>
      <c r="R2606" s="14">
        <f t="shared" si="201"/>
        <v>64.930000000000007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9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4">
        <f t="shared" si="200"/>
        <v>107</v>
      </c>
      <c r="R2607" s="14">
        <f t="shared" si="201"/>
        <v>60.97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4">
        <f t="shared" si="200"/>
        <v>110</v>
      </c>
      <c r="R2608" s="14">
        <f t="shared" si="201"/>
        <v>31.44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9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4">
        <f t="shared" si="200"/>
        <v>408</v>
      </c>
      <c r="R2609" s="14">
        <f t="shared" si="201"/>
        <v>81.95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9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4">
        <f t="shared" si="200"/>
        <v>224</v>
      </c>
      <c r="R2610" s="14">
        <f t="shared" si="201"/>
        <v>58.93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9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4">
        <f t="shared" si="200"/>
        <v>304</v>
      </c>
      <c r="R2611" s="14">
        <f t="shared" si="201"/>
        <v>157.29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3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4">
        <f t="shared" si="200"/>
        <v>141</v>
      </c>
      <c r="R2612" s="14">
        <f t="shared" si="201"/>
        <v>55.76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9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4">
        <f t="shared" si="200"/>
        <v>2791</v>
      </c>
      <c r="R2613" s="14">
        <f t="shared" si="201"/>
        <v>83.8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9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4">
        <f t="shared" si="200"/>
        <v>172</v>
      </c>
      <c r="R2614" s="14">
        <f t="shared" si="201"/>
        <v>58.42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9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4">
        <f t="shared" si="200"/>
        <v>101</v>
      </c>
      <c r="R2615" s="14">
        <f t="shared" si="201"/>
        <v>270.57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9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4">
        <f t="shared" si="200"/>
        <v>102</v>
      </c>
      <c r="R2616" s="14">
        <f t="shared" si="201"/>
        <v>107.1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9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4">
        <f t="shared" si="200"/>
        <v>170</v>
      </c>
      <c r="R2617" s="14">
        <f t="shared" si="201"/>
        <v>47.18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9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4">
        <f t="shared" si="200"/>
        <v>115</v>
      </c>
      <c r="R2618" s="14">
        <f t="shared" si="201"/>
        <v>120.31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9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4">
        <f t="shared" si="200"/>
        <v>878</v>
      </c>
      <c r="R2619" s="14">
        <f t="shared" si="201"/>
        <v>27.6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3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4">
        <f t="shared" si="200"/>
        <v>105</v>
      </c>
      <c r="R2620" s="14">
        <f t="shared" si="201"/>
        <v>205.3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9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4">
        <f t="shared" si="200"/>
        <v>188</v>
      </c>
      <c r="R2621" s="14">
        <f t="shared" si="201"/>
        <v>35.549999999999997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9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4">
        <f t="shared" si="200"/>
        <v>144</v>
      </c>
      <c r="R2622" s="14">
        <f t="shared" si="201"/>
        <v>74.64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9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4">
        <f t="shared" si="200"/>
        <v>146</v>
      </c>
      <c r="R2623" s="14">
        <f t="shared" si="201"/>
        <v>47.06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9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4">
        <f t="shared" si="200"/>
        <v>131</v>
      </c>
      <c r="R2624" s="14">
        <f t="shared" si="201"/>
        <v>26.59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9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4">
        <f t="shared" si="200"/>
        <v>114</v>
      </c>
      <c r="R2625" s="14">
        <f t="shared" si="201"/>
        <v>36.770000000000003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9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4">
        <f t="shared" si="200"/>
        <v>1379</v>
      </c>
      <c r="R2626" s="14">
        <f t="shared" si="201"/>
        <v>31.82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9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4">
        <f t="shared" ref="Q2627:Q2690" si="205">ROUND(E2627/D2627*100,0)</f>
        <v>956</v>
      </c>
      <c r="R2627" s="14">
        <f t="shared" ref="R2627:R2690" si="206">ROUND(E2627/L2627,2)</f>
        <v>27.58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9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4">
        <f t="shared" si="205"/>
        <v>112</v>
      </c>
      <c r="R2628" s="14">
        <f t="shared" si="206"/>
        <v>56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9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4">
        <f t="shared" si="205"/>
        <v>647</v>
      </c>
      <c r="R2629" s="14">
        <f t="shared" si="206"/>
        <v>21.56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3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4">
        <f t="shared" si="205"/>
        <v>110</v>
      </c>
      <c r="R2630" s="14">
        <f t="shared" si="206"/>
        <v>44.1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3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4">
        <f t="shared" si="205"/>
        <v>128</v>
      </c>
      <c r="R2631" s="14">
        <f t="shared" si="206"/>
        <v>63.87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9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4">
        <f t="shared" si="205"/>
        <v>158</v>
      </c>
      <c r="R2632" s="14">
        <f t="shared" si="206"/>
        <v>38.99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9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4">
        <f t="shared" si="205"/>
        <v>115</v>
      </c>
      <c r="R2633" s="14">
        <f t="shared" si="206"/>
        <v>80.19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9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4">
        <f t="shared" si="205"/>
        <v>137</v>
      </c>
      <c r="R2634" s="14">
        <f t="shared" si="206"/>
        <v>34.9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9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4">
        <f t="shared" si="205"/>
        <v>355</v>
      </c>
      <c r="R2635" s="14">
        <f t="shared" si="206"/>
        <v>89.1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9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4">
        <f t="shared" si="205"/>
        <v>106</v>
      </c>
      <c r="R2636" s="14">
        <f t="shared" si="206"/>
        <v>39.44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9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4">
        <f t="shared" si="205"/>
        <v>100</v>
      </c>
      <c r="R2637" s="14">
        <f t="shared" si="206"/>
        <v>136.9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9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4">
        <f t="shared" si="205"/>
        <v>187</v>
      </c>
      <c r="R2638" s="14">
        <f t="shared" si="206"/>
        <v>37.46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3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4">
        <f t="shared" si="205"/>
        <v>166</v>
      </c>
      <c r="R2639" s="14">
        <f t="shared" si="206"/>
        <v>31.96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9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4">
        <f t="shared" si="205"/>
        <v>102</v>
      </c>
      <c r="R2640" s="14">
        <f t="shared" si="206"/>
        <v>25.21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9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4">
        <f t="shared" si="205"/>
        <v>164</v>
      </c>
      <c r="R2641" s="14">
        <f t="shared" si="206"/>
        <v>10.039999999999999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4">
        <f t="shared" si="205"/>
        <v>106</v>
      </c>
      <c r="R2642" s="14">
        <f t="shared" si="206"/>
        <v>45.94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3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4">
        <f t="shared" si="205"/>
        <v>1</v>
      </c>
      <c r="R2643" s="14">
        <f t="shared" si="206"/>
        <v>15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5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4">
        <f t="shared" si="205"/>
        <v>0</v>
      </c>
      <c r="R2644" s="14" t="e">
        <f t="shared" si="206"/>
        <v>#DIV/0!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9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4">
        <f t="shared" si="205"/>
        <v>34</v>
      </c>
      <c r="R2645" s="14">
        <f t="shared" si="206"/>
        <v>223.58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9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4">
        <f t="shared" si="205"/>
        <v>2</v>
      </c>
      <c r="R2646" s="14">
        <f t="shared" si="206"/>
        <v>39.479999999999997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9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4">
        <f t="shared" si="205"/>
        <v>11</v>
      </c>
      <c r="R2647" s="14">
        <f t="shared" si="206"/>
        <v>91.3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9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4">
        <f t="shared" si="205"/>
        <v>8</v>
      </c>
      <c r="R2648" s="14">
        <f t="shared" si="206"/>
        <v>78.67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9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4">
        <f t="shared" si="205"/>
        <v>1</v>
      </c>
      <c r="R2649" s="14">
        <f t="shared" si="206"/>
        <v>12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9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4">
        <f t="shared" si="205"/>
        <v>1</v>
      </c>
      <c r="R2650" s="14">
        <f t="shared" si="206"/>
        <v>17.670000000000002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7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4">
        <f t="shared" si="205"/>
        <v>0</v>
      </c>
      <c r="R2651" s="14">
        <f t="shared" si="206"/>
        <v>41.33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9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4">
        <f t="shared" si="205"/>
        <v>1</v>
      </c>
      <c r="R2652" s="14">
        <f t="shared" si="206"/>
        <v>71.599999999999994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9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4">
        <f t="shared" si="205"/>
        <v>2</v>
      </c>
      <c r="R2653" s="14">
        <f t="shared" si="206"/>
        <v>307.82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9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4">
        <f t="shared" si="205"/>
        <v>1</v>
      </c>
      <c r="R2654" s="14">
        <f t="shared" si="206"/>
        <v>80.45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9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4">
        <f t="shared" si="205"/>
        <v>12</v>
      </c>
      <c r="R2655" s="14">
        <f t="shared" si="206"/>
        <v>83.94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9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4">
        <f t="shared" si="205"/>
        <v>0</v>
      </c>
      <c r="R2656" s="14">
        <f t="shared" si="206"/>
        <v>8.5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7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4">
        <f t="shared" si="205"/>
        <v>21</v>
      </c>
      <c r="R2657" s="14">
        <f t="shared" si="206"/>
        <v>73.37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3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4">
        <f t="shared" si="205"/>
        <v>11</v>
      </c>
      <c r="R2658" s="14">
        <f t="shared" si="206"/>
        <v>112.86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9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4">
        <f t="shared" si="205"/>
        <v>19</v>
      </c>
      <c r="R2659" s="14">
        <f t="shared" si="206"/>
        <v>95.28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9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4">
        <f t="shared" si="205"/>
        <v>0</v>
      </c>
      <c r="R2660" s="14">
        <f t="shared" si="206"/>
        <v>22.75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7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4">
        <f t="shared" si="205"/>
        <v>3</v>
      </c>
      <c r="R2661" s="14">
        <f t="shared" si="206"/>
        <v>133.30000000000001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9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4">
        <f t="shared" si="205"/>
        <v>0</v>
      </c>
      <c r="R2662" s="14">
        <f t="shared" si="206"/>
        <v>3.8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9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4">
        <f t="shared" si="205"/>
        <v>103</v>
      </c>
      <c r="R2663" s="14">
        <f t="shared" si="206"/>
        <v>85.75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9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4">
        <f t="shared" si="205"/>
        <v>107</v>
      </c>
      <c r="R2664" s="14">
        <f t="shared" si="206"/>
        <v>267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9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4">
        <f t="shared" si="205"/>
        <v>105</v>
      </c>
      <c r="R2665" s="14">
        <f t="shared" si="206"/>
        <v>373.56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9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4">
        <f t="shared" si="205"/>
        <v>103</v>
      </c>
      <c r="R2666" s="14">
        <f t="shared" si="206"/>
        <v>174.04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9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4">
        <f t="shared" si="205"/>
        <v>123</v>
      </c>
      <c r="R2667" s="14">
        <f t="shared" si="206"/>
        <v>93.7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9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4">
        <f t="shared" si="205"/>
        <v>159</v>
      </c>
      <c r="R2668" s="14">
        <f t="shared" si="206"/>
        <v>77.33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9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4">
        <f t="shared" si="205"/>
        <v>111</v>
      </c>
      <c r="R2669" s="14">
        <f t="shared" si="206"/>
        <v>92.22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3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4">
        <f t="shared" si="205"/>
        <v>171</v>
      </c>
      <c r="R2670" s="14">
        <f t="shared" si="206"/>
        <v>60.96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9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4">
        <f t="shared" si="205"/>
        <v>125</v>
      </c>
      <c r="R2671" s="14">
        <f t="shared" si="206"/>
        <v>91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9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4">
        <f t="shared" si="205"/>
        <v>6</v>
      </c>
      <c r="R2672" s="14">
        <f t="shared" si="206"/>
        <v>41.58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9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4">
        <f t="shared" si="205"/>
        <v>11</v>
      </c>
      <c r="R2673" s="14">
        <f t="shared" si="206"/>
        <v>33.76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9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4">
        <f t="shared" si="205"/>
        <v>33</v>
      </c>
      <c r="R2674" s="14">
        <f t="shared" si="206"/>
        <v>70.62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9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4">
        <f t="shared" si="205"/>
        <v>28</v>
      </c>
      <c r="R2675" s="14">
        <f t="shared" si="206"/>
        <v>167.15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5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4">
        <f t="shared" si="205"/>
        <v>63</v>
      </c>
      <c r="R2676" s="14">
        <f t="shared" si="206"/>
        <v>128.62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9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4">
        <f t="shared" si="205"/>
        <v>8</v>
      </c>
      <c r="R2677" s="14">
        <f t="shared" si="206"/>
        <v>65.41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9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4">
        <f t="shared" si="205"/>
        <v>50</v>
      </c>
      <c r="R2678" s="14">
        <f t="shared" si="206"/>
        <v>117.56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9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4">
        <f t="shared" si="205"/>
        <v>18</v>
      </c>
      <c r="R2679" s="14">
        <f t="shared" si="206"/>
        <v>126.48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9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4">
        <f t="shared" si="205"/>
        <v>0</v>
      </c>
      <c r="R2680" s="14">
        <f t="shared" si="206"/>
        <v>550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9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4">
        <f t="shared" si="205"/>
        <v>0</v>
      </c>
      <c r="R2681" s="14">
        <f t="shared" si="206"/>
        <v>44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7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4">
        <f t="shared" si="205"/>
        <v>1</v>
      </c>
      <c r="R2682" s="14">
        <f t="shared" si="206"/>
        <v>69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9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4">
        <f t="shared" si="205"/>
        <v>1</v>
      </c>
      <c r="R2683" s="14">
        <f t="shared" si="206"/>
        <v>27.5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9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4">
        <f t="shared" si="205"/>
        <v>28</v>
      </c>
      <c r="R2684" s="14">
        <f t="shared" si="206"/>
        <v>84.9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9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4">
        <f t="shared" si="205"/>
        <v>0</v>
      </c>
      <c r="R2685" s="14">
        <f t="shared" si="206"/>
        <v>12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9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4">
        <f t="shared" si="205"/>
        <v>1</v>
      </c>
      <c r="R2686" s="14">
        <f t="shared" si="206"/>
        <v>200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9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4">
        <f t="shared" si="205"/>
        <v>0</v>
      </c>
      <c r="R2687" s="14">
        <f t="shared" si="206"/>
        <v>10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9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4">
        <f t="shared" si="205"/>
        <v>0</v>
      </c>
      <c r="R2688" s="14" t="e">
        <f t="shared" si="206"/>
        <v>#DIV/0!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9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4">
        <f t="shared" si="205"/>
        <v>0</v>
      </c>
      <c r="R2689" s="14" t="e">
        <f t="shared" si="206"/>
        <v>#DIV/0!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3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4">
        <f t="shared" si="205"/>
        <v>0</v>
      </c>
      <c r="R2690" s="14">
        <f t="shared" si="206"/>
        <v>5.29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9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4">
        <f t="shared" ref="Q2691:Q2754" si="210">ROUND(E2691/D2691*100,0)</f>
        <v>0</v>
      </c>
      <c r="R2691" s="14">
        <f t="shared" ref="R2691:R2754" si="211">ROUND(E2691/L2691,2)</f>
        <v>1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9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4">
        <f t="shared" si="210"/>
        <v>11</v>
      </c>
      <c r="R2692" s="14">
        <f t="shared" si="211"/>
        <v>72.760000000000005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3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4">
        <f t="shared" si="210"/>
        <v>0</v>
      </c>
      <c r="R2693" s="14">
        <f t="shared" si="211"/>
        <v>17.5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9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4">
        <f t="shared" si="210"/>
        <v>1</v>
      </c>
      <c r="R2694" s="14">
        <f t="shared" si="211"/>
        <v>25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9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4">
        <f t="shared" si="210"/>
        <v>1</v>
      </c>
      <c r="R2695" s="14">
        <f t="shared" si="211"/>
        <v>13.33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9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4">
        <f t="shared" si="210"/>
        <v>0</v>
      </c>
      <c r="R2696" s="14">
        <f t="shared" si="211"/>
        <v>1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3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4">
        <f t="shared" si="210"/>
        <v>0</v>
      </c>
      <c r="R2697" s="14">
        <f t="shared" si="211"/>
        <v>23.67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9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4">
        <f t="shared" si="210"/>
        <v>6</v>
      </c>
      <c r="R2698" s="14">
        <f t="shared" si="211"/>
        <v>89.21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9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4">
        <f t="shared" si="210"/>
        <v>26</v>
      </c>
      <c r="R2699" s="14">
        <f t="shared" si="211"/>
        <v>116.56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9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4">
        <f t="shared" si="210"/>
        <v>0</v>
      </c>
      <c r="R2700" s="14">
        <f t="shared" si="211"/>
        <v>13.01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9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4">
        <f t="shared" si="210"/>
        <v>0</v>
      </c>
      <c r="R2701" s="14" t="e">
        <f t="shared" si="211"/>
        <v>#DIV/0!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9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4">
        <f t="shared" si="210"/>
        <v>1</v>
      </c>
      <c r="R2702" s="14">
        <f t="shared" si="211"/>
        <v>17.5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9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4">
        <f t="shared" si="210"/>
        <v>46</v>
      </c>
      <c r="R2703" s="14">
        <f t="shared" si="211"/>
        <v>34.130000000000003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9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4">
        <f t="shared" si="210"/>
        <v>34</v>
      </c>
      <c r="R2704" s="14">
        <f t="shared" si="211"/>
        <v>132.35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3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4">
        <f t="shared" si="210"/>
        <v>104</v>
      </c>
      <c r="R2705" s="14">
        <f t="shared" si="211"/>
        <v>922.22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9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4">
        <f t="shared" si="210"/>
        <v>6</v>
      </c>
      <c r="R2706" s="14">
        <f t="shared" si="211"/>
        <v>163.57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3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4">
        <f t="shared" si="210"/>
        <v>11</v>
      </c>
      <c r="R2707" s="14">
        <f t="shared" si="211"/>
        <v>217.38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9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4">
        <f t="shared" si="210"/>
        <v>112</v>
      </c>
      <c r="R2708" s="14">
        <f t="shared" si="211"/>
        <v>149.44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9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4">
        <f t="shared" si="210"/>
        <v>351</v>
      </c>
      <c r="R2709" s="14">
        <f t="shared" si="211"/>
        <v>71.239999999999995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9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4">
        <f t="shared" si="210"/>
        <v>233</v>
      </c>
      <c r="R2710" s="14">
        <f t="shared" si="211"/>
        <v>44.46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9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4">
        <f t="shared" si="210"/>
        <v>102</v>
      </c>
      <c r="R2711" s="14">
        <f t="shared" si="211"/>
        <v>164.94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3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4">
        <f t="shared" si="210"/>
        <v>154</v>
      </c>
      <c r="R2712" s="14">
        <f t="shared" si="211"/>
        <v>84.87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9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4">
        <f t="shared" si="210"/>
        <v>101</v>
      </c>
      <c r="R2713" s="14">
        <f t="shared" si="211"/>
        <v>53.95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9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4">
        <f t="shared" si="210"/>
        <v>131</v>
      </c>
      <c r="R2714" s="14">
        <f t="shared" si="211"/>
        <v>50.53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9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4">
        <f t="shared" si="210"/>
        <v>102</v>
      </c>
      <c r="R2715" s="14">
        <f t="shared" si="211"/>
        <v>108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3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4">
        <f t="shared" si="210"/>
        <v>116</v>
      </c>
      <c r="R2716" s="14">
        <f t="shared" si="211"/>
        <v>95.37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9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4">
        <f t="shared" si="210"/>
        <v>265</v>
      </c>
      <c r="R2717" s="14">
        <f t="shared" si="211"/>
        <v>57.63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4">
        <f t="shared" si="210"/>
        <v>120</v>
      </c>
      <c r="R2718" s="14">
        <f t="shared" si="211"/>
        <v>64.16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9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4">
        <f t="shared" si="210"/>
        <v>120</v>
      </c>
      <c r="R2719" s="14">
        <f t="shared" si="211"/>
        <v>92.39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9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4">
        <f t="shared" si="210"/>
        <v>104</v>
      </c>
      <c r="R2720" s="14">
        <f t="shared" si="211"/>
        <v>125.98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9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4">
        <f t="shared" si="210"/>
        <v>109</v>
      </c>
      <c r="R2721" s="14">
        <f t="shared" si="211"/>
        <v>94.64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9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4">
        <f t="shared" si="210"/>
        <v>118</v>
      </c>
      <c r="R2722" s="14">
        <f t="shared" si="211"/>
        <v>170.7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9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4">
        <f t="shared" si="210"/>
        <v>1462</v>
      </c>
      <c r="R2723" s="14">
        <f t="shared" si="211"/>
        <v>40.76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9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4">
        <f t="shared" si="210"/>
        <v>253</v>
      </c>
      <c r="R2724" s="14">
        <f t="shared" si="211"/>
        <v>68.25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9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4">
        <f t="shared" si="210"/>
        <v>140</v>
      </c>
      <c r="R2725" s="14">
        <f t="shared" si="211"/>
        <v>95.49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9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4">
        <f t="shared" si="210"/>
        <v>297</v>
      </c>
      <c r="R2726" s="14">
        <f t="shared" si="211"/>
        <v>7.19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3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4">
        <f t="shared" si="210"/>
        <v>145</v>
      </c>
      <c r="R2727" s="14">
        <f t="shared" si="211"/>
        <v>511.65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7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4">
        <f t="shared" si="210"/>
        <v>106</v>
      </c>
      <c r="R2728" s="14">
        <f t="shared" si="211"/>
        <v>261.75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9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4">
        <f t="shared" si="210"/>
        <v>493</v>
      </c>
      <c r="R2729" s="14">
        <f t="shared" si="211"/>
        <v>69.760000000000005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3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4">
        <f t="shared" si="210"/>
        <v>202</v>
      </c>
      <c r="R2730" s="14">
        <f t="shared" si="211"/>
        <v>77.23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3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4">
        <f t="shared" si="210"/>
        <v>104</v>
      </c>
      <c r="R2731" s="14">
        <f t="shared" si="211"/>
        <v>340.57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3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4">
        <f t="shared" si="210"/>
        <v>170</v>
      </c>
      <c r="R2732" s="14">
        <f t="shared" si="211"/>
        <v>67.42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9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4">
        <f t="shared" si="210"/>
        <v>104</v>
      </c>
      <c r="R2733" s="14">
        <f t="shared" si="211"/>
        <v>845.7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9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4">
        <f t="shared" si="210"/>
        <v>118</v>
      </c>
      <c r="R2734" s="14">
        <f t="shared" si="211"/>
        <v>97.19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9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4">
        <f t="shared" si="210"/>
        <v>108</v>
      </c>
      <c r="R2735" s="14">
        <f t="shared" si="211"/>
        <v>451.84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9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4">
        <f t="shared" si="210"/>
        <v>2260300</v>
      </c>
      <c r="R2736" s="14">
        <f t="shared" si="211"/>
        <v>138.66999999999999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9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4">
        <f t="shared" si="210"/>
        <v>978</v>
      </c>
      <c r="R2737" s="14">
        <f t="shared" si="211"/>
        <v>21.64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4">
        <f t="shared" si="210"/>
        <v>123</v>
      </c>
      <c r="R2738" s="14">
        <f t="shared" si="211"/>
        <v>169.52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9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4">
        <f t="shared" si="210"/>
        <v>246</v>
      </c>
      <c r="R2739" s="14">
        <f t="shared" si="211"/>
        <v>161.88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9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4">
        <f t="shared" si="210"/>
        <v>148</v>
      </c>
      <c r="R2740" s="14">
        <f t="shared" si="211"/>
        <v>493.13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9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4">
        <f t="shared" si="210"/>
        <v>384</v>
      </c>
      <c r="R2741" s="14">
        <f t="shared" si="211"/>
        <v>22.12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3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4">
        <f t="shared" si="210"/>
        <v>103</v>
      </c>
      <c r="R2742" s="14">
        <f t="shared" si="211"/>
        <v>18.239999999999998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3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4">
        <f t="shared" si="210"/>
        <v>0</v>
      </c>
      <c r="R2743" s="14">
        <f t="shared" si="211"/>
        <v>8.75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9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4">
        <f t="shared" si="210"/>
        <v>29</v>
      </c>
      <c r="R2744" s="14">
        <f t="shared" si="211"/>
        <v>40.61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5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4">
        <f t="shared" si="210"/>
        <v>0</v>
      </c>
      <c r="R2745" s="14" t="e">
        <f t="shared" si="211"/>
        <v>#DIV/0!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9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4">
        <f t="shared" si="210"/>
        <v>5</v>
      </c>
      <c r="R2746" s="14">
        <f t="shared" si="211"/>
        <v>37.950000000000003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9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4">
        <f t="shared" si="210"/>
        <v>22</v>
      </c>
      <c r="R2747" s="14">
        <f t="shared" si="211"/>
        <v>35.729999999999997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9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4">
        <f t="shared" si="210"/>
        <v>27</v>
      </c>
      <c r="R2748" s="14">
        <f t="shared" si="211"/>
        <v>42.16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9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4">
        <f t="shared" si="210"/>
        <v>28</v>
      </c>
      <c r="R2749" s="14">
        <f t="shared" si="211"/>
        <v>35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3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4">
        <f t="shared" si="210"/>
        <v>1</v>
      </c>
      <c r="R2750" s="14">
        <f t="shared" si="211"/>
        <v>13.25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3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4">
        <f t="shared" si="210"/>
        <v>1</v>
      </c>
      <c r="R2751" s="14">
        <f t="shared" si="211"/>
        <v>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9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4">
        <f t="shared" si="210"/>
        <v>0</v>
      </c>
      <c r="R2752" s="14" t="e">
        <f t="shared" si="211"/>
        <v>#DIV/0!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9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4">
        <f t="shared" si="210"/>
        <v>0</v>
      </c>
      <c r="R2753" s="14" t="e">
        <f t="shared" si="211"/>
        <v>#DIV/0!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9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4">
        <f t="shared" si="210"/>
        <v>11</v>
      </c>
      <c r="R2754" s="14">
        <f t="shared" si="211"/>
        <v>39.29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9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4">
        <f t="shared" ref="Q2755:Q2818" si="215">ROUND(E2755/D2755*100,0)</f>
        <v>19</v>
      </c>
      <c r="R2755" s="14">
        <f t="shared" ref="R2755:R2818" si="216">ROUND(E2755/L2755,2)</f>
        <v>47.5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9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4">
        <f t="shared" si="215"/>
        <v>0</v>
      </c>
      <c r="R2756" s="14" t="e">
        <f t="shared" si="216"/>
        <v>#DIV/0!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3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4">
        <f t="shared" si="215"/>
        <v>52</v>
      </c>
      <c r="R2757" s="14">
        <f t="shared" si="216"/>
        <v>17.329999999999998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9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4">
        <f t="shared" si="215"/>
        <v>10</v>
      </c>
      <c r="R2758" s="14">
        <f t="shared" si="216"/>
        <v>31.76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3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4">
        <f t="shared" si="215"/>
        <v>1</v>
      </c>
      <c r="R2759" s="14">
        <f t="shared" si="216"/>
        <v>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9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4">
        <f t="shared" si="215"/>
        <v>12</v>
      </c>
      <c r="R2760" s="14">
        <f t="shared" si="216"/>
        <v>39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9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4">
        <f t="shared" si="215"/>
        <v>11</v>
      </c>
      <c r="R2761" s="14">
        <f t="shared" si="216"/>
        <v>52.5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9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4">
        <f t="shared" si="215"/>
        <v>0</v>
      </c>
      <c r="R2762" s="14" t="e">
        <f t="shared" si="216"/>
        <v>#DIV/0!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3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4">
        <f t="shared" si="215"/>
        <v>1</v>
      </c>
      <c r="R2763" s="14">
        <f t="shared" si="216"/>
        <v>9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9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4">
        <f t="shared" si="215"/>
        <v>1</v>
      </c>
      <c r="R2764" s="14">
        <f t="shared" si="216"/>
        <v>25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3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4">
        <f t="shared" si="215"/>
        <v>0</v>
      </c>
      <c r="R2765" s="14">
        <f t="shared" si="216"/>
        <v>30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9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4">
        <f t="shared" si="215"/>
        <v>1</v>
      </c>
      <c r="R2766" s="14">
        <f t="shared" si="216"/>
        <v>11.25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9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4">
        <f t="shared" si="215"/>
        <v>0</v>
      </c>
      <c r="R2767" s="14" t="e">
        <f t="shared" si="216"/>
        <v>#DIV/0!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9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4">
        <f t="shared" si="215"/>
        <v>2</v>
      </c>
      <c r="R2768" s="14">
        <f t="shared" si="216"/>
        <v>25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9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4">
        <f t="shared" si="215"/>
        <v>1</v>
      </c>
      <c r="R2769" s="14">
        <f t="shared" si="216"/>
        <v>11.33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9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4">
        <f t="shared" si="215"/>
        <v>14</v>
      </c>
      <c r="R2770" s="14">
        <f t="shared" si="216"/>
        <v>29.47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9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4">
        <f t="shared" si="215"/>
        <v>0</v>
      </c>
      <c r="R2771" s="14">
        <f t="shared" si="216"/>
        <v>1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9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4">
        <f t="shared" si="215"/>
        <v>10</v>
      </c>
      <c r="R2772" s="14">
        <f t="shared" si="216"/>
        <v>63.1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9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4">
        <f t="shared" si="215"/>
        <v>0</v>
      </c>
      <c r="R2773" s="14" t="e">
        <f t="shared" si="216"/>
        <v>#DIV/0!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9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4">
        <f t="shared" si="215"/>
        <v>0</v>
      </c>
      <c r="R2774" s="14" t="e">
        <f t="shared" si="216"/>
        <v>#DIV/0!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9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4">
        <f t="shared" si="215"/>
        <v>0</v>
      </c>
      <c r="R2775" s="14">
        <f t="shared" si="216"/>
        <v>1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9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4">
        <f t="shared" si="215"/>
        <v>14</v>
      </c>
      <c r="R2776" s="14">
        <f t="shared" si="216"/>
        <v>43.85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9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4">
        <f t="shared" si="215"/>
        <v>3</v>
      </c>
      <c r="R2777" s="14">
        <f t="shared" si="216"/>
        <v>75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9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4">
        <f t="shared" si="215"/>
        <v>8</v>
      </c>
      <c r="R2778" s="14">
        <f t="shared" si="216"/>
        <v>45.97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9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4">
        <f t="shared" si="215"/>
        <v>0</v>
      </c>
      <c r="R2779" s="14">
        <f t="shared" si="216"/>
        <v>10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5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4">
        <f t="shared" si="215"/>
        <v>26</v>
      </c>
      <c r="R2780" s="14">
        <f t="shared" si="216"/>
        <v>93.67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9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4">
        <f t="shared" si="215"/>
        <v>2</v>
      </c>
      <c r="R2781" s="14">
        <f t="shared" si="216"/>
        <v>53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3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4">
        <f t="shared" si="215"/>
        <v>0</v>
      </c>
      <c r="R2782" s="14" t="e">
        <f t="shared" si="216"/>
        <v>#DIV/0!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3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4">
        <f t="shared" si="215"/>
        <v>105</v>
      </c>
      <c r="R2783" s="14">
        <f t="shared" si="216"/>
        <v>47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3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4">
        <f t="shared" si="215"/>
        <v>120</v>
      </c>
      <c r="R2784" s="14">
        <f t="shared" si="216"/>
        <v>66.67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9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4">
        <f t="shared" si="215"/>
        <v>115</v>
      </c>
      <c r="R2785" s="14">
        <f t="shared" si="216"/>
        <v>18.77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9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4">
        <f t="shared" si="215"/>
        <v>119</v>
      </c>
      <c r="R2786" s="14">
        <f t="shared" si="216"/>
        <v>66.11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9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4">
        <f t="shared" si="215"/>
        <v>105</v>
      </c>
      <c r="R2787" s="14">
        <f t="shared" si="216"/>
        <v>36.86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3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4">
        <f t="shared" si="215"/>
        <v>118</v>
      </c>
      <c r="R2788" s="14">
        <f t="shared" si="216"/>
        <v>39.81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9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4">
        <f t="shared" si="215"/>
        <v>120</v>
      </c>
      <c r="R2789" s="14">
        <f t="shared" si="216"/>
        <v>31.5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3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4">
        <f t="shared" si="215"/>
        <v>103</v>
      </c>
      <c r="R2790" s="14">
        <f t="shared" si="216"/>
        <v>102.5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3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4">
        <f t="shared" si="215"/>
        <v>101</v>
      </c>
      <c r="R2791" s="14">
        <f t="shared" si="216"/>
        <v>126.46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9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4">
        <f t="shared" si="215"/>
        <v>105</v>
      </c>
      <c r="R2792" s="14">
        <f t="shared" si="216"/>
        <v>47.88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9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4">
        <f t="shared" si="215"/>
        <v>103</v>
      </c>
      <c r="R2793" s="14">
        <f t="shared" si="216"/>
        <v>73.209999999999994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9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4">
        <f t="shared" si="215"/>
        <v>108</v>
      </c>
      <c r="R2794" s="14">
        <f t="shared" si="216"/>
        <v>89.67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5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4">
        <f t="shared" si="215"/>
        <v>111</v>
      </c>
      <c r="R2795" s="14">
        <f t="shared" si="216"/>
        <v>151.46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9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4">
        <f t="shared" si="215"/>
        <v>150</v>
      </c>
      <c r="R2796" s="14">
        <f t="shared" si="216"/>
        <v>25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9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4">
        <f t="shared" si="215"/>
        <v>104</v>
      </c>
      <c r="R2797" s="14">
        <f t="shared" si="216"/>
        <v>36.5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9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4">
        <f t="shared" si="215"/>
        <v>116</v>
      </c>
      <c r="R2798" s="14">
        <f t="shared" si="216"/>
        <v>44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9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4">
        <f t="shared" si="215"/>
        <v>103</v>
      </c>
      <c r="R2799" s="14">
        <f t="shared" si="216"/>
        <v>87.36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9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4">
        <f t="shared" si="215"/>
        <v>101</v>
      </c>
      <c r="R2800" s="14">
        <f t="shared" si="216"/>
        <v>36.47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9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4">
        <f t="shared" si="215"/>
        <v>117</v>
      </c>
      <c r="R2801" s="14">
        <f t="shared" si="216"/>
        <v>44.86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9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4">
        <f t="shared" si="215"/>
        <v>133</v>
      </c>
      <c r="R2802" s="14">
        <f t="shared" si="216"/>
        <v>42.9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9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4">
        <f t="shared" si="215"/>
        <v>133</v>
      </c>
      <c r="R2803" s="14">
        <f t="shared" si="216"/>
        <v>51.23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9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4">
        <f t="shared" si="215"/>
        <v>102</v>
      </c>
      <c r="R2804" s="14">
        <f t="shared" si="216"/>
        <v>33.94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9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4">
        <f t="shared" si="215"/>
        <v>128</v>
      </c>
      <c r="R2805" s="14">
        <f t="shared" si="216"/>
        <v>90.74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9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4">
        <f t="shared" si="215"/>
        <v>115</v>
      </c>
      <c r="R2806" s="14">
        <f t="shared" si="216"/>
        <v>50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5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4">
        <f t="shared" si="215"/>
        <v>110</v>
      </c>
      <c r="R2807" s="14">
        <f t="shared" si="216"/>
        <v>24.44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9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4">
        <f t="shared" si="215"/>
        <v>112</v>
      </c>
      <c r="R2808" s="14">
        <f t="shared" si="216"/>
        <v>44.25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7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4">
        <f t="shared" si="215"/>
        <v>126</v>
      </c>
      <c r="R2809" s="14">
        <f t="shared" si="216"/>
        <v>67.739999999999995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9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4">
        <f t="shared" si="215"/>
        <v>100</v>
      </c>
      <c r="R2810" s="14">
        <f t="shared" si="216"/>
        <v>65.38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9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4">
        <f t="shared" si="215"/>
        <v>102</v>
      </c>
      <c r="R2811" s="14">
        <f t="shared" si="216"/>
        <v>121.9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9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4">
        <f t="shared" si="215"/>
        <v>108</v>
      </c>
      <c r="R2812" s="14">
        <f t="shared" si="216"/>
        <v>47.46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9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4">
        <f t="shared" si="215"/>
        <v>100</v>
      </c>
      <c r="R2813" s="14">
        <f t="shared" si="216"/>
        <v>92.84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9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4">
        <f t="shared" si="215"/>
        <v>113</v>
      </c>
      <c r="R2814" s="14">
        <f t="shared" si="216"/>
        <v>68.25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9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4">
        <f t="shared" si="215"/>
        <v>128</v>
      </c>
      <c r="R2815" s="14">
        <f t="shared" si="216"/>
        <v>37.21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9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4">
        <f t="shared" si="215"/>
        <v>108</v>
      </c>
      <c r="R2816" s="14">
        <f t="shared" si="216"/>
        <v>25.25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9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4">
        <f t="shared" si="215"/>
        <v>242</v>
      </c>
      <c r="R2817" s="14">
        <f t="shared" si="216"/>
        <v>43.21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9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4">
        <f t="shared" si="215"/>
        <v>142</v>
      </c>
      <c r="R2818" s="14">
        <f t="shared" si="216"/>
        <v>25.13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9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4">
        <f t="shared" ref="Q2819:Q2882" si="220">ROUND(E2819/D2819*100,0)</f>
        <v>130</v>
      </c>
      <c r="R2819" s="14">
        <f t="shared" ref="R2819:R2882" si="221">ROUND(E2819/L2819,2)</f>
        <v>23.64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9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4">
        <f t="shared" si="220"/>
        <v>106</v>
      </c>
      <c r="R2820" s="14">
        <f t="shared" si="221"/>
        <v>103.95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9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4">
        <f t="shared" si="220"/>
        <v>105</v>
      </c>
      <c r="R2821" s="14">
        <f t="shared" si="221"/>
        <v>50.38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9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4">
        <f t="shared" si="220"/>
        <v>136</v>
      </c>
      <c r="R2822" s="14">
        <f t="shared" si="221"/>
        <v>13.6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9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4">
        <f t="shared" si="220"/>
        <v>100</v>
      </c>
      <c r="R2823" s="14">
        <f t="shared" si="221"/>
        <v>28.57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9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4">
        <f t="shared" si="220"/>
        <v>100</v>
      </c>
      <c r="R2824" s="14">
        <f t="shared" si="221"/>
        <v>63.83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9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4">
        <f t="shared" si="220"/>
        <v>124</v>
      </c>
      <c r="R2825" s="14">
        <f t="shared" si="221"/>
        <v>8.86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3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4">
        <f t="shared" si="220"/>
        <v>117</v>
      </c>
      <c r="R2826" s="14">
        <f t="shared" si="221"/>
        <v>50.67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9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4">
        <f t="shared" si="220"/>
        <v>103</v>
      </c>
      <c r="R2827" s="14">
        <f t="shared" si="221"/>
        <v>60.78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9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4">
        <f t="shared" si="220"/>
        <v>108</v>
      </c>
      <c r="R2828" s="14">
        <f t="shared" si="221"/>
        <v>113.42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9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4">
        <f t="shared" si="220"/>
        <v>120</v>
      </c>
      <c r="R2829" s="14">
        <f t="shared" si="221"/>
        <v>104.57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9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4">
        <f t="shared" si="220"/>
        <v>100</v>
      </c>
      <c r="R2830" s="14">
        <f t="shared" si="221"/>
        <v>98.31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9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4">
        <f t="shared" si="220"/>
        <v>107</v>
      </c>
      <c r="R2831" s="14">
        <f t="shared" si="221"/>
        <v>35.04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3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4">
        <f t="shared" si="220"/>
        <v>100</v>
      </c>
      <c r="R2832" s="14">
        <f t="shared" si="221"/>
        <v>272.73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3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4">
        <f t="shared" si="220"/>
        <v>111</v>
      </c>
      <c r="R2833" s="14">
        <f t="shared" si="221"/>
        <v>63.85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9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4">
        <f t="shared" si="220"/>
        <v>115</v>
      </c>
      <c r="R2834" s="14">
        <f t="shared" si="221"/>
        <v>30.19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7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4">
        <f t="shared" si="220"/>
        <v>108</v>
      </c>
      <c r="R2835" s="14">
        <f t="shared" si="221"/>
        <v>83.51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9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4">
        <f t="shared" si="220"/>
        <v>170</v>
      </c>
      <c r="R2836" s="14">
        <f t="shared" si="221"/>
        <v>64.760000000000005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9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4">
        <f t="shared" si="220"/>
        <v>187</v>
      </c>
      <c r="R2837" s="14">
        <f t="shared" si="221"/>
        <v>20.12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9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4">
        <f t="shared" si="220"/>
        <v>108</v>
      </c>
      <c r="R2838" s="14">
        <f t="shared" si="221"/>
        <v>44.09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5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4">
        <f t="shared" si="220"/>
        <v>100</v>
      </c>
      <c r="R2839" s="14">
        <f t="shared" si="221"/>
        <v>40.479999999999997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9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4">
        <f t="shared" si="220"/>
        <v>120</v>
      </c>
      <c r="R2840" s="14">
        <f t="shared" si="221"/>
        <v>44.54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9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4">
        <f t="shared" si="220"/>
        <v>111</v>
      </c>
      <c r="R2841" s="14">
        <f t="shared" si="221"/>
        <v>125.81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9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4">
        <f t="shared" si="220"/>
        <v>104</v>
      </c>
      <c r="R2842" s="14">
        <f t="shared" si="221"/>
        <v>19.7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9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4">
        <f t="shared" si="220"/>
        <v>1</v>
      </c>
      <c r="R2843" s="14">
        <f t="shared" si="221"/>
        <v>10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9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4">
        <f t="shared" si="220"/>
        <v>0</v>
      </c>
      <c r="R2844" s="14" t="e">
        <f t="shared" si="221"/>
        <v>#DIV/0!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9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4">
        <f t="shared" si="220"/>
        <v>0</v>
      </c>
      <c r="R2845" s="14" t="e">
        <f t="shared" si="221"/>
        <v>#DIV/0!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9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4">
        <f t="shared" si="220"/>
        <v>5</v>
      </c>
      <c r="R2846" s="14">
        <f t="shared" si="221"/>
        <v>30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9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4">
        <f t="shared" si="220"/>
        <v>32</v>
      </c>
      <c r="R2847" s="14">
        <f t="shared" si="221"/>
        <v>60.67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9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4">
        <f t="shared" si="220"/>
        <v>0</v>
      </c>
      <c r="R2848" s="14" t="e">
        <f t="shared" si="221"/>
        <v>#DIV/0!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9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4">
        <f t="shared" si="220"/>
        <v>0</v>
      </c>
      <c r="R2849" s="14" t="e">
        <f t="shared" si="221"/>
        <v>#DIV/0!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9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4">
        <f t="shared" si="220"/>
        <v>0</v>
      </c>
      <c r="R2850" s="14">
        <f t="shared" si="221"/>
        <v>23.33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9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4">
        <f t="shared" si="220"/>
        <v>1</v>
      </c>
      <c r="R2851" s="14">
        <f t="shared" si="221"/>
        <v>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9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4">
        <f t="shared" si="220"/>
        <v>4</v>
      </c>
      <c r="R2852" s="14">
        <f t="shared" si="221"/>
        <v>23.92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9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4">
        <f t="shared" si="220"/>
        <v>0</v>
      </c>
      <c r="R2853" s="14" t="e">
        <f t="shared" si="221"/>
        <v>#DIV/0!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9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4">
        <f t="shared" si="220"/>
        <v>2</v>
      </c>
      <c r="R2854" s="14">
        <f t="shared" si="221"/>
        <v>15.83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9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4">
        <f t="shared" si="220"/>
        <v>0</v>
      </c>
      <c r="R2855" s="14" t="e">
        <f t="shared" si="221"/>
        <v>#DIV/0!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9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4">
        <f t="shared" si="220"/>
        <v>42</v>
      </c>
      <c r="R2856" s="14">
        <f t="shared" si="221"/>
        <v>29.79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9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4">
        <f t="shared" si="220"/>
        <v>50</v>
      </c>
      <c r="R2857" s="14">
        <f t="shared" si="221"/>
        <v>60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9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4">
        <f t="shared" si="220"/>
        <v>5</v>
      </c>
      <c r="R2858" s="14">
        <f t="shared" si="221"/>
        <v>24.33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5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4">
        <f t="shared" si="220"/>
        <v>20</v>
      </c>
      <c r="R2859" s="14">
        <f t="shared" si="221"/>
        <v>500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9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4">
        <f t="shared" si="220"/>
        <v>0</v>
      </c>
      <c r="R2860" s="14" t="e">
        <f t="shared" si="221"/>
        <v>#DIV/0!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3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4">
        <f t="shared" si="220"/>
        <v>2</v>
      </c>
      <c r="R2861" s="14">
        <f t="shared" si="221"/>
        <v>35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9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4">
        <f t="shared" si="220"/>
        <v>7</v>
      </c>
      <c r="R2862" s="14">
        <f t="shared" si="221"/>
        <v>29.56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9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4">
        <f t="shared" si="220"/>
        <v>32</v>
      </c>
      <c r="R2863" s="14">
        <f t="shared" si="221"/>
        <v>26.67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9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4">
        <f t="shared" si="220"/>
        <v>0</v>
      </c>
      <c r="R2864" s="14">
        <f t="shared" si="221"/>
        <v>18.329999999999998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9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4">
        <f t="shared" si="220"/>
        <v>0</v>
      </c>
      <c r="R2865" s="14">
        <f t="shared" si="221"/>
        <v>20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7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4">
        <f t="shared" si="220"/>
        <v>2</v>
      </c>
      <c r="R2866" s="14">
        <f t="shared" si="221"/>
        <v>13.33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9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4">
        <f t="shared" si="220"/>
        <v>0</v>
      </c>
      <c r="R2867" s="14" t="e">
        <f t="shared" si="221"/>
        <v>#DIV/0!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9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4">
        <f t="shared" si="220"/>
        <v>1</v>
      </c>
      <c r="R2868" s="14">
        <f t="shared" si="221"/>
        <v>22.5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9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4">
        <f t="shared" si="220"/>
        <v>20</v>
      </c>
      <c r="R2869" s="14">
        <f t="shared" si="221"/>
        <v>50.4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9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4">
        <f t="shared" si="220"/>
        <v>42</v>
      </c>
      <c r="R2870" s="14">
        <f t="shared" si="221"/>
        <v>105.03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9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4">
        <f t="shared" si="220"/>
        <v>1</v>
      </c>
      <c r="R2871" s="14">
        <f t="shared" si="221"/>
        <v>35.4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9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4">
        <f t="shared" si="220"/>
        <v>15</v>
      </c>
      <c r="R2872" s="14">
        <f t="shared" si="221"/>
        <v>83.33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9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4">
        <f t="shared" si="220"/>
        <v>5</v>
      </c>
      <c r="R2873" s="14">
        <f t="shared" si="221"/>
        <v>35.92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3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4">
        <f t="shared" si="220"/>
        <v>0</v>
      </c>
      <c r="R2874" s="14" t="e">
        <f t="shared" si="221"/>
        <v>#DIV/0!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9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4">
        <f t="shared" si="220"/>
        <v>38</v>
      </c>
      <c r="R2875" s="14">
        <f t="shared" si="221"/>
        <v>119.13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9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4">
        <f t="shared" si="220"/>
        <v>5</v>
      </c>
      <c r="R2876" s="14">
        <f t="shared" si="221"/>
        <v>90.33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9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4">
        <f t="shared" si="220"/>
        <v>0</v>
      </c>
      <c r="R2877" s="14">
        <f t="shared" si="221"/>
        <v>2.33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9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4">
        <f t="shared" si="220"/>
        <v>0</v>
      </c>
      <c r="R2878" s="14" t="e">
        <f t="shared" si="221"/>
        <v>#DIV/0!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9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4">
        <f t="shared" si="220"/>
        <v>11</v>
      </c>
      <c r="R2879" s="14">
        <f t="shared" si="221"/>
        <v>108.33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9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4">
        <f t="shared" si="220"/>
        <v>2</v>
      </c>
      <c r="R2880" s="14">
        <f t="shared" si="221"/>
        <v>15.75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9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4">
        <f t="shared" si="220"/>
        <v>0</v>
      </c>
      <c r="R2881" s="14">
        <f t="shared" si="221"/>
        <v>29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9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4">
        <f t="shared" si="220"/>
        <v>23</v>
      </c>
      <c r="R2882" s="14">
        <f t="shared" si="221"/>
        <v>96.55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9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4">
        <f t="shared" ref="Q2883:Q2946" si="225">ROUND(E2883/D2883*100,0)</f>
        <v>0</v>
      </c>
      <c r="R2883" s="14" t="e">
        <f t="shared" ref="R2883:R2946" si="226">ROUND(E2883/L2883,2)</f>
        <v>#DIV/0!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9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4">
        <f t="shared" si="225"/>
        <v>34</v>
      </c>
      <c r="R2884" s="14">
        <f t="shared" si="226"/>
        <v>63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9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4">
        <f t="shared" si="225"/>
        <v>19</v>
      </c>
      <c r="R2885" s="14">
        <f t="shared" si="226"/>
        <v>381.6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3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4">
        <f t="shared" si="225"/>
        <v>0</v>
      </c>
      <c r="R2886" s="14">
        <f t="shared" si="226"/>
        <v>46.25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3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4">
        <f t="shared" si="225"/>
        <v>33</v>
      </c>
      <c r="R2887" s="14">
        <f t="shared" si="226"/>
        <v>26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9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4">
        <f t="shared" si="225"/>
        <v>5</v>
      </c>
      <c r="R2888" s="14">
        <f t="shared" si="226"/>
        <v>10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9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4">
        <f t="shared" si="225"/>
        <v>0</v>
      </c>
      <c r="R2889" s="14">
        <f t="shared" si="226"/>
        <v>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9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4">
        <f t="shared" si="225"/>
        <v>0</v>
      </c>
      <c r="R2890" s="14" t="e">
        <f t="shared" si="226"/>
        <v>#DIV/0!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9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4">
        <f t="shared" si="225"/>
        <v>38</v>
      </c>
      <c r="R2891" s="14">
        <f t="shared" si="226"/>
        <v>81.569999999999993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9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4">
        <f t="shared" si="225"/>
        <v>1</v>
      </c>
      <c r="R2892" s="14">
        <f t="shared" si="226"/>
        <v>7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9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4">
        <f t="shared" si="225"/>
        <v>3</v>
      </c>
      <c r="R2893" s="14">
        <f t="shared" si="226"/>
        <v>27.3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9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4">
        <f t="shared" si="225"/>
        <v>9</v>
      </c>
      <c r="R2894" s="14">
        <f t="shared" si="226"/>
        <v>29.41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7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4">
        <f t="shared" si="225"/>
        <v>1</v>
      </c>
      <c r="R2895" s="14">
        <f t="shared" si="226"/>
        <v>12.5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3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4">
        <f t="shared" si="225"/>
        <v>0</v>
      </c>
      <c r="R2896" s="14" t="e">
        <f t="shared" si="226"/>
        <v>#DIV/0!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9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4">
        <f t="shared" si="225"/>
        <v>5</v>
      </c>
      <c r="R2897" s="14">
        <f t="shared" si="226"/>
        <v>5.75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9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4">
        <f t="shared" si="225"/>
        <v>21</v>
      </c>
      <c r="R2898" s="14">
        <f t="shared" si="226"/>
        <v>52.08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9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4">
        <f t="shared" si="225"/>
        <v>5</v>
      </c>
      <c r="R2899" s="14">
        <f t="shared" si="226"/>
        <v>183.33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9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4">
        <f t="shared" si="225"/>
        <v>4</v>
      </c>
      <c r="R2900" s="14">
        <f t="shared" si="226"/>
        <v>26.33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9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4">
        <f t="shared" si="225"/>
        <v>0</v>
      </c>
      <c r="R2901" s="14" t="e">
        <f t="shared" si="226"/>
        <v>#DIV/0!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9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4">
        <f t="shared" si="225"/>
        <v>62</v>
      </c>
      <c r="R2902" s="14">
        <f t="shared" si="226"/>
        <v>486.43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9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4">
        <f t="shared" si="225"/>
        <v>1</v>
      </c>
      <c r="R2903" s="14">
        <f t="shared" si="226"/>
        <v>3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3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4">
        <f t="shared" si="225"/>
        <v>0</v>
      </c>
      <c r="R2904" s="14">
        <f t="shared" si="226"/>
        <v>25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9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4">
        <f t="shared" si="225"/>
        <v>1</v>
      </c>
      <c r="R2905" s="14">
        <f t="shared" si="226"/>
        <v>9.75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9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4">
        <f t="shared" si="225"/>
        <v>5</v>
      </c>
      <c r="R2906" s="14">
        <f t="shared" si="226"/>
        <v>18.75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9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4">
        <f t="shared" si="225"/>
        <v>18</v>
      </c>
      <c r="R2907" s="14">
        <f t="shared" si="226"/>
        <v>36.590000000000003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9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4">
        <f t="shared" si="225"/>
        <v>9</v>
      </c>
      <c r="R2908" s="14">
        <f t="shared" si="226"/>
        <v>80.709999999999994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9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4">
        <f t="shared" si="225"/>
        <v>0</v>
      </c>
      <c r="R2909" s="14">
        <f t="shared" si="226"/>
        <v>1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5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4">
        <f t="shared" si="225"/>
        <v>3</v>
      </c>
      <c r="R2910" s="14">
        <f t="shared" si="226"/>
        <v>52.8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9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4">
        <f t="shared" si="225"/>
        <v>0</v>
      </c>
      <c r="R2911" s="14">
        <f t="shared" si="226"/>
        <v>20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9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4">
        <f t="shared" si="225"/>
        <v>0</v>
      </c>
      <c r="R2912" s="14">
        <f t="shared" si="226"/>
        <v>1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9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4">
        <f t="shared" si="225"/>
        <v>37</v>
      </c>
      <c r="R2913" s="14">
        <f t="shared" si="226"/>
        <v>46.93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9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4">
        <f t="shared" si="225"/>
        <v>14</v>
      </c>
      <c r="R2914" s="14">
        <f t="shared" si="226"/>
        <v>78.08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9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4">
        <f t="shared" si="225"/>
        <v>0</v>
      </c>
      <c r="R2915" s="14">
        <f t="shared" si="226"/>
        <v>1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3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4">
        <f t="shared" si="225"/>
        <v>0</v>
      </c>
      <c r="R2916" s="14">
        <f t="shared" si="226"/>
        <v>1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9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4">
        <f t="shared" si="225"/>
        <v>61</v>
      </c>
      <c r="R2917" s="14">
        <f t="shared" si="226"/>
        <v>203.67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3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4">
        <f t="shared" si="225"/>
        <v>8</v>
      </c>
      <c r="R2918" s="14">
        <f t="shared" si="226"/>
        <v>20.71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9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4">
        <f t="shared" si="225"/>
        <v>22</v>
      </c>
      <c r="R2919" s="14">
        <f t="shared" si="226"/>
        <v>48.56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9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4">
        <f t="shared" si="225"/>
        <v>27</v>
      </c>
      <c r="R2920" s="14">
        <f t="shared" si="226"/>
        <v>68.099999999999994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9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4">
        <f t="shared" si="225"/>
        <v>9</v>
      </c>
      <c r="R2921" s="14">
        <f t="shared" si="226"/>
        <v>8.5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9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4">
        <f t="shared" si="225"/>
        <v>27</v>
      </c>
      <c r="R2922" s="14">
        <f t="shared" si="226"/>
        <v>51.62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3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4">
        <f t="shared" si="225"/>
        <v>129</v>
      </c>
      <c r="R2923" s="14">
        <f t="shared" si="226"/>
        <v>43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9" hidden="1" x14ac:dyDescent="0.25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0" t="s">
        <v>8313</v>
      </c>
      <c r="P2924" t="s">
        <v>8355</v>
      </c>
      <c r="Q2924" s="14">
        <f t="shared" si="225"/>
        <v>0</v>
      </c>
      <c r="R2924" s="14" t="e">
        <f t="shared" si="226"/>
        <v>#DIV/0!</v>
      </c>
      <c r="S2924" s="16">
        <f t="shared" si="227"/>
        <v>41999.861064814817</v>
      </c>
      <c r="T2924" s="16">
        <f t="shared" si="228"/>
        <v>42029.861064814817</v>
      </c>
      <c r="U2924">
        <f t="shared" si="229"/>
        <v>2014</v>
      </c>
    </row>
    <row r="2925" spans="1:21" ht="49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4">
        <f t="shared" si="225"/>
        <v>100</v>
      </c>
      <c r="R2925" s="14">
        <f t="shared" si="226"/>
        <v>30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9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4">
        <f t="shared" si="225"/>
        <v>103</v>
      </c>
      <c r="R2926" s="14">
        <f t="shared" si="226"/>
        <v>175.51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9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4">
        <f t="shared" si="225"/>
        <v>102</v>
      </c>
      <c r="R2927" s="14">
        <f t="shared" si="226"/>
        <v>231.66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9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4">
        <f t="shared" si="225"/>
        <v>125</v>
      </c>
      <c r="R2928" s="14">
        <f t="shared" si="226"/>
        <v>75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9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4">
        <f t="shared" si="225"/>
        <v>131</v>
      </c>
      <c r="R2929" s="14">
        <f t="shared" si="226"/>
        <v>112.14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3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4">
        <f t="shared" si="225"/>
        <v>100</v>
      </c>
      <c r="R2930" s="14">
        <f t="shared" si="226"/>
        <v>41.67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9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4">
        <f t="shared" si="225"/>
        <v>102</v>
      </c>
      <c r="R2931" s="14">
        <f t="shared" si="226"/>
        <v>255.17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9" hidden="1" x14ac:dyDescent="0.25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0" t="s">
        <v>8313</v>
      </c>
      <c r="P2932" t="s">
        <v>8355</v>
      </c>
      <c r="Q2932" s="14">
        <f t="shared" si="225"/>
        <v>0</v>
      </c>
      <c r="R2932" s="14" t="e">
        <f t="shared" si="226"/>
        <v>#DIV/0!</v>
      </c>
      <c r="S2932" s="16">
        <f t="shared" si="227"/>
        <v>41854.602650462963</v>
      </c>
      <c r="T2932" s="16">
        <f t="shared" si="228"/>
        <v>41884.602650462963</v>
      </c>
      <c r="U2932">
        <f t="shared" si="229"/>
        <v>2014</v>
      </c>
    </row>
    <row r="2933" spans="1:21" ht="49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4">
        <f t="shared" si="225"/>
        <v>106</v>
      </c>
      <c r="R2933" s="14">
        <f t="shared" si="226"/>
        <v>88.33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9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4">
        <f t="shared" si="225"/>
        <v>105</v>
      </c>
      <c r="R2934" s="14">
        <f t="shared" si="226"/>
        <v>85.74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9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4">
        <f t="shared" si="225"/>
        <v>103</v>
      </c>
      <c r="R2935" s="14">
        <f t="shared" si="226"/>
        <v>47.57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9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4">
        <f t="shared" si="225"/>
        <v>108</v>
      </c>
      <c r="R2936" s="14">
        <f t="shared" si="226"/>
        <v>72.97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9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4">
        <f t="shared" si="225"/>
        <v>101</v>
      </c>
      <c r="R2937" s="14">
        <f t="shared" si="226"/>
        <v>90.54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9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4">
        <f t="shared" si="225"/>
        <v>128</v>
      </c>
      <c r="R2938" s="14">
        <f t="shared" si="226"/>
        <v>37.65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49" hidden="1" x14ac:dyDescent="0.25">
      <c r="A2939">
        <v>2930</v>
      </c>
      <c r="B2939" s="3" t="s">
        <v>2930</v>
      </c>
      <c r="C2939" s="3" t="s">
        <v>7040</v>
      </c>
      <c r="D2939" s="6">
        <v>10000</v>
      </c>
      <c r="E2939" s="8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 s="10" t="s">
        <v>8313</v>
      </c>
      <c r="P2939" t="s">
        <v>8355</v>
      </c>
      <c r="Q2939" s="14">
        <f t="shared" si="225"/>
        <v>101</v>
      </c>
      <c r="R2939" s="14">
        <f t="shared" si="226"/>
        <v>162.77000000000001</v>
      </c>
      <c r="S2939" s="16">
        <f t="shared" si="227"/>
        <v>42101.584074074075</v>
      </c>
      <c r="T2939" s="16">
        <f t="shared" si="228"/>
        <v>42131.584074074075</v>
      </c>
      <c r="U2939">
        <f t="shared" si="229"/>
        <v>2015</v>
      </c>
    </row>
    <row r="2940" spans="1:21" ht="49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4">
        <f t="shared" si="225"/>
        <v>101</v>
      </c>
      <c r="R2940" s="14">
        <f t="shared" si="226"/>
        <v>126.72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9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4">
        <f t="shared" si="225"/>
        <v>103</v>
      </c>
      <c r="R2941" s="14">
        <f t="shared" si="226"/>
        <v>329.2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9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4">
        <f t="shared" si="225"/>
        <v>107</v>
      </c>
      <c r="R2942" s="14">
        <f t="shared" si="226"/>
        <v>81.239999999999995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9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4">
        <f t="shared" si="225"/>
        <v>0</v>
      </c>
      <c r="R2943" s="14">
        <f t="shared" si="226"/>
        <v>1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9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4">
        <f t="shared" si="225"/>
        <v>20</v>
      </c>
      <c r="R2944" s="14">
        <f t="shared" si="226"/>
        <v>202.23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9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4">
        <f t="shared" si="225"/>
        <v>0</v>
      </c>
      <c r="R2945" s="14" t="e">
        <f t="shared" si="226"/>
        <v>#DIV/0!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3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4">
        <f t="shared" si="225"/>
        <v>1</v>
      </c>
      <c r="R2946" s="14">
        <f t="shared" si="226"/>
        <v>100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9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4">
        <f t="shared" ref="Q2947:Q3010" si="230">ROUND(E2947/D2947*100,0)</f>
        <v>0</v>
      </c>
      <c r="R2947" s="14" t="e">
        <f t="shared" ref="R2947:R3010" si="231">ROUND(E2947/L2947,2)</f>
        <v>#DIV/0!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9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4">
        <f t="shared" si="230"/>
        <v>0</v>
      </c>
      <c r="R2948" s="14">
        <f t="shared" si="231"/>
        <v>1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9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4">
        <f t="shared" si="230"/>
        <v>4</v>
      </c>
      <c r="R2949" s="14">
        <f t="shared" si="231"/>
        <v>82.46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9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4">
        <f t="shared" si="230"/>
        <v>0</v>
      </c>
      <c r="R2950" s="14">
        <f t="shared" si="231"/>
        <v>2.67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9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4">
        <f t="shared" si="230"/>
        <v>3</v>
      </c>
      <c r="R2951" s="14">
        <f t="shared" si="231"/>
        <v>12.5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9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4">
        <f t="shared" si="230"/>
        <v>0</v>
      </c>
      <c r="R2952" s="14" t="e">
        <f t="shared" si="231"/>
        <v>#DIV/0!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5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4">
        <f t="shared" si="230"/>
        <v>2</v>
      </c>
      <c r="R2953" s="14">
        <f t="shared" si="231"/>
        <v>18.899999999999999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9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4">
        <f t="shared" si="230"/>
        <v>8</v>
      </c>
      <c r="R2954" s="14">
        <f t="shared" si="231"/>
        <v>200.63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9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4">
        <f t="shared" si="230"/>
        <v>0</v>
      </c>
      <c r="R2955" s="14">
        <f t="shared" si="231"/>
        <v>201.67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9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4">
        <f t="shared" si="230"/>
        <v>0</v>
      </c>
      <c r="R2956" s="14" t="e">
        <f t="shared" si="231"/>
        <v>#DIV/0!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3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4">
        <f t="shared" si="230"/>
        <v>60</v>
      </c>
      <c r="R2957" s="14">
        <f t="shared" si="231"/>
        <v>65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9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4">
        <f t="shared" si="230"/>
        <v>17</v>
      </c>
      <c r="R2958" s="14">
        <f t="shared" si="231"/>
        <v>66.099999999999994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9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4">
        <f t="shared" si="230"/>
        <v>2</v>
      </c>
      <c r="R2959" s="14">
        <f t="shared" si="231"/>
        <v>93.33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9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4">
        <f t="shared" si="230"/>
        <v>0</v>
      </c>
      <c r="R2960" s="14" t="e">
        <f t="shared" si="231"/>
        <v>#DIV/0!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9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4">
        <f t="shared" si="230"/>
        <v>0</v>
      </c>
      <c r="R2961" s="14" t="e">
        <f t="shared" si="231"/>
        <v>#DIV/0!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9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4">
        <f t="shared" si="230"/>
        <v>0</v>
      </c>
      <c r="R2962" s="14" t="e">
        <f t="shared" si="231"/>
        <v>#DIV/0!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9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4">
        <f t="shared" si="230"/>
        <v>110</v>
      </c>
      <c r="R2963" s="14">
        <f t="shared" si="231"/>
        <v>50.75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9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4">
        <f t="shared" si="230"/>
        <v>122</v>
      </c>
      <c r="R2964" s="14">
        <f t="shared" si="231"/>
        <v>60.9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5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4">
        <f t="shared" si="230"/>
        <v>107</v>
      </c>
      <c r="R2965" s="14">
        <f t="shared" si="231"/>
        <v>109.03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9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4">
        <f t="shared" si="230"/>
        <v>101</v>
      </c>
      <c r="R2966" s="14">
        <f t="shared" si="231"/>
        <v>25.69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9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4">
        <f t="shared" si="230"/>
        <v>109</v>
      </c>
      <c r="R2967" s="14">
        <f t="shared" si="231"/>
        <v>41.92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9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4">
        <f t="shared" si="230"/>
        <v>114</v>
      </c>
      <c r="R2968" s="14">
        <f t="shared" si="231"/>
        <v>88.77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9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4">
        <f t="shared" si="230"/>
        <v>114</v>
      </c>
      <c r="R2969" s="14">
        <f t="shared" si="231"/>
        <v>80.23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3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4">
        <f t="shared" si="230"/>
        <v>106</v>
      </c>
      <c r="R2970" s="14">
        <f t="shared" si="231"/>
        <v>78.94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9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4">
        <f t="shared" si="230"/>
        <v>163</v>
      </c>
      <c r="R2971" s="14">
        <f t="shared" si="231"/>
        <v>95.59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9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4">
        <f t="shared" si="230"/>
        <v>106</v>
      </c>
      <c r="R2972" s="14">
        <f t="shared" si="231"/>
        <v>69.89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9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4">
        <f t="shared" si="230"/>
        <v>100</v>
      </c>
      <c r="R2973" s="14">
        <f t="shared" si="231"/>
        <v>74.53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3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4">
        <f t="shared" si="230"/>
        <v>105</v>
      </c>
      <c r="R2974" s="14">
        <f t="shared" si="231"/>
        <v>123.94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9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4">
        <f t="shared" si="230"/>
        <v>175</v>
      </c>
      <c r="R2975" s="14">
        <f t="shared" si="231"/>
        <v>264.85000000000002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9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4">
        <f t="shared" si="230"/>
        <v>102</v>
      </c>
      <c r="R2976" s="14">
        <f t="shared" si="231"/>
        <v>58.62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9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4">
        <f t="shared" si="230"/>
        <v>100</v>
      </c>
      <c r="R2977" s="14">
        <f t="shared" si="231"/>
        <v>70.88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9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4">
        <f t="shared" si="230"/>
        <v>171</v>
      </c>
      <c r="R2978" s="14">
        <f t="shared" si="231"/>
        <v>8.57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5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4">
        <f t="shared" si="230"/>
        <v>114</v>
      </c>
      <c r="R2979" s="14">
        <f t="shared" si="231"/>
        <v>113.57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9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4">
        <f t="shared" si="230"/>
        <v>129</v>
      </c>
      <c r="R2980" s="14">
        <f t="shared" si="231"/>
        <v>60.69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9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4">
        <f t="shared" si="230"/>
        <v>101</v>
      </c>
      <c r="R2981" s="14">
        <f t="shared" si="231"/>
        <v>110.22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9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4">
        <f t="shared" si="230"/>
        <v>109</v>
      </c>
      <c r="R2982" s="14">
        <f t="shared" si="231"/>
        <v>136.46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9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4">
        <f t="shared" si="230"/>
        <v>129</v>
      </c>
      <c r="R2983" s="14">
        <f t="shared" si="231"/>
        <v>53.16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3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4">
        <f t="shared" si="230"/>
        <v>102</v>
      </c>
      <c r="R2984" s="14">
        <f t="shared" si="231"/>
        <v>86.49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9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4">
        <f t="shared" si="230"/>
        <v>147</v>
      </c>
      <c r="R2985" s="14">
        <f t="shared" si="231"/>
        <v>155.24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9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4">
        <f t="shared" si="230"/>
        <v>100</v>
      </c>
      <c r="R2986" s="14">
        <f t="shared" si="231"/>
        <v>115.08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9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4">
        <f t="shared" si="230"/>
        <v>122</v>
      </c>
      <c r="R2987" s="14">
        <f t="shared" si="231"/>
        <v>109.59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9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4">
        <f t="shared" si="230"/>
        <v>106</v>
      </c>
      <c r="R2988" s="14">
        <f t="shared" si="231"/>
        <v>45.21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9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4">
        <f t="shared" si="230"/>
        <v>110</v>
      </c>
      <c r="R2989" s="14">
        <f t="shared" si="231"/>
        <v>104.15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9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4">
        <f t="shared" si="230"/>
        <v>100</v>
      </c>
      <c r="R2990" s="14">
        <f t="shared" si="231"/>
        <v>35.71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7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4">
        <f t="shared" si="230"/>
        <v>177</v>
      </c>
      <c r="R2991" s="14">
        <f t="shared" si="231"/>
        <v>97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9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4">
        <f t="shared" si="230"/>
        <v>100</v>
      </c>
      <c r="R2992" s="14">
        <f t="shared" si="231"/>
        <v>370.37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9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4">
        <f t="shared" si="230"/>
        <v>103</v>
      </c>
      <c r="R2993" s="14">
        <f t="shared" si="231"/>
        <v>94.41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9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4">
        <f t="shared" si="230"/>
        <v>105</v>
      </c>
      <c r="R2994" s="14">
        <f t="shared" si="231"/>
        <v>48.98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7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4">
        <f t="shared" si="230"/>
        <v>100</v>
      </c>
      <c r="R2995" s="14">
        <f t="shared" si="231"/>
        <v>45.59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9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4">
        <f t="shared" si="230"/>
        <v>458</v>
      </c>
      <c r="R2996" s="14">
        <f t="shared" si="231"/>
        <v>23.28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9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4">
        <f t="shared" si="230"/>
        <v>105</v>
      </c>
      <c r="R2997" s="14">
        <f t="shared" si="231"/>
        <v>63.23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3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4">
        <f t="shared" si="230"/>
        <v>172</v>
      </c>
      <c r="R2998" s="14">
        <f t="shared" si="231"/>
        <v>153.52000000000001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9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4">
        <f t="shared" si="230"/>
        <v>104</v>
      </c>
      <c r="R2999" s="14">
        <f t="shared" si="231"/>
        <v>90.2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9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4">
        <f t="shared" si="230"/>
        <v>103</v>
      </c>
      <c r="R3000" s="14">
        <f t="shared" si="231"/>
        <v>118.97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9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4">
        <f t="shared" si="230"/>
        <v>119</v>
      </c>
      <c r="R3001" s="14">
        <f t="shared" si="231"/>
        <v>80.25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9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4">
        <f t="shared" si="230"/>
        <v>100</v>
      </c>
      <c r="R3002" s="14">
        <f t="shared" si="231"/>
        <v>62.5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9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4">
        <f t="shared" si="230"/>
        <v>319</v>
      </c>
      <c r="R3003" s="14">
        <f t="shared" si="231"/>
        <v>131.38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3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4">
        <f t="shared" si="230"/>
        <v>109</v>
      </c>
      <c r="R3004" s="14">
        <f t="shared" si="231"/>
        <v>73.03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9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4">
        <f t="shared" si="230"/>
        <v>101</v>
      </c>
      <c r="R3005" s="14">
        <f t="shared" si="231"/>
        <v>178.53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9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4">
        <f t="shared" si="230"/>
        <v>113</v>
      </c>
      <c r="R3006" s="14">
        <f t="shared" si="231"/>
        <v>162.91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9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4">
        <f t="shared" si="230"/>
        <v>120</v>
      </c>
      <c r="R3007" s="14">
        <f t="shared" si="231"/>
        <v>108.24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3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4">
        <f t="shared" si="230"/>
        <v>108</v>
      </c>
      <c r="R3008" s="14">
        <f t="shared" si="231"/>
        <v>88.87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3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4">
        <f t="shared" si="230"/>
        <v>180</v>
      </c>
      <c r="R3009" s="14">
        <f t="shared" si="231"/>
        <v>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9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4">
        <f t="shared" si="230"/>
        <v>101</v>
      </c>
      <c r="R3010" s="14">
        <f t="shared" si="231"/>
        <v>116.73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9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4">
        <f t="shared" ref="Q3011:Q3074" si="235">ROUND(E3011/D3011*100,0)</f>
        <v>120</v>
      </c>
      <c r="R3011" s="14">
        <f t="shared" ref="R3011:R3074" si="236">ROUND(E3011/L3011,2)</f>
        <v>233.9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9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4">
        <f t="shared" si="235"/>
        <v>158</v>
      </c>
      <c r="R3012" s="14">
        <f t="shared" si="236"/>
        <v>158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9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4">
        <f t="shared" si="235"/>
        <v>124</v>
      </c>
      <c r="R3013" s="14">
        <f t="shared" si="236"/>
        <v>14.84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9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4">
        <f t="shared" si="235"/>
        <v>117</v>
      </c>
      <c r="R3014" s="14">
        <f t="shared" si="236"/>
        <v>85.18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9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4">
        <f t="shared" si="235"/>
        <v>157</v>
      </c>
      <c r="R3015" s="14">
        <f t="shared" si="236"/>
        <v>146.69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9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4">
        <f t="shared" si="235"/>
        <v>113</v>
      </c>
      <c r="R3016" s="14">
        <f t="shared" si="236"/>
        <v>50.76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9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4">
        <f t="shared" si="235"/>
        <v>103</v>
      </c>
      <c r="R3017" s="14">
        <f t="shared" si="236"/>
        <v>87.7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9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4">
        <f t="shared" si="235"/>
        <v>103</v>
      </c>
      <c r="R3018" s="14">
        <f t="shared" si="236"/>
        <v>242.28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9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4">
        <f t="shared" si="235"/>
        <v>106</v>
      </c>
      <c r="R3019" s="14">
        <f t="shared" si="236"/>
        <v>146.44999999999999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9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4">
        <f t="shared" si="235"/>
        <v>101</v>
      </c>
      <c r="R3020" s="14">
        <f t="shared" si="236"/>
        <v>103.17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9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4">
        <f t="shared" si="235"/>
        <v>121</v>
      </c>
      <c r="R3021" s="14">
        <f t="shared" si="236"/>
        <v>80.459999999999994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9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4">
        <f t="shared" si="235"/>
        <v>101</v>
      </c>
      <c r="R3022" s="14">
        <f t="shared" si="236"/>
        <v>234.67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9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4">
        <f t="shared" si="235"/>
        <v>116</v>
      </c>
      <c r="R3023" s="14">
        <f t="shared" si="236"/>
        <v>50.69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9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4">
        <f t="shared" si="235"/>
        <v>101</v>
      </c>
      <c r="R3024" s="14">
        <f t="shared" si="236"/>
        <v>162.71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9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4">
        <f t="shared" si="235"/>
        <v>103</v>
      </c>
      <c r="R3025" s="14">
        <f t="shared" si="236"/>
        <v>120.17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9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4">
        <f t="shared" si="235"/>
        <v>246</v>
      </c>
      <c r="R3026" s="14">
        <f t="shared" si="236"/>
        <v>67.7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9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4">
        <f t="shared" si="235"/>
        <v>302</v>
      </c>
      <c r="R3027" s="14">
        <f t="shared" si="236"/>
        <v>52.1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9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4">
        <f t="shared" si="235"/>
        <v>143</v>
      </c>
      <c r="R3028" s="14">
        <f t="shared" si="236"/>
        <v>51.6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3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4">
        <f t="shared" si="235"/>
        <v>131</v>
      </c>
      <c r="R3029" s="14">
        <f t="shared" si="236"/>
        <v>164.3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3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4">
        <f t="shared" si="235"/>
        <v>168</v>
      </c>
      <c r="R3030" s="14">
        <f t="shared" si="236"/>
        <v>84.86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9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4">
        <f t="shared" si="235"/>
        <v>110</v>
      </c>
      <c r="R3031" s="14">
        <f t="shared" si="236"/>
        <v>94.55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9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4">
        <f t="shared" si="235"/>
        <v>107</v>
      </c>
      <c r="R3032" s="14">
        <f t="shared" si="236"/>
        <v>45.54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1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4">
        <f t="shared" si="235"/>
        <v>100</v>
      </c>
      <c r="R3033" s="14">
        <f t="shared" si="236"/>
        <v>51.72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9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4">
        <f t="shared" si="235"/>
        <v>127</v>
      </c>
      <c r="R3034" s="14">
        <f t="shared" si="236"/>
        <v>50.88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9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4">
        <f t="shared" si="235"/>
        <v>147</v>
      </c>
      <c r="R3035" s="14">
        <f t="shared" si="236"/>
        <v>191.13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4">
        <f t="shared" si="235"/>
        <v>113</v>
      </c>
      <c r="R3036" s="14">
        <f t="shared" si="236"/>
        <v>89.31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3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4">
        <f t="shared" si="235"/>
        <v>109</v>
      </c>
      <c r="R3037" s="14">
        <f t="shared" si="236"/>
        <v>88.59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9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4">
        <f t="shared" si="235"/>
        <v>127</v>
      </c>
      <c r="R3038" s="14">
        <f t="shared" si="236"/>
        <v>96.3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5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4">
        <f t="shared" si="235"/>
        <v>213</v>
      </c>
      <c r="R3039" s="14">
        <f t="shared" si="236"/>
        <v>33.31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9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4">
        <f t="shared" si="235"/>
        <v>101</v>
      </c>
      <c r="R3040" s="14">
        <f t="shared" si="236"/>
        <v>37.22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9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4">
        <f t="shared" si="235"/>
        <v>109</v>
      </c>
      <c r="R3041" s="14">
        <f t="shared" si="236"/>
        <v>92.13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9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4">
        <f t="shared" si="235"/>
        <v>108</v>
      </c>
      <c r="R3042" s="14">
        <f t="shared" si="236"/>
        <v>76.790000000000006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3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4">
        <f t="shared" si="235"/>
        <v>110</v>
      </c>
      <c r="R3043" s="14">
        <f t="shared" si="236"/>
        <v>96.53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9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4">
        <f t="shared" si="235"/>
        <v>128</v>
      </c>
      <c r="R3044" s="14">
        <f t="shared" si="236"/>
        <v>51.89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9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4">
        <f t="shared" si="235"/>
        <v>110</v>
      </c>
      <c r="R3045" s="14">
        <f t="shared" si="236"/>
        <v>128.91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9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4">
        <f t="shared" si="235"/>
        <v>109</v>
      </c>
      <c r="R3046" s="14">
        <f t="shared" si="236"/>
        <v>84.11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9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4">
        <f t="shared" si="235"/>
        <v>133</v>
      </c>
      <c r="R3047" s="14">
        <f t="shared" si="236"/>
        <v>82.94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9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4">
        <f t="shared" si="235"/>
        <v>191</v>
      </c>
      <c r="R3048" s="14">
        <f t="shared" si="236"/>
        <v>259.95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9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4">
        <f t="shared" si="235"/>
        <v>149</v>
      </c>
      <c r="R3049" s="14">
        <f t="shared" si="236"/>
        <v>37.25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9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4">
        <f t="shared" si="235"/>
        <v>166</v>
      </c>
      <c r="R3050" s="14">
        <f t="shared" si="236"/>
        <v>177.02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9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4">
        <f t="shared" si="235"/>
        <v>107</v>
      </c>
      <c r="R3051" s="14">
        <f t="shared" si="236"/>
        <v>74.069999999999993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3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4">
        <f t="shared" si="235"/>
        <v>106</v>
      </c>
      <c r="R3052" s="14">
        <f t="shared" si="236"/>
        <v>70.67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9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4">
        <f t="shared" si="235"/>
        <v>24</v>
      </c>
      <c r="R3053" s="14">
        <f t="shared" si="236"/>
        <v>23.63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3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4">
        <f t="shared" si="235"/>
        <v>0</v>
      </c>
      <c r="R3054" s="14">
        <f t="shared" si="236"/>
        <v>37.5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9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4">
        <f t="shared" si="235"/>
        <v>0</v>
      </c>
      <c r="R3055" s="14">
        <f t="shared" si="236"/>
        <v>13.33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9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4">
        <f t="shared" si="235"/>
        <v>0</v>
      </c>
      <c r="R3056" s="14" t="e">
        <f t="shared" si="236"/>
        <v>#DIV/0!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9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4">
        <f t="shared" si="235"/>
        <v>0</v>
      </c>
      <c r="R3057" s="14">
        <f t="shared" si="236"/>
        <v>1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9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4">
        <f t="shared" si="235"/>
        <v>0</v>
      </c>
      <c r="R3058" s="14" t="e">
        <f t="shared" si="236"/>
        <v>#DIV/0!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9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4">
        <f t="shared" si="235"/>
        <v>0</v>
      </c>
      <c r="R3059" s="14" t="e">
        <f t="shared" si="236"/>
        <v>#DIV/0!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9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4">
        <f t="shared" si="235"/>
        <v>0</v>
      </c>
      <c r="R3060" s="14">
        <f t="shared" si="236"/>
        <v>1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9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4">
        <f t="shared" si="235"/>
        <v>3</v>
      </c>
      <c r="R3061" s="14">
        <f t="shared" si="236"/>
        <v>41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3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4">
        <f t="shared" si="235"/>
        <v>0</v>
      </c>
      <c r="R3062" s="14">
        <f t="shared" si="236"/>
        <v>55.83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7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4">
        <f t="shared" si="235"/>
        <v>0</v>
      </c>
      <c r="R3063" s="14" t="e">
        <f t="shared" si="236"/>
        <v>#DIV/0!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9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4">
        <f t="shared" si="235"/>
        <v>67</v>
      </c>
      <c r="R3064" s="14">
        <f t="shared" si="236"/>
        <v>99.76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3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4">
        <f t="shared" si="235"/>
        <v>20</v>
      </c>
      <c r="R3065" s="14">
        <f t="shared" si="236"/>
        <v>25.52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3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4">
        <f t="shared" si="235"/>
        <v>11</v>
      </c>
      <c r="R3066" s="14">
        <f t="shared" si="236"/>
        <v>117.65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9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4">
        <f t="shared" si="235"/>
        <v>0</v>
      </c>
      <c r="R3067" s="14">
        <f t="shared" si="236"/>
        <v>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9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4">
        <f t="shared" si="235"/>
        <v>12</v>
      </c>
      <c r="R3068" s="14">
        <f t="shared" si="236"/>
        <v>2796.67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9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4">
        <f t="shared" si="235"/>
        <v>3</v>
      </c>
      <c r="R3069" s="14">
        <f t="shared" si="236"/>
        <v>200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9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4">
        <f t="shared" si="235"/>
        <v>0</v>
      </c>
      <c r="R3070" s="14">
        <f t="shared" si="236"/>
        <v>87.5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9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4">
        <f t="shared" si="235"/>
        <v>14</v>
      </c>
      <c r="R3071" s="14">
        <f t="shared" si="236"/>
        <v>20.14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9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4">
        <f t="shared" si="235"/>
        <v>3</v>
      </c>
      <c r="R3072" s="14">
        <f t="shared" si="236"/>
        <v>20.88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9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4">
        <f t="shared" si="235"/>
        <v>60</v>
      </c>
      <c r="R3073" s="14">
        <f t="shared" si="236"/>
        <v>61.31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9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4">
        <f t="shared" si="235"/>
        <v>0</v>
      </c>
      <c r="R3074" s="14">
        <f t="shared" si="236"/>
        <v>1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9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4">
        <f t="shared" ref="Q3075:Q3138" si="240">ROUND(E3075/D3075*100,0)</f>
        <v>0</v>
      </c>
      <c r="R3075" s="14">
        <f t="shared" ref="R3075:R3138" si="241">ROUND(E3075/L3075,2)</f>
        <v>92.14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4">
        <f t="shared" si="240"/>
        <v>0</v>
      </c>
      <c r="R3076" s="14">
        <f t="shared" si="241"/>
        <v>7.33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9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4">
        <f t="shared" si="240"/>
        <v>9</v>
      </c>
      <c r="R3077" s="14">
        <f t="shared" si="241"/>
        <v>64.8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3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4">
        <f t="shared" si="240"/>
        <v>15</v>
      </c>
      <c r="R3078" s="14">
        <f t="shared" si="241"/>
        <v>30.12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9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4">
        <f t="shared" si="240"/>
        <v>0</v>
      </c>
      <c r="R3079" s="14">
        <f t="shared" si="241"/>
        <v>52.5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9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4">
        <f t="shared" si="240"/>
        <v>0</v>
      </c>
      <c r="R3080" s="14">
        <f t="shared" si="241"/>
        <v>23.67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9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4">
        <f t="shared" si="240"/>
        <v>1</v>
      </c>
      <c r="R3081" s="14">
        <f t="shared" si="241"/>
        <v>415.78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9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4">
        <f t="shared" si="240"/>
        <v>0</v>
      </c>
      <c r="R3082" s="14">
        <f t="shared" si="241"/>
        <v>53.71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9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4">
        <f t="shared" si="240"/>
        <v>0</v>
      </c>
      <c r="R3083" s="14">
        <f t="shared" si="241"/>
        <v>420.6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9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4">
        <f t="shared" si="240"/>
        <v>0</v>
      </c>
      <c r="R3084" s="14" t="e">
        <f t="shared" si="241"/>
        <v>#DIV/0!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4">
        <f t="shared" si="240"/>
        <v>0</v>
      </c>
      <c r="R3085" s="14">
        <f t="shared" si="241"/>
        <v>18.670000000000002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9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4">
        <f t="shared" si="240"/>
        <v>12</v>
      </c>
      <c r="R3086" s="14">
        <f t="shared" si="241"/>
        <v>78.33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9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4">
        <f t="shared" si="240"/>
        <v>2</v>
      </c>
      <c r="R3087" s="14">
        <f t="shared" si="241"/>
        <v>67.78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9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4">
        <f t="shared" si="240"/>
        <v>0</v>
      </c>
      <c r="R3088" s="14">
        <f t="shared" si="241"/>
        <v>16.670000000000002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9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4">
        <f t="shared" si="240"/>
        <v>1</v>
      </c>
      <c r="R3089" s="14">
        <f t="shared" si="241"/>
        <v>62.5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3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4">
        <f t="shared" si="240"/>
        <v>0</v>
      </c>
      <c r="R3090" s="14">
        <f t="shared" si="241"/>
        <v>42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3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4">
        <f t="shared" si="240"/>
        <v>23</v>
      </c>
      <c r="R3091" s="14">
        <f t="shared" si="241"/>
        <v>130.09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9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4">
        <f t="shared" si="240"/>
        <v>5</v>
      </c>
      <c r="R3092" s="14">
        <f t="shared" si="241"/>
        <v>1270.22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9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4">
        <f t="shared" si="240"/>
        <v>16</v>
      </c>
      <c r="R3093" s="14">
        <f t="shared" si="241"/>
        <v>88.44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9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4">
        <f t="shared" si="240"/>
        <v>1</v>
      </c>
      <c r="R3094" s="14">
        <f t="shared" si="241"/>
        <v>56.34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9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4">
        <f t="shared" si="240"/>
        <v>23</v>
      </c>
      <c r="R3095" s="14">
        <f t="shared" si="241"/>
        <v>53.53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3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4">
        <f t="shared" si="240"/>
        <v>0</v>
      </c>
      <c r="R3096" s="14">
        <f t="shared" si="241"/>
        <v>25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9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4">
        <f t="shared" si="240"/>
        <v>0</v>
      </c>
      <c r="R3097" s="14">
        <f t="shared" si="241"/>
        <v>50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9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4">
        <f t="shared" si="240"/>
        <v>4</v>
      </c>
      <c r="R3098" s="14">
        <f t="shared" si="241"/>
        <v>56.79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9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4">
        <f t="shared" si="240"/>
        <v>17</v>
      </c>
      <c r="R3099" s="14">
        <f t="shared" si="241"/>
        <v>40.83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9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4">
        <f t="shared" si="240"/>
        <v>4</v>
      </c>
      <c r="R3100" s="14">
        <f t="shared" si="241"/>
        <v>65.11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9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4">
        <f t="shared" si="240"/>
        <v>14</v>
      </c>
      <c r="R3101" s="14">
        <f t="shared" si="241"/>
        <v>55.6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9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4">
        <f t="shared" si="240"/>
        <v>15</v>
      </c>
      <c r="R3102" s="14">
        <f t="shared" si="241"/>
        <v>140.54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9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4">
        <f t="shared" si="240"/>
        <v>12</v>
      </c>
      <c r="R3103" s="14">
        <f t="shared" si="241"/>
        <v>25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9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4">
        <f t="shared" si="240"/>
        <v>39</v>
      </c>
      <c r="R3104" s="14">
        <f t="shared" si="241"/>
        <v>69.53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3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4">
        <f t="shared" si="240"/>
        <v>0</v>
      </c>
      <c r="R3105" s="14">
        <f t="shared" si="241"/>
        <v>5.5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9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4">
        <f t="shared" si="240"/>
        <v>30</v>
      </c>
      <c r="R3106" s="14">
        <f t="shared" si="241"/>
        <v>237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9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4">
        <f t="shared" si="240"/>
        <v>42</v>
      </c>
      <c r="R3107" s="14">
        <f t="shared" si="241"/>
        <v>79.87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9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4">
        <f t="shared" si="240"/>
        <v>4</v>
      </c>
      <c r="R3108" s="14">
        <f t="shared" si="241"/>
        <v>10.25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9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4">
        <f t="shared" si="240"/>
        <v>20</v>
      </c>
      <c r="R3109" s="14">
        <f t="shared" si="241"/>
        <v>272.58999999999997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7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4">
        <f t="shared" si="240"/>
        <v>0</v>
      </c>
      <c r="R3110" s="14">
        <f t="shared" si="241"/>
        <v>13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9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4">
        <f t="shared" si="240"/>
        <v>25</v>
      </c>
      <c r="R3111" s="14">
        <f t="shared" si="241"/>
        <v>58.18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9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4">
        <f t="shared" si="240"/>
        <v>0</v>
      </c>
      <c r="R3112" s="14">
        <f t="shared" si="241"/>
        <v>10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3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4">
        <f t="shared" si="240"/>
        <v>27</v>
      </c>
      <c r="R3113" s="14">
        <f t="shared" si="241"/>
        <v>70.11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9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4">
        <f t="shared" si="240"/>
        <v>5</v>
      </c>
      <c r="R3114" s="14">
        <f t="shared" si="241"/>
        <v>57.89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9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4">
        <f t="shared" si="240"/>
        <v>4</v>
      </c>
      <c r="R3115" s="14">
        <f t="shared" si="241"/>
        <v>125.27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9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4">
        <f t="shared" si="240"/>
        <v>0</v>
      </c>
      <c r="R3116" s="14" t="e">
        <f t="shared" si="241"/>
        <v>#DIV/0!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9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4">
        <f t="shared" si="240"/>
        <v>3</v>
      </c>
      <c r="R3117" s="14">
        <f t="shared" si="241"/>
        <v>300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9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4">
        <f t="shared" si="240"/>
        <v>57</v>
      </c>
      <c r="R3118" s="14">
        <f t="shared" si="241"/>
        <v>43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9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4">
        <f t="shared" si="240"/>
        <v>0</v>
      </c>
      <c r="R3119" s="14">
        <f t="shared" si="241"/>
        <v>1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3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4">
        <f t="shared" si="240"/>
        <v>0</v>
      </c>
      <c r="R3120" s="14">
        <f t="shared" si="241"/>
        <v>775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9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4">
        <f t="shared" si="240"/>
        <v>0</v>
      </c>
      <c r="R3121" s="14">
        <f t="shared" si="241"/>
        <v>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9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4">
        <f t="shared" si="240"/>
        <v>0</v>
      </c>
      <c r="R3122" s="14">
        <f t="shared" si="241"/>
        <v>12.8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3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4">
        <f t="shared" si="240"/>
        <v>1</v>
      </c>
      <c r="R3123" s="14">
        <f t="shared" si="241"/>
        <v>10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7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4">
        <f t="shared" si="240"/>
        <v>58</v>
      </c>
      <c r="R3124" s="14">
        <f t="shared" si="241"/>
        <v>58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9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4">
        <f t="shared" si="240"/>
        <v>68</v>
      </c>
      <c r="R3125" s="14">
        <f t="shared" si="241"/>
        <v>244.8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3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4">
        <f t="shared" si="240"/>
        <v>0</v>
      </c>
      <c r="R3126" s="14">
        <f t="shared" si="241"/>
        <v>6.5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7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4">
        <f t="shared" si="240"/>
        <v>0</v>
      </c>
      <c r="R3127" s="14" t="e">
        <f t="shared" si="241"/>
        <v>#DIV/0!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1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4">
        <f t="shared" si="240"/>
        <v>4</v>
      </c>
      <c r="R3128" s="14">
        <f t="shared" si="241"/>
        <v>61.18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9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4">
        <f t="shared" si="240"/>
        <v>0</v>
      </c>
      <c r="R3129" s="14" t="e">
        <f t="shared" si="241"/>
        <v>#DIV/0!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9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4">
        <f t="shared" si="240"/>
        <v>109</v>
      </c>
      <c r="R3130" s="14">
        <f t="shared" si="241"/>
        <v>139.24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9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4">
        <f t="shared" si="240"/>
        <v>1</v>
      </c>
      <c r="R3131" s="14">
        <f t="shared" si="241"/>
        <v>10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3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4">
        <f t="shared" si="240"/>
        <v>4</v>
      </c>
      <c r="R3132" s="14">
        <f t="shared" si="241"/>
        <v>93.75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3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4">
        <f t="shared" si="240"/>
        <v>16</v>
      </c>
      <c r="R3133" s="14">
        <f t="shared" si="241"/>
        <v>53.75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3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4">
        <f t="shared" si="240"/>
        <v>0</v>
      </c>
      <c r="R3134" s="14">
        <f t="shared" si="241"/>
        <v>10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9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4">
        <f t="shared" si="240"/>
        <v>108</v>
      </c>
      <c r="R3135" s="14">
        <f t="shared" si="241"/>
        <v>33.75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9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4">
        <f t="shared" si="240"/>
        <v>23</v>
      </c>
      <c r="R3136" s="14">
        <f t="shared" si="241"/>
        <v>18.75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9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4">
        <f t="shared" si="240"/>
        <v>21</v>
      </c>
      <c r="R3137" s="14">
        <f t="shared" si="241"/>
        <v>23.14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9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4">
        <f t="shared" si="240"/>
        <v>128</v>
      </c>
      <c r="R3138" s="14">
        <f t="shared" si="241"/>
        <v>29.05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3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4">
        <f t="shared" ref="Q3139:Q3202" si="245">ROUND(E3139/D3139*100,0)</f>
        <v>3</v>
      </c>
      <c r="R3139" s="14">
        <f t="shared" ref="R3139:R3202" si="246">ROUND(E3139/L3139,2)</f>
        <v>50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5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4">
        <f t="shared" si="245"/>
        <v>0</v>
      </c>
      <c r="R3140" s="14" t="e">
        <f t="shared" si="246"/>
        <v>#DIV/0!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9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4">
        <f t="shared" si="245"/>
        <v>5</v>
      </c>
      <c r="R3141" s="14">
        <f t="shared" si="246"/>
        <v>450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9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4">
        <f t="shared" si="245"/>
        <v>1</v>
      </c>
      <c r="R3142" s="14">
        <f t="shared" si="246"/>
        <v>24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5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4">
        <f t="shared" si="245"/>
        <v>52</v>
      </c>
      <c r="R3143" s="14">
        <f t="shared" si="246"/>
        <v>32.25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9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4">
        <f t="shared" si="245"/>
        <v>2</v>
      </c>
      <c r="R3144" s="14">
        <f t="shared" si="246"/>
        <v>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5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4">
        <f t="shared" si="245"/>
        <v>0</v>
      </c>
      <c r="R3145" s="14" t="e">
        <f t="shared" si="246"/>
        <v>#DIV/0!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5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4">
        <f t="shared" si="245"/>
        <v>75</v>
      </c>
      <c r="R3146" s="14">
        <f t="shared" si="246"/>
        <v>251.33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3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4">
        <f t="shared" si="245"/>
        <v>0</v>
      </c>
      <c r="R3147" s="14" t="e">
        <f t="shared" si="246"/>
        <v>#DIV/0!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3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4">
        <f t="shared" si="245"/>
        <v>11</v>
      </c>
      <c r="R3148" s="14">
        <f t="shared" si="246"/>
        <v>437.5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9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4">
        <f t="shared" si="245"/>
        <v>118</v>
      </c>
      <c r="R3149" s="14">
        <f t="shared" si="246"/>
        <v>110.35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3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4">
        <f t="shared" si="245"/>
        <v>131</v>
      </c>
      <c r="R3150" s="14">
        <f t="shared" si="246"/>
        <v>41.42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9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4">
        <f t="shared" si="245"/>
        <v>104</v>
      </c>
      <c r="R3151" s="14">
        <f t="shared" si="246"/>
        <v>52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5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4">
        <f t="shared" si="245"/>
        <v>101</v>
      </c>
      <c r="R3152" s="14">
        <f t="shared" si="246"/>
        <v>33.99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3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4">
        <f t="shared" si="245"/>
        <v>100</v>
      </c>
      <c r="R3153" s="14">
        <f t="shared" si="246"/>
        <v>103.35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9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4">
        <f t="shared" si="245"/>
        <v>106</v>
      </c>
      <c r="R3154" s="14">
        <f t="shared" si="246"/>
        <v>34.79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9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4">
        <f t="shared" si="245"/>
        <v>336</v>
      </c>
      <c r="R3155" s="14">
        <f t="shared" si="246"/>
        <v>41.77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9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4">
        <f t="shared" si="245"/>
        <v>113</v>
      </c>
      <c r="R3156" s="14">
        <f t="shared" si="246"/>
        <v>64.27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9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4">
        <f t="shared" si="245"/>
        <v>189</v>
      </c>
      <c r="R3157" s="14">
        <f t="shared" si="246"/>
        <v>31.21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9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4">
        <f t="shared" si="245"/>
        <v>102</v>
      </c>
      <c r="R3158" s="14">
        <f t="shared" si="246"/>
        <v>62.92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3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4">
        <f t="shared" si="245"/>
        <v>101</v>
      </c>
      <c r="R3159" s="14">
        <f t="shared" si="246"/>
        <v>98.54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3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4">
        <f t="shared" si="245"/>
        <v>114</v>
      </c>
      <c r="R3160" s="14">
        <f t="shared" si="246"/>
        <v>82.61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3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4">
        <f t="shared" si="245"/>
        <v>133</v>
      </c>
      <c r="R3161" s="14">
        <f t="shared" si="246"/>
        <v>38.5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9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4">
        <f t="shared" si="245"/>
        <v>102</v>
      </c>
      <c r="R3162" s="14">
        <f t="shared" si="246"/>
        <v>80.16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9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4">
        <f t="shared" si="245"/>
        <v>105</v>
      </c>
      <c r="R3163" s="14">
        <f t="shared" si="246"/>
        <v>28.41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9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4">
        <f t="shared" si="245"/>
        <v>127</v>
      </c>
      <c r="R3164" s="14">
        <f t="shared" si="246"/>
        <v>80.73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9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4">
        <f t="shared" si="245"/>
        <v>111</v>
      </c>
      <c r="R3165" s="14">
        <f t="shared" si="246"/>
        <v>200.69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9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4">
        <f t="shared" si="245"/>
        <v>107</v>
      </c>
      <c r="R3166" s="14">
        <f t="shared" si="246"/>
        <v>37.590000000000003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9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4">
        <f t="shared" si="245"/>
        <v>163</v>
      </c>
      <c r="R3167" s="14">
        <f t="shared" si="246"/>
        <v>58.1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9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4">
        <f t="shared" si="245"/>
        <v>160</v>
      </c>
      <c r="R3168" s="14">
        <f t="shared" si="246"/>
        <v>60.3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3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4">
        <f t="shared" si="245"/>
        <v>116</v>
      </c>
      <c r="R3169" s="14">
        <f t="shared" si="246"/>
        <v>63.36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9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4">
        <f t="shared" si="245"/>
        <v>124</v>
      </c>
      <c r="R3170" s="14">
        <f t="shared" si="246"/>
        <v>50.9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3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4">
        <f t="shared" si="245"/>
        <v>103</v>
      </c>
      <c r="R3171" s="14">
        <f t="shared" si="246"/>
        <v>100.5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3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4">
        <f t="shared" si="245"/>
        <v>112</v>
      </c>
      <c r="R3172" s="14">
        <f t="shared" si="246"/>
        <v>31.62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9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4">
        <f t="shared" si="245"/>
        <v>109</v>
      </c>
      <c r="R3173" s="14">
        <f t="shared" si="246"/>
        <v>65.099999999999994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9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4">
        <f t="shared" si="245"/>
        <v>115</v>
      </c>
      <c r="R3174" s="14">
        <f t="shared" si="246"/>
        <v>79.31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9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4">
        <f t="shared" si="245"/>
        <v>103</v>
      </c>
      <c r="R3175" s="14">
        <f t="shared" si="246"/>
        <v>139.19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9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4">
        <f t="shared" si="245"/>
        <v>101</v>
      </c>
      <c r="R3176" s="14">
        <f t="shared" si="246"/>
        <v>131.91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9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4">
        <f t="shared" si="245"/>
        <v>110</v>
      </c>
      <c r="R3177" s="14">
        <f t="shared" si="246"/>
        <v>91.3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9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4">
        <f t="shared" si="245"/>
        <v>115</v>
      </c>
      <c r="R3178" s="14">
        <f t="shared" si="246"/>
        <v>39.67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9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4">
        <f t="shared" si="245"/>
        <v>117</v>
      </c>
      <c r="R3179" s="14">
        <f t="shared" si="246"/>
        <v>57.55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9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4">
        <f t="shared" si="245"/>
        <v>172</v>
      </c>
      <c r="R3180" s="14">
        <f t="shared" si="246"/>
        <v>33.03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3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4">
        <f t="shared" si="245"/>
        <v>114</v>
      </c>
      <c r="R3181" s="14">
        <f t="shared" si="246"/>
        <v>77.34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9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4">
        <f t="shared" si="245"/>
        <v>120</v>
      </c>
      <c r="R3182" s="14">
        <f t="shared" si="246"/>
        <v>31.93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9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4">
        <f t="shared" si="245"/>
        <v>109</v>
      </c>
      <c r="R3183" s="14">
        <f t="shared" si="246"/>
        <v>36.33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5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4">
        <f t="shared" si="245"/>
        <v>101</v>
      </c>
      <c r="R3184" s="14">
        <f t="shared" si="246"/>
        <v>46.77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9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4">
        <f t="shared" si="245"/>
        <v>109</v>
      </c>
      <c r="R3185" s="14">
        <f t="shared" si="246"/>
        <v>40.07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9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4">
        <f t="shared" si="245"/>
        <v>107</v>
      </c>
      <c r="R3186" s="14">
        <f t="shared" si="246"/>
        <v>100.22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9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4">
        <f t="shared" si="245"/>
        <v>100</v>
      </c>
      <c r="R3187" s="14">
        <f t="shared" si="246"/>
        <v>41.67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9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4">
        <f t="shared" si="245"/>
        <v>102</v>
      </c>
      <c r="R3188" s="14">
        <f t="shared" si="246"/>
        <v>46.71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9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4">
        <f t="shared" si="245"/>
        <v>116</v>
      </c>
      <c r="R3189" s="14">
        <f t="shared" si="246"/>
        <v>71.489999999999995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9" hidden="1" x14ac:dyDescent="0.25">
      <c r="A3190">
        <v>3192</v>
      </c>
      <c r="B3190" s="3" t="s">
        <v>3192</v>
      </c>
      <c r="C3190" s="3" t="s">
        <v>7302</v>
      </c>
      <c r="D3190" s="6">
        <v>10000</v>
      </c>
      <c r="E3190" s="8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 s="10" t="s">
        <v>8313</v>
      </c>
      <c r="P3190" t="s">
        <v>8355</v>
      </c>
      <c r="Q3190" s="14">
        <f t="shared" si="245"/>
        <v>1</v>
      </c>
      <c r="R3190" s="14">
        <f t="shared" si="246"/>
        <v>12.75</v>
      </c>
      <c r="S3190" s="16">
        <f t="shared" si="247"/>
        <v>42018.94049768518</v>
      </c>
      <c r="T3190" s="16">
        <f t="shared" si="248"/>
        <v>42063.916666666672</v>
      </c>
      <c r="U3190">
        <f t="shared" si="249"/>
        <v>2015</v>
      </c>
    </row>
    <row r="3191" spans="1:21" ht="49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4">
        <f t="shared" si="245"/>
        <v>12</v>
      </c>
      <c r="R3191" s="14">
        <f t="shared" si="246"/>
        <v>356.84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9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4">
        <f t="shared" si="245"/>
        <v>0</v>
      </c>
      <c r="R3192" s="14" t="e">
        <f t="shared" si="246"/>
        <v>#DIV/0!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9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4">
        <f t="shared" si="245"/>
        <v>4</v>
      </c>
      <c r="R3193" s="14">
        <f t="shared" si="246"/>
        <v>37.75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9" hidden="1" x14ac:dyDescent="0.25">
      <c r="A3194">
        <v>3205</v>
      </c>
      <c r="B3194" s="3" t="s">
        <v>3205</v>
      </c>
      <c r="C3194" s="3" t="s">
        <v>7315</v>
      </c>
      <c r="D3194" s="6">
        <v>8000</v>
      </c>
      <c r="E3194" s="8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 s="10" t="s">
        <v>8313</v>
      </c>
      <c r="P3194" t="s">
        <v>8355</v>
      </c>
      <c r="Q3194" s="14">
        <f t="shared" si="245"/>
        <v>3</v>
      </c>
      <c r="R3194" s="14">
        <f t="shared" si="246"/>
        <v>22.75</v>
      </c>
      <c r="S3194" s="16">
        <f t="shared" si="247"/>
        <v>42095.374675925923</v>
      </c>
      <c r="T3194" s="16">
        <f t="shared" si="248"/>
        <v>42125.374675925923</v>
      </c>
      <c r="U3194">
        <f t="shared" si="249"/>
        <v>2015</v>
      </c>
    </row>
    <row r="3195" spans="1:21" ht="49" hidden="1" x14ac:dyDescent="0.25">
      <c r="A3195">
        <v>3880</v>
      </c>
      <c r="B3195" s="3" t="s">
        <v>3877</v>
      </c>
      <c r="C3195" s="3" t="s">
        <v>7989</v>
      </c>
      <c r="D3195" s="6">
        <v>7500</v>
      </c>
      <c r="E3195" s="8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 s="10" t="s">
        <v>8313</v>
      </c>
      <c r="P3195" t="s">
        <v>8355</v>
      </c>
      <c r="Q3195" s="14">
        <f t="shared" si="245"/>
        <v>13</v>
      </c>
      <c r="R3195" s="14">
        <f t="shared" si="246"/>
        <v>57.65</v>
      </c>
      <c r="S3195" s="16">
        <f t="shared" si="247"/>
        <v>41815.815046296295</v>
      </c>
      <c r="T3195" s="16">
        <f t="shared" si="248"/>
        <v>41850.958333333336</v>
      </c>
      <c r="U3195">
        <f t="shared" si="249"/>
        <v>2014</v>
      </c>
    </row>
    <row r="3196" spans="1:21" ht="49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4">
        <f t="shared" si="245"/>
        <v>0</v>
      </c>
      <c r="R3196" s="14" t="e">
        <f t="shared" si="246"/>
        <v>#DIV/0!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9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4">
        <f t="shared" si="245"/>
        <v>59</v>
      </c>
      <c r="R3197" s="14">
        <f t="shared" si="246"/>
        <v>53.08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9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4">
        <f t="shared" si="245"/>
        <v>0</v>
      </c>
      <c r="R3198" s="14">
        <f t="shared" si="246"/>
        <v>300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3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4">
        <f t="shared" si="245"/>
        <v>11</v>
      </c>
      <c r="R3199" s="14">
        <f t="shared" si="246"/>
        <v>286.25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9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4">
        <f t="shared" si="245"/>
        <v>0</v>
      </c>
      <c r="R3200" s="14">
        <f t="shared" si="246"/>
        <v>36.67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9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4">
        <f t="shared" si="245"/>
        <v>52</v>
      </c>
      <c r="R3201" s="14">
        <f t="shared" si="246"/>
        <v>49.21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9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4">
        <f t="shared" si="245"/>
        <v>0</v>
      </c>
      <c r="R3202" s="14">
        <f t="shared" si="246"/>
        <v>1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9" hidden="1" x14ac:dyDescent="0.25">
      <c r="A3203">
        <v>3193</v>
      </c>
      <c r="B3203" s="3" t="s">
        <v>3193</v>
      </c>
      <c r="C3203" s="3" t="s">
        <v>7303</v>
      </c>
      <c r="D3203" s="6">
        <v>5000</v>
      </c>
      <c r="E3203" s="8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 s="10" t="s">
        <v>8313</v>
      </c>
      <c r="P3203" t="s">
        <v>8355</v>
      </c>
      <c r="Q3203" s="14">
        <f t="shared" ref="Q3203:Q3266" si="250">ROUND(E3203/D3203*100,0)</f>
        <v>12</v>
      </c>
      <c r="R3203" s="14">
        <f t="shared" ref="R3203:R3266" si="251">ROUND(E3203/L3203,2)</f>
        <v>24.46</v>
      </c>
      <c r="S3203" s="16">
        <f t="shared" ref="S3203:S3266" si="252">(((J3203/60)/60)/24)+DATE(1970,1,1)</f>
        <v>42010.968240740738</v>
      </c>
      <c r="T3203" s="16">
        <f t="shared" ref="T3203:T3266" si="253">(((I3203/60)/60)/24)+DATE(1970,1,1)</f>
        <v>42055.968240740738</v>
      </c>
      <c r="U3203">
        <f t="shared" ref="U3203:U3266" si="254">YEAR(S3203)</f>
        <v>2015</v>
      </c>
    </row>
    <row r="3204" spans="1:21" ht="49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4">
        <f t="shared" si="250"/>
        <v>55</v>
      </c>
      <c r="R3204" s="14">
        <f t="shared" si="251"/>
        <v>109.04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3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4">
        <f t="shared" si="250"/>
        <v>25</v>
      </c>
      <c r="R3205" s="14">
        <f t="shared" si="251"/>
        <v>41.67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9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4">
        <f t="shared" si="250"/>
        <v>0</v>
      </c>
      <c r="R3206" s="14" t="e">
        <f t="shared" si="251"/>
        <v>#DIV/0!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9" hidden="1" x14ac:dyDescent="0.25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0" t="s">
        <v>8313</v>
      </c>
      <c r="P3207" t="s">
        <v>8355</v>
      </c>
      <c r="Q3207" s="14">
        <f t="shared" si="250"/>
        <v>1</v>
      </c>
      <c r="R3207" s="14">
        <f t="shared" si="251"/>
        <v>50</v>
      </c>
      <c r="S3207" s="16">
        <f t="shared" si="252"/>
        <v>42132.58048611111</v>
      </c>
      <c r="T3207" s="16">
        <f t="shared" si="253"/>
        <v>42162.58048611111</v>
      </c>
      <c r="U3207">
        <f t="shared" si="254"/>
        <v>2015</v>
      </c>
    </row>
    <row r="3208" spans="1:21" ht="49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4">
        <f t="shared" si="250"/>
        <v>0</v>
      </c>
      <c r="R3208" s="14" t="e">
        <f t="shared" si="251"/>
        <v>#DIV/0!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9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4">
        <f t="shared" si="250"/>
        <v>46</v>
      </c>
      <c r="R3209" s="14">
        <f t="shared" si="251"/>
        <v>70.83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9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4">
        <f t="shared" si="250"/>
        <v>104</v>
      </c>
      <c r="R3210" s="14">
        <f t="shared" si="251"/>
        <v>63.11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9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4">
        <f t="shared" si="250"/>
        <v>119</v>
      </c>
      <c r="R3211" s="14">
        <f t="shared" si="251"/>
        <v>50.16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9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4">
        <f t="shared" si="250"/>
        <v>126</v>
      </c>
      <c r="R3212" s="14">
        <f t="shared" si="251"/>
        <v>62.88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9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4">
        <f t="shared" si="250"/>
        <v>120</v>
      </c>
      <c r="R3213" s="14">
        <f t="shared" si="251"/>
        <v>85.53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3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4">
        <f t="shared" si="250"/>
        <v>126</v>
      </c>
      <c r="R3214" s="14">
        <f t="shared" si="251"/>
        <v>53.72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9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4">
        <f t="shared" si="250"/>
        <v>100</v>
      </c>
      <c r="R3215" s="14">
        <f t="shared" si="251"/>
        <v>127.81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9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4">
        <f t="shared" si="250"/>
        <v>102</v>
      </c>
      <c r="R3216" s="14">
        <f t="shared" si="251"/>
        <v>106.57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5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4">
        <f t="shared" si="250"/>
        <v>100</v>
      </c>
      <c r="R3217" s="14">
        <f t="shared" si="251"/>
        <v>262.11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9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4">
        <f t="shared" si="250"/>
        <v>100</v>
      </c>
      <c r="R3218" s="14">
        <f t="shared" si="251"/>
        <v>57.17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3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4">
        <f t="shared" si="250"/>
        <v>116</v>
      </c>
      <c r="R3219" s="14">
        <f t="shared" si="251"/>
        <v>50.2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9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4">
        <f t="shared" si="250"/>
        <v>102</v>
      </c>
      <c r="R3220" s="14">
        <f t="shared" si="251"/>
        <v>66.59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3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4">
        <f t="shared" si="250"/>
        <v>100</v>
      </c>
      <c r="R3221" s="14">
        <f t="shared" si="251"/>
        <v>168.25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3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4">
        <f t="shared" si="250"/>
        <v>101</v>
      </c>
      <c r="R3222" s="14">
        <f t="shared" si="251"/>
        <v>256.37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9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4">
        <f t="shared" si="250"/>
        <v>103</v>
      </c>
      <c r="R3223" s="14">
        <f t="shared" si="251"/>
        <v>36.61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3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4">
        <f t="shared" si="250"/>
        <v>125</v>
      </c>
      <c r="R3224" s="14">
        <f t="shared" si="251"/>
        <v>37.14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3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4">
        <f t="shared" si="250"/>
        <v>110</v>
      </c>
      <c r="R3225" s="14">
        <f t="shared" si="251"/>
        <v>45.88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9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4">
        <f t="shared" si="250"/>
        <v>102</v>
      </c>
      <c r="R3226" s="14">
        <f t="shared" si="251"/>
        <v>141.71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9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4">
        <f t="shared" si="250"/>
        <v>102</v>
      </c>
      <c r="R3227" s="14">
        <f t="shared" si="251"/>
        <v>52.49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9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4">
        <f t="shared" si="250"/>
        <v>104</v>
      </c>
      <c r="R3228" s="14">
        <f t="shared" si="251"/>
        <v>59.52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9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4">
        <f t="shared" si="250"/>
        <v>125</v>
      </c>
      <c r="R3229" s="14">
        <f t="shared" si="251"/>
        <v>50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7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4">
        <f t="shared" si="250"/>
        <v>102</v>
      </c>
      <c r="R3230" s="14">
        <f t="shared" si="251"/>
        <v>193.62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9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4">
        <f t="shared" si="250"/>
        <v>108</v>
      </c>
      <c r="R3231" s="14">
        <f t="shared" si="251"/>
        <v>106.8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9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4">
        <f t="shared" si="250"/>
        <v>110</v>
      </c>
      <c r="R3232" s="14">
        <f t="shared" si="251"/>
        <v>77.22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9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4">
        <f t="shared" si="250"/>
        <v>161</v>
      </c>
      <c r="R3233" s="14">
        <f t="shared" si="251"/>
        <v>57.5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9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4">
        <f t="shared" si="250"/>
        <v>131</v>
      </c>
      <c r="R3234" s="14">
        <f t="shared" si="251"/>
        <v>50.46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9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4">
        <f t="shared" si="250"/>
        <v>119</v>
      </c>
      <c r="R3235" s="14">
        <f t="shared" si="251"/>
        <v>97.38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9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4">
        <f t="shared" si="250"/>
        <v>100</v>
      </c>
      <c r="R3236" s="14">
        <f t="shared" si="251"/>
        <v>34.92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9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4">
        <f t="shared" si="250"/>
        <v>103</v>
      </c>
      <c r="R3237" s="14">
        <f t="shared" si="251"/>
        <v>85.53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9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4">
        <f t="shared" si="250"/>
        <v>101</v>
      </c>
      <c r="R3238" s="14">
        <f t="shared" si="251"/>
        <v>182.91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3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4">
        <f t="shared" si="250"/>
        <v>101</v>
      </c>
      <c r="R3239" s="14">
        <f t="shared" si="251"/>
        <v>131.13999999999999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9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4">
        <f t="shared" si="250"/>
        <v>112</v>
      </c>
      <c r="R3240" s="14">
        <f t="shared" si="251"/>
        <v>39.81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9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4">
        <f t="shared" si="250"/>
        <v>106</v>
      </c>
      <c r="R3241" s="14">
        <f t="shared" si="251"/>
        <v>59.7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9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4">
        <f t="shared" si="250"/>
        <v>101</v>
      </c>
      <c r="R3242" s="14">
        <f t="shared" si="251"/>
        <v>88.74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5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4">
        <f t="shared" si="250"/>
        <v>115</v>
      </c>
      <c r="R3243" s="14">
        <f t="shared" si="251"/>
        <v>58.69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3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4">
        <f t="shared" si="250"/>
        <v>127</v>
      </c>
      <c r="R3244" s="14">
        <f t="shared" si="251"/>
        <v>69.569999999999993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9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4">
        <f t="shared" si="250"/>
        <v>103</v>
      </c>
      <c r="R3245" s="14">
        <f t="shared" si="251"/>
        <v>115.87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9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4">
        <f t="shared" si="250"/>
        <v>103</v>
      </c>
      <c r="R3246" s="14">
        <f t="shared" si="251"/>
        <v>23.87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9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4">
        <f t="shared" si="250"/>
        <v>104</v>
      </c>
      <c r="R3247" s="14">
        <f t="shared" si="251"/>
        <v>81.13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9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4">
        <f t="shared" si="250"/>
        <v>111</v>
      </c>
      <c r="R3248" s="14">
        <f t="shared" si="251"/>
        <v>57.63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9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4">
        <f t="shared" si="250"/>
        <v>106</v>
      </c>
      <c r="R3249" s="14">
        <f t="shared" si="251"/>
        <v>46.43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3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4">
        <f t="shared" si="250"/>
        <v>101</v>
      </c>
      <c r="R3250" s="14">
        <f t="shared" si="251"/>
        <v>60.48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9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4">
        <f t="shared" si="250"/>
        <v>105</v>
      </c>
      <c r="R3251" s="14">
        <f t="shared" si="251"/>
        <v>65.58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9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4">
        <f t="shared" si="250"/>
        <v>102</v>
      </c>
      <c r="R3252" s="14">
        <f t="shared" si="251"/>
        <v>119.19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9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4">
        <f t="shared" si="250"/>
        <v>111</v>
      </c>
      <c r="R3253" s="14">
        <f t="shared" si="251"/>
        <v>83.05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3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4">
        <f t="shared" si="250"/>
        <v>128</v>
      </c>
      <c r="R3254" s="14">
        <f t="shared" si="251"/>
        <v>57.52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9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4">
        <f t="shared" si="250"/>
        <v>102</v>
      </c>
      <c r="R3255" s="14">
        <f t="shared" si="251"/>
        <v>177.09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9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4">
        <f t="shared" si="250"/>
        <v>101</v>
      </c>
      <c r="R3256" s="14">
        <f t="shared" si="251"/>
        <v>70.77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9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4">
        <f t="shared" si="250"/>
        <v>175</v>
      </c>
      <c r="R3257" s="14">
        <f t="shared" si="251"/>
        <v>29.17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9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4">
        <f t="shared" si="250"/>
        <v>128</v>
      </c>
      <c r="R3258" s="14">
        <f t="shared" si="251"/>
        <v>72.760000000000005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9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4">
        <f t="shared" si="250"/>
        <v>106</v>
      </c>
      <c r="R3259" s="14">
        <f t="shared" si="251"/>
        <v>51.85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3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4">
        <f t="shared" si="250"/>
        <v>105</v>
      </c>
      <c r="R3260" s="14">
        <f t="shared" si="251"/>
        <v>98.2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9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4">
        <f t="shared" si="250"/>
        <v>106</v>
      </c>
      <c r="R3261" s="14">
        <f t="shared" si="251"/>
        <v>251.74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9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4">
        <f t="shared" si="250"/>
        <v>109</v>
      </c>
      <c r="R3262" s="14">
        <f t="shared" si="251"/>
        <v>74.819999999999993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9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4">
        <f t="shared" si="250"/>
        <v>100</v>
      </c>
      <c r="R3263" s="14">
        <f t="shared" si="251"/>
        <v>67.650000000000006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3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4">
        <f t="shared" si="250"/>
        <v>103</v>
      </c>
      <c r="R3264" s="14">
        <f t="shared" si="251"/>
        <v>93.81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3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4">
        <f t="shared" si="250"/>
        <v>112</v>
      </c>
      <c r="R3265" s="14">
        <f t="shared" si="251"/>
        <v>41.24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3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4">
        <f t="shared" si="250"/>
        <v>103</v>
      </c>
      <c r="R3266" s="14">
        <f t="shared" si="251"/>
        <v>52.55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9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4">
        <f t="shared" ref="Q3267:Q3330" si="255">ROUND(E3267/D3267*100,0)</f>
        <v>164</v>
      </c>
      <c r="R3267" s="14">
        <f t="shared" ref="R3267:R3330" si="256">ROUND(E3267/L3267,2)</f>
        <v>70.290000000000006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9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4">
        <f t="shared" si="255"/>
        <v>131</v>
      </c>
      <c r="R3268" s="14">
        <f t="shared" si="256"/>
        <v>48.33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9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4">
        <f t="shared" si="255"/>
        <v>102</v>
      </c>
      <c r="R3269" s="14">
        <f t="shared" si="256"/>
        <v>53.18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9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4">
        <f t="shared" si="255"/>
        <v>128</v>
      </c>
      <c r="R3270" s="14">
        <f t="shared" si="256"/>
        <v>60.95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9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4">
        <f t="shared" si="255"/>
        <v>102</v>
      </c>
      <c r="R3271" s="14">
        <f t="shared" si="256"/>
        <v>116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9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4">
        <f t="shared" si="255"/>
        <v>102</v>
      </c>
      <c r="R3272" s="14">
        <f t="shared" si="256"/>
        <v>61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7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4">
        <f t="shared" si="255"/>
        <v>130</v>
      </c>
      <c r="R3273" s="14">
        <f t="shared" si="256"/>
        <v>38.24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9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4">
        <f t="shared" si="255"/>
        <v>154</v>
      </c>
      <c r="R3274" s="14">
        <f t="shared" si="256"/>
        <v>106.5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9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4">
        <f t="shared" si="255"/>
        <v>107</v>
      </c>
      <c r="R3275" s="14">
        <f t="shared" si="256"/>
        <v>204.57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9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4">
        <f t="shared" si="255"/>
        <v>101</v>
      </c>
      <c r="R3276" s="14">
        <f t="shared" si="256"/>
        <v>54.91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9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4">
        <f t="shared" si="255"/>
        <v>100</v>
      </c>
      <c r="R3277" s="14">
        <f t="shared" si="256"/>
        <v>150.41999999999999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9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4">
        <f t="shared" si="255"/>
        <v>117</v>
      </c>
      <c r="R3278" s="14">
        <f t="shared" si="256"/>
        <v>52.58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9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4">
        <f t="shared" si="255"/>
        <v>109</v>
      </c>
      <c r="R3279" s="14">
        <f t="shared" si="256"/>
        <v>54.3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9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4">
        <f t="shared" si="255"/>
        <v>103</v>
      </c>
      <c r="R3280" s="14">
        <f t="shared" si="256"/>
        <v>76.03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9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4">
        <f t="shared" si="255"/>
        <v>114</v>
      </c>
      <c r="R3281" s="14">
        <f t="shared" si="256"/>
        <v>105.21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9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4">
        <f t="shared" si="255"/>
        <v>103</v>
      </c>
      <c r="R3282" s="14">
        <f t="shared" si="256"/>
        <v>68.67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3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4">
        <f t="shared" si="255"/>
        <v>122</v>
      </c>
      <c r="R3283" s="14">
        <f t="shared" si="256"/>
        <v>129.36000000000001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9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4">
        <f t="shared" si="255"/>
        <v>103</v>
      </c>
      <c r="R3284" s="14">
        <f t="shared" si="256"/>
        <v>134.26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9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4">
        <f t="shared" si="255"/>
        <v>105</v>
      </c>
      <c r="R3285" s="14">
        <f t="shared" si="256"/>
        <v>17.829999999999998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9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4">
        <f t="shared" si="255"/>
        <v>102</v>
      </c>
      <c r="R3286" s="14">
        <f t="shared" si="256"/>
        <v>203.2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7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4">
        <f t="shared" si="255"/>
        <v>112</v>
      </c>
      <c r="R3287" s="14">
        <f t="shared" si="256"/>
        <v>69.19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9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4">
        <f t="shared" si="255"/>
        <v>102</v>
      </c>
      <c r="R3288" s="14">
        <f t="shared" si="256"/>
        <v>125.12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3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4">
        <f t="shared" si="255"/>
        <v>100</v>
      </c>
      <c r="R3289" s="14">
        <f t="shared" si="256"/>
        <v>73.53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9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4">
        <f t="shared" si="255"/>
        <v>100</v>
      </c>
      <c r="R3290" s="14">
        <f t="shared" si="256"/>
        <v>48.44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9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4">
        <f t="shared" si="255"/>
        <v>133</v>
      </c>
      <c r="R3291" s="14">
        <f t="shared" si="256"/>
        <v>26.61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1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4">
        <f t="shared" si="255"/>
        <v>121</v>
      </c>
      <c r="R3292" s="14">
        <f t="shared" si="256"/>
        <v>33.67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9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4">
        <f t="shared" si="255"/>
        <v>114</v>
      </c>
      <c r="R3293" s="14">
        <f t="shared" si="256"/>
        <v>40.71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9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4">
        <f t="shared" si="255"/>
        <v>286</v>
      </c>
      <c r="R3294" s="14">
        <f t="shared" si="256"/>
        <v>19.27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9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4">
        <f t="shared" si="255"/>
        <v>170</v>
      </c>
      <c r="R3295" s="14">
        <f t="shared" si="256"/>
        <v>84.29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9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4">
        <f t="shared" si="255"/>
        <v>118</v>
      </c>
      <c r="R3296" s="14">
        <f t="shared" si="256"/>
        <v>29.58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9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4">
        <f t="shared" si="255"/>
        <v>103</v>
      </c>
      <c r="R3297" s="14">
        <f t="shared" si="256"/>
        <v>26.67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9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4">
        <f t="shared" si="255"/>
        <v>144</v>
      </c>
      <c r="R3298" s="14">
        <f t="shared" si="256"/>
        <v>45.98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9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4">
        <f t="shared" si="255"/>
        <v>100</v>
      </c>
      <c r="R3299" s="14">
        <f t="shared" si="256"/>
        <v>125.09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9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4">
        <f t="shared" si="255"/>
        <v>102</v>
      </c>
      <c r="R3300" s="14">
        <f t="shared" si="256"/>
        <v>141.29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9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4">
        <f t="shared" si="255"/>
        <v>116</v>
      </c>
      <c r="R3301" s="14">
        <f t="shared" si="256"/>
        <v>55.33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9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4">
        <f t="shared" si="255"/>
        <v>136</v>
      </c>
      <c r="R3302" s="14">
        <f t="shared" si="256"/>
        <v>46.42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9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4">
        <f t="shared" si="255"/>
        <v>133</v>
      </c>
      <c r="R3303" s="14">
        <f t="shared" si="256"/>
        <v>57.2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7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4">
        <f t="shared" si="255"/>
        <v>103</v>
      </c>
      <c r="R3304" s="14">
        <f t="shared" si="256"/>
        <v>173.7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9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4">
        <f t="shared" si="255"/>
        <v>116</v>
      </c>
      <c r="R3305" s="14">
        <f t="shared" si="256"/>
        <v>59.6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9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4">
        <f t="shared" si="255"/>
        <v>105</v>
      </c>
      <c r="R3306" s="14">
        <f t="shared" si="256"/>
        <v>89.59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9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4">
        <f t="shared" si="255"/>
        <v>102</v>
      </c>
      <c r="R3307" s="14">
        <f t="shared" si="256"/>
        <v>204.05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9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4">
        <f t="shared" si="255"/>
        <v>175</v>
      </c>
      <c r="R3308" s="14">
        <f t="shared" si="256"/>
        <v>48.7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9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4">
        <f t="shared" si="255"/>
        <v>107</v>
      </c>
      <c r="R3309" s="14">
        <f t="shared" si="256"/>
        <v>53.34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9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4">
        <f t="shared" si="255"/>
        <v>122</v>
      </c>
      <c r="R3310" s="14">
        <f t="shared" si="256"/>
        <v>75.09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3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4">
        <f t="shared" si="255"/>
        <v>159</v>
      </c>
      <c r="R3311" s="14">
        <f t="shared" si="256"/>
        <v>18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3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4">
        <f t="shared" si="255"/>
        <v>100</v>
      </c>
      <c r="R3312" s="14">
        <f t="shared" si="256"/>
        <v>209.84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9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4">
        <f t="shared" si="255"/>
        <v>110</v>
      </c>
      <c r="R3313" s="14">
        <f t="shared" si="256"/>
        <v>61.02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9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4">
        <f t="shared" si="255"/>
        <v>100</v>
      </c>
      <c r="R3314" s="14">
        <f t="shared" si="256"/>
        <v>61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9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4">
        <f t="shared" si="255"/>
        <v>116</v>
      </c>
      <c r="R3315" s="14">
        <f t="shared" si="256"/>
        <v>80.03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9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4">
        <f t="shared" si="255"/>
        <v>211</v>
      </c>
      <c r="R3316" s="14">
        <f t="shared" si="256"/>
        <v>29.07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9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4">
        <f t="shared" si="255"/>
        <v>110</v>
      </c>
      <c r="R3317" s="14">
        <f t="shared" si="256"/>
        <v>49.44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1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4">
        <f t="shared" si="255"/>
        <v>100</v>
      </c>
      <c r="R3318" s="14">
        <f t="shared" si="256"/>
        <v>93.98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9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4">
        <f t="shared" si="255"/>
        <v>106</v>
      </c>
      <c r="R3319" s="14">
        <f t="shared" si="256"/>
        <v>61.94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3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4">
        <f t="shared" si="255"/>
        <v>126</v>
      </c>
      <c r="R3320" s="14">
        <f t="shared" si="256"/>
        <v>78.5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9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4">
        <f t="shared" si="255"/>
        <v>108</v>
      </c>
      <c r="R3321" s="14">
        <f t="shared" si="256"/>
        <v>33.75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9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4">
        <f t="shared" si="255"/>
        <v>101</v>
      </c>
      <c r="R3322" s="14">
        <f t="shared" si="256"/>
        <v>66.45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9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4">
        <f t="shared" si="255"/>
        <v>107</v>
      </c>
      <c r="R3323" s="14">
        <f t="shared" si="256"/>
        <v>35.799999999999997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9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4">
        <f t="shared" si="255"/>
        <v>102</v>
      </c>
      <c r="R3324" s="14">
        <f t="shared" si="256"/>
        <v>145.65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9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4">
        <f t="shared" si="255"/>
        <v>126</v>
      </c>
      <c r="R3325" s="14">
        <f t="shared" si="256"/>
        <v>25.69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3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4">
        <f t="shared" si="255"/>
        <v>102</v>
      </c>
      <c r="R3326" s="14">
        <f t="shared" si="256"/>
        <v>152.5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9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4">
        <f t="shared" si="255"/>
        <v>113</v>
      </c>
      <c r="R3327" s="14">
        <f t="shared" si="256"/>
        <v>30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9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4">
        <f t="shared" si="255"/>
        <v>101</v>
      </c>
      <c r="R3328" s="14">
        <f t="shared" si="256"/>
        <v>142.28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9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4">
        <f t="shared" si="255"/>
        <v>101</v>
      </c>
      <c r="R3329" s="14">
        <f t="shared" si="256"/>
        <v>24.55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9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4">
        <f t="shared" si="255"/>
        <v>146</v>
      </c>
      <c r="R3330" s="14">
        <f t="shared" si="256"/>
        <v>292.77999999999997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9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4">
        <f t="shared" ref="Q3331:Q3394" si="260">ROUND(E3331/D3331*100,0)</f>
        <v>117</v>
      </c>
      <c r="R3331" s="14">
        <f t="shared" ref="R3331:R3394" si="261">ROUND(E3331/L3331,2)</f>
        <v>44.92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9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4">
        <f t="shared" si="260"/>
        <v>106</v>
      </c>
      <c r="R3332" s="14">
        <f t="shared" si="261"/>
        <v>23.1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9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4">
        <f t="shared" si="260"/>
        <v>105</v>
      </c>
      <c r="R3333" s="14">
        <f t="shared" si="261"/>
        <v>80.400000000000006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9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4">
        <f t="shared" si="260"/>
        <v>100</v>
      </c>
      <c r="R3334" s="14">
        <f t="shared" si="261"/>
        <v>72.290000000000006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9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4">
        <f t="shared" si="260"/>
        <v>105</v>
      </c>
      <c r="R3335" s="14">
        <f t="shared" si="261"/>
        <v>32.97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3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4">
        <f t="shared" si="260"/>
        <v>139</v>
      </c>
      <c r="R3336" s="14">
        <f t="shared" si="261"/>
        <v>116.65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9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4">
        <f t="shared" si="260"/>
        <v>100</v>
      </c>
      <c r="R3337" s="14">
        <f t="shared" si="261"/>
        <v>79.62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9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4">
        <f t="shared" si="260"/>
        <v>100</v>
      </c>
      <c r="R3338" s="14">
        <f t="shared" si="261"/>
        <v>27.78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9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4">
        <f t="shared" si="260"/>
        <v>110</v>
      </c>
      <c r="R3339" s="14">
        <f t="shared" si="261"/>
        <v>81.03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3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4">
        <f t="shared" si="260"/>
        <v>102</v>
      </c>
      <c r="R3340" s="14">
        <f t="shared" si="261"/>
        <v>136.85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3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4">
        <f t="shared" si="260"/>
        <v>104</v>
      </c>
      <c r="R3341" s="14">
        <f t="shared" si="261"/>
        <v>177.62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9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4">
        <f t="shared" si="260"/>
        <v>138</v>
      </c>
      <c r="R3342" s="14">
        <f t="shared" si="261"/>
        <v>109.08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9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4">
        <f t="shared" si="260"/>
        <v>100</v>
      </c>
      <c r="R3343" s="14">
        <f t="shared" si="261"/>
        <v>119.64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3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4">
        <f t="shared" si="260"/>
        <v>102</v>
      </c>
      <c r="R3344" s="14">
        <f t="shared" si="261"/>
        <v>78.209999999999994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9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4">
        <f t="shared" si="260"/>
        <v>171</v>
      </c>
      <c r="R3345" s="14">
        <f t="shared" si="261"/>
        <v>52.17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9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4">
        <f t="shared" si="260"/>
        <v>101</v>
      </c>
      <c r="R3346" s="14">
        <f t="shared" si="261"/>
        <v>114.13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9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4">
        <f t="shared" si="260"/>
        <v>130</v>
      </c>
      <c r="R3347" s="14">
        <f t="shared" si="261"/>
        <v>50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9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4">
        <f t="shared" si="260"/>
        <v>110</v>
      </c>
      <c r="R3348" s="14">
        <f t="shared" si="261"/>
        <v>91.67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9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4">
        <f t="shared" si="260"/>
        <v>119</v>
      </c>
      <c r="R3349" s="14">
        <f t="shared" si="261"/>
        <v>108.59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9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4">
        <f t="shared" si="260"/>
        <v>100</v>
      </c>
      <c r="R3350" s="14">
        <f t="shared" si="261"/>
        <v>69.819999999999993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9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4">
        <f t="shared" si="260"/>
        <v>153</v>
      </c>
      <c r="R3351" s="14">
        <f t="shared" si="261"/>
        <v>109.57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9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4">
        <f t="shared" si="260"/>
        <v>104</v>
      </c>
      <c r="R3352" s="14">
        <f t="shared" si="261"/>
        <v>71.67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9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4">
        <f t="shared" si="260"/>
        <v>101</v>
      </c>
      <c r="R3353" s="14">
        <f t="shared" si="261"/>
        <v>93.61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9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4">
        <f t="shared" si="260"/>
        <v>108</v>
      </c>
      <c r="R3354" s="14">
        <f t="shared" si="261"/>
        <v>76.8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9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4">
        <f t="shared" si="260"/>
        <v>315</v>
      </c>
      <c r="R3355" s="14">
        <f t="shared" si="261"/>
        <v>35.799999999999997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3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4">
        <f t="shared" si="260"/>
        <v>102</v>
      </c>
      <c r="R3356" s="14">
        <f t="shared" si="261"/>
        <v>55.6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9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4">
        <f t="shared" si="260"/>
        <v>126</v>
      </c>
      <c r="R3357" s="14">
        <f t="shared" si="261"/>
        <v>147.33000000000001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9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4">
        <f t="shared" si="260"/>
        <v>101</v>
      </c>
      <c r="R3358" s="14">
        <f t="shared" si="261"/>
        <v>56.33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9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4">
        <f t="shared" si="260"/>
        <v>101</v>
      </c>
      <c r="R3359" s="14">
        <f t="shared" si="261"/>
        <v>96.19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9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4">
        <f t="shared" si="260"/>
        <v>103</v>
      </c>
      <c r="R3360" s="14">
        <f t="shared" si="261"/>
        <v>63.57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3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4">
        <f t="shared" si="260"/>
        <v>106</v>
      </c>
      <c r="R3361" s="14">
        <f t="shared" si="261"/>
        <v>184.78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3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4">
        <f t="shared" si="260"/>
        <v>101</v>
      </c>
      <c r="R3362" s="14">
        <f t="shared" si="261"/>
        <v>126.72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9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4">
        <f t="shared" si="260"/>
        <v>113</v>
      </c>
      <c r="R3363" s="14">
        <f t="shared" si="261"/>
        <v>83.43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9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4">
        <f t="shared" si="260"/>
        <v>218</v>
      </c>
      <c r="R3364" s="14">
        <f t="shared" si="261"/>
        <v>54.5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9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4">
        <f t="shared" si="260"/>
        <v>101</v>
      </c>
      <c r="R3365" s="14">
        <f t="shared" si="261"/>
        <v>302.31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9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4">
        <f t="shared" si="260"/>
        <v>106</v>
      </c>
      <c r="R3366" s="14">
        <f t="shared" si="261"/>
        <v>44.14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9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4">
        <f t="shared" si="260"/>
        <v>104</v>
      </c>
      <c r="R3367" s="14">
        <f t="shared" si="261"/>
        <v>866.67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9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4">
        <f t="shared" si="260"/>
        <v>221</v>
      </c>
      <c r="R3368" s="14">
        <f t="shared" si="261"/>
        <v>61.39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9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4">
        <f t="shared" si="260"/>
        <v>119</v>
      </c>
      <c r="R3369" s="14">
        <f t="shared" si="261"/>
        <v>29.67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9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4">
        <f t="shared" si="260"/>
        <v>105</v>
      </c>
      <c r="R3370" s="14">
        <f t="shared" si="261"/>
        <v>45.48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9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4">
        <f t="shared" si="260"/>
        <v>104</v>
      </c>
      <c r="R3371" s="14">
        <f t="shared" si="261"/>
        <v>96.2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3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4">
        <f t="shared" si="260"/>
        <v>118</v>
      </c>
      <c r="R3372" s="14">
        <f t="shared" si="261"/>
        <v>67.92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3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4">
        <f t="shared" si="260"/>
        <v>139</v>
      </c>
      <c r="R3373" s="14">
        <f t="shared" si="261"/>
        <v>30.78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9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4">
        <f t="shared" si="260"/>
        <v>104</v>
      </c>
      <c r="R3374" s="14">
        <f t="shared" si="261"/>
        <v>38.33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9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4">
        <f t="shared" si="260"/>
        <v>100</v>
      </c>
      <c r="R3375" s="14">
        <f t="shared" si="261"/>
        <v>66.83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9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4">
        <f t="shared" si="260"/>
        <v>107</v>
      </c>
      <c r="R3376" s="14">
        <f t="shared" si="261"/>
        <v>71.73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9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4">
        <f t="shared" si="260"/>
        <v>100</v>
      </c>
      <c r="R3377" s="14">
        <f t="shared" si="261"/>
        <v>176.47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9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4">
        <f t="shared" si="260"/>
        <v>100</v>
      </c>
      <c r="R3378" s="14">
        <f t="shared" si="261"/>
        <v>421.11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9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4">
        <f t="shared" si="260"/>
        <v>101</v>
      </c>
      <c r="R3379" s="14">
        <f t="shared" si="261"/>
        <v>104.99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9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4">
        <f t="shared" si="260"/>
        <v>108</v>
      </c>
      <c r="R3380" s="14">
        <f t="shared" si="261"/>
        <v>28.19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9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4">
        <f t="shared" si="260"/>
        <v>104</v>
      </c>
      <c r="R3381" s="14">
        <f t="shared" si="261"/>
        <v>54.55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9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4">
        <f t="shared" si="260"/>
        <v>104</v>
      </c>
      <c r="R3382" s="14">
        <f t="shared" si="261"/>
        <v>111.89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9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4">
        <f t="shared" si="260"/>
        <v>102</v>
      </c>
      <c r="R3383" s="14">
        <f t="shared" si="261"/>
        <v>85.21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9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4">
        <f t="shared" si="260"/>
        <v>101</v>
      </c>
      <c r="R3384" s="14">
        <f t="shared" si="261"/>
        <v>76.650000000000006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9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4">
        <f t="shared" si="260"/>
        <v>112</v>
      </c>
      <c r="R3385" s="14">
        <f t="shared" si="261"/>
        <v>65.17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9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4">
        <f t="shared" si="260"/>
        <v>100</v>
      </c>
      <c r="R3386" s="14">
        <f t="shared" si="261"/>
        <v>93.76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9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4">
        <f t="shared" si="260"/>
        <v>100</v>
      </c>
      <c r="R3387" s="14">
        <f t="shared" si="261"/>
        <v>133.33000000000001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9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4">
        <f t="shared" si="260"/>
        <v>105</v>
      </c>
      <c r="R3388" s="14">
        <f t="shared" si="261"/>
        <v>51.22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9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4">
        <f t="shared" si="260"/>
        <v>117</v>
      </c>
      <c r="R3389" s="14">
        <f t="shared" si="261"/>
        <v>100.17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9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4">
        <f t="shared" si="260"/>
        <v>104</v>
      </c>
      <c r="R3390" s="14">
        <f t="shared" si="261"/>
        <v>34.6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9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4">
        <f t="shared" si="260"/>
        <v>115</v>
      </c>
      <c r="R3391" s="14">
        <f t="shared" si="261"/>
        <v>184.68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9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4">
        <f t="shared" si="260"/>
        <v>102</v>
      </c>
      <c r="R3392" s="14">
        <f t="shared" si="261"/>
        <v>69.819999999999993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9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4">
        <f t="shared" si="260"/>
        <v>223</v>
      </c>
      <c r="R3393" s="14">
        <f t="shared" si="261"/>
        <v>61.94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9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4">
        <f t="shared" si="260"/>
        <v>100</v>
      </c>
      <c r="R3394" s="14">
        <f t="shared" si="261"/>
        <v>41.67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9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4">
        <f t="shared" ref="Q3395:Q3458" si="265">ROUND(E3395/D3395*100,0)</f>
        <v>106</v>
      </c>
      <c r="R3395" s="14">
        <f t="shared" ref="R3395:R3458" si="266">ROUND(E3395/L3395,2)</f>
        <v>36.07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9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4">
        <f t="shared" si="265"/>
        <v>142</v>
      </c>
      <c r="R3396" s="14">
        <f t="shared" si="266"/>
        <v>29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3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4">
        <f t="shared" si="265"/>
        <v>184</v>
      </c>
      <c r="R3397" s="14">
        <f t="shared" si="266"/>
        <v>24.21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9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4">
        <f t="shared" si="265"/>
        <v>104</v>
      </c>
      <c r="R3398" s="14">
        <f t="shared" si="266"/>
        <v>55.89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3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4">
        <f t="shared" si="265"/>
        <v>112</v>
      </c>
      <c r="R3399" s="14">
        <f t="shared" si="266"/>
        <v>11.67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9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4">
        <f t="shared" si="265"/>
        <v>111</v>
      </c>
      <c r="R3400" s="14">
        <f t="shared" si="266"/>
        <v>68.349999999999994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9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4">
        <f t="shared" si="265"/>
        <v>104</v>
      </c>
      <c r="R3401" s="14">
        <f t="shared" si="266"/>
        <v>27.07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9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4">
        <f t="shared" si="265"/>
        <v>100</v>
      </c>
      <c r="R3402" s="14">
        <f t="shared" si="266"/>
        <v>118.13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9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4">
        <f t="shared" si="265"/>
        <v>102</v>
      </c>
      <c r="R3403" s="14">
        <f t="shared" si="266"/>
        <v>44.76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9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4">
        <f t="shared" si="265"/>
        <v>110</v>
      </c>
      <c r="R3404" s="14">
        <f t="shared" si="266"/>
        <v>99.79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9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4">
        <f t="shared" si="265"/>
        <v>100</v>
      </c>
      <c r="R3405" s="14">
        <f t="shared" si="266"/>
        <v>117.65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9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4">
        <f t="shared" si="265"/>
        <v>122</v>
      </c>
      <c r="R3406" s="14">
        <f t="shared" si="266"/>
        <v>203.33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9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4">
        <f t="shared" si="265"/>
        <v>138</v>
      </c>
      <c r="R3407" s="14">
        <f t="shared" si="266"/>
        <v>28.32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3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4">
        <f t="shared" si="265"/>
        <v>100</v>
      </c>
      <c r="R3408" s="14">
        <f t="shared" si="266"/>
        <v>110.23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5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4">
        <f t="shared" si="265"/>
        <v>107</v>
      </c>
      <c r="R3409" s="14">
        <f t="shared" si="266"/>
        <v>31.97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9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4">
        <f t="shared" si="265"/>
        <v>211</v>
      </c>
      <c r="R3410" s="14">
        <f t="shared" si="266"/>
        <v>58.61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9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4">
        <f t="shared" si="265"/>
        <v>124</v>
      </c>
      <c r="R3411" s="14">
        <f t="shared" si="266"/>
        <v>29.43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9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4">
        <f t="shared" si="265"/>
        <v>109</v>
      </c>
      <c r="R3412" s="14">
        <f t="shared" si="266"/>
        <v>81.38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9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4">
        <f t="shared" si="265"/>
        <v>104</v>
      </c>
      <c r="R3413" s="14">
        <f t="shared" si="266"/>
        <v>199.17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9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4">
        <f t="shared" si="265"/>
        <v>100</v>
      </c>
      <c r="R3414" s="14">
        <f t="shared" si="266"/>
        <v>115.38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9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4">
        <f t="shared" si="265"/>
        <v>130</v>
      </c>
      <c r="R3415" s="14">
        <f t="shared" si="266"/>
        <v>46.43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9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4">
        <f t="shared" si="265"/>
        <v>104</v>
      </c>
      <c r="R3416" s="14">
        <f t="shared" si="266"/>
        <v>70.569999999999993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3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4">
        <f t="shared" si="265"/>
        <v>100</v>
      </c>
      <c r="R3417" s="14">
        <f t="shared" si="266"/>
        <v>22.22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9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4">
        <f t="shared" si="265"/>
        <v>120</v>
      </c>
      <c r="R3418" s="14">
        <f t="shared" si="266"/>
        <v>159.47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9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4">
        <f t="shared" si="265"/>
        <v>100</v>
      </c>
      <c r="R3419" s="14">
        <f t="shared" si="266"/>
        <v>37.78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9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4">
        <f t="shared" si="265"/>
        <v>101</v>
      </c>
      <c r="R3420" s="14">
        <f t="shared" si="266"/>
        <v>72.05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5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4">
        <f t="shared" si="265"/>
        <v>107</v>
      </c>
      <c r="R3421" s="14">
        <f t="shared" si="266"/>
        <v>63.7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9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4">
        <f t="shared" si="265"/>
        <v>138</v>
      </c>
      <c r="R3422" s="14">
        <f t="shared" si="266"/>
        <v>28.41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9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4">
        <f t="shared" si="265"/>
        <v>101</v>
      </c>
      <c r="R3423" s="14">
        <f t="shared" si="266"/>
        <v>103.21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9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4">
        <f t="shared" si="265"/>
        <v>109</v>
      </c>
      <c r="R3424" s="14">
        <f t="shared" si="266"/>
        <v>71.150000000000006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9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4">
        <f t="shared" si="265"/>
        <v>140</v>
      </c>
      <c r="R3425" s="14">
        <f t="shared" si="266"/>
        <v>35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9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4">
        <f t="shared" si="265"/>
        <v>104</v>
      </c>
      <c r="R3426" s="14">
        <f t="shared" si="266"/>
        <v>81.78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9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4">
        <f t="shared" si="265"/>
        <v>103</v>
      </c>
      <c r="R3427" s="14">
        <f t="shared" si="266"/>
        <v>297.02999999999997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9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4">
        <f t="shared" si="265"/>
        <v>108</v>
      </c>
      <c r="R3428" s="14">
        <f t="shared" si="266"/>
        <v>46.61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9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4">
        <f t="shared" si="265"/>
        <v>100</v>
      </c>
      <c r="R3429" s="14">
        <f t="shared" si="266"/>
        <v>51.72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9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4">
        <f t="shared" si="265"/>
        <v>103</v>
      </c>
      <c r="R3430" s="14">
        <f t="shared" si="266"/>
        <v>40.29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9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4">
        <f t="shared" si="265"/>
        <v>130</v>
      </c>
      <c r="R3431" s="14">
        <f t="shared" si="266"/>
        <v>16.25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9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4">
        <f t="shared" si="265"/>
        <v>109</v>
      </c>
      <c r="R3432" s="14">
        <f t="shared" si="266"/>
        <v>30.15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9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4">
        <f t="shared" si="265"/>
        <v>100</v>
      </c>
      <c r="R3433" s="14">
        <f t="shared" si="266"/>
        <v>95.24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9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4">
        <f t="shared" si="265"/>
        <v>110</v>
      </c>
      <c r="R3434" s="14">
        <f t="shared" si="266"/>
        <v>52.21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9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4">
        <f t="shared" si="265"/>
        <v>100</v>
      </c>
      <c r="R3435" s="14">
        <f t="shared" si="266"/>
        <v>134.15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9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4">
        <f t="shared" si="265"/>
        <v>106</v>
      </c>
      <c r="R3436" s="14">
        <f t="shared" si="266"/>
        <v>62.83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9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4">
        <f t="shared" si="265"/>
        <v>112</v>
      </c>
      <c r="R3437" s="14">
        <f t="shared" si="266"/>
        <v>58.95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9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4">
        <f t="shared" si="265"/>
        <v>106</v>
      </c>
      <c r="R3438" s="14">
        <f t="shared" si="266"/>
        <v>143.11000000000001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9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4">
        <f t="shared" si="265"/>
        <v>101</v>
      </c>
      <c r="R3439" s="14">
        <f t="shared" si="266"/>
        <v>84.17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9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4">
        <f t="shared" si="265"/>
        <v>104</v>
      </c>
      <c r="R3440" s="14">
        <f t="shared" si="266"/>
        <v>186.07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3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4">
        <f t="shared" si="265"/>
        <v>135</v>
      </c>
      <c r="R3441" s="14">
        <f t="shared" si="266"/>
        <v>89.79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9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4">
        <f t="shared" si="265"/>
        <v>105</v>
      </c>
      <c r="R3442" s="14">
        <f t="shared" si="266"/>
        <v>64.16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9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4">
        <f t="shared" si="265"/>
        <v>103</v>
      </c>
      <c r="R3443" s="14">
        <f t="shared" si="266"/>
        <v>59.65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9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4">
        <f t="shared" si="265"/>
        <v>100</v>
      </c>
      <c r="R3444" s="14">
        <f t="shared" si="266"/>
        <v>31.25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9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4">
        <f t="shared" si="265"/>
        <v>186</v>
      </c>
      <c r="R3445" s="14">
        <f t="shared" si="266"/>
        <v>41.22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9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4">
        <f t="shared" si="265"/>
        <v>289</v>
      </c>
      <c r="R3446" s="14">
        <f t="shared" si="266"/>
        <v>43.35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9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4">
        <f t="shared" si="265"/>
        <v>100</v>
      </c>
      <c r="R3447" s="14">
        <f t="shared" si="266"/>
        <v>64.52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9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4">
        <f t="shared" si="265"/>
        <v>108</v>
      </c>
      <c r="R3448" s="14">
        <f t="shared" si="266"/>
        <v>43.28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3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4">
        <f t="shared" si="265"/>
        <v>108</v>
      </c>
      <c r="R3449" s="14">
        <f t="shared" si="266"/>
        <v>77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9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4">
        <f t="shared" si="265"/>
        <v>110</v>
      </c>
      <c r="R3450" s="14">
        <f t="shared" si="266"/>
        <v>51.22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9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4">
        <f t="shared" si="265"/>
        <v>171</v>
      </c>
      <c r="R3451" s="14">
        <f t="shared" si="266"/>
        <v>68.25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9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4">
        <f t="shared" si="265"/>
        <v>152</v>
      </c>
      <c r="R3452" s="14">
        <f t="shared" si="266"/>
        <v>19.489999999999998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9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4">
        <f t="shared" si="265"/>
        <v>101</v>
      </c>
      <c r="R3453" s="14">
        <f t="shared" si="266"/>
        <v>41.13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9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4">
        <f t="shared" si="265"/>
        <v>153</v>
      </c>
      <c r="R3454" s="14">
        <f t="shared" si="266"/>
        <v>41.41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9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4">
        <f t="shared" si="265"/>
        <v>128</v>
      </c>
      <c r="R3455" s="14">
        <f t="shared" si="266"/>
        <v>27.5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9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4">
        <f t="shared" si="265"/>
        <v>101</v>
      </c>
      <c r="R3456" s="14">
        <f t="shared" si="266"/>
        <v>33.57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9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4">
        <f t="shared" si="265"/>
        <v>101</v>
      </c>
      <c r="R3457" s="14">
        <f t="shared" si="266"/>
        <v>145.87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9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4">
        <f t="shared" si="265"/>
        <v>191</v>
      </c>
      <c r="R3458" s="14">
        <f t="shared" si="266"/>
        <v>358.69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3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4">
        <f t="shared" ref="Q3459:Q3522" si="270">ROUND(E3459/D3459*100,0)</f>
        <v>140</v>
      </c>
      <c r="R3459" s="14">
        <f t="shared" ref="R3459:R3522" si="271">ROUND(E3459/L3459,2)</f>
        <v>50.98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9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4">
        <f t="shared" si="270"/>
        <v>124</v>
      </c>
      <c r="R3460" s="14">
        <f t="shared" si="271"/>
        <v>45.04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9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4">
        <f t="shared" si="270"/>
        <v>126</v>
      </c>
      <c r="R3461" s="14">
        <f t="shared" si="271"/>
        <v>17.53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9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4">
        <f t="shared" si="270"/>
        <v>190</v>
      </c>
      <c r="R3462" s="14">
        <f t="shared" si="271"/>
        <v>50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9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4">
        <f t="shared" si="270"/>
        <v>139</v>
      </c>
      <c r="R3463" s="14">
        <f t="shared" si="271"/>
        <v>57.92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9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4">
        <f t="shared" si="270"/>
        <v>202</v>
      </c>
      <c r="R3464" s="14">
        <f t="shared" si="271"/>
        <v>29.71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9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4">
        <f t="shared" si="270"/>
        <v>103</v>
      </c>
      <c r="R3465" s="14">
        <f t="shared" si="271"/>
        <v>90.68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9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4">
        <f t="shared" si="270"/>
        <v>102</v>
      </c>
      <c r="R3466" s="14">
        <f t="shared" si="271"/>
        <v>55.01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9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4">
        <f t="shared" si="270"/>
        <v>103</v>
      </c>
      <c r="R3467" s="14">
        <f t="shared" si="271"/>
        <v>57.22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3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4">
        <f t="shared" si="270"/>
        <v>127</v>
      </c>
      <c r="R3468" s="14">
        <f t="shared" si="271"/>
        <v>72.95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7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4">
        <f t="shared" si="270"/>
        <v>101</v>
      </c>
      <c r="R3469" s="14">
        <f t="shared" si="271"/>
        <v>64.47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9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4">
        <f t="shared" si="270"/>
        <v>122</v>
      </c>
      <c r="R3470" s="14">
        <f t="shared" si="271"/>
        <v>716.35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9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4">
        <f t="shared" si="270"/>
        <v>113</v>
      </c>
      <c r="R3471" s="14">
        <f t="shared" si="271"/>
        <v>50.4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3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4">
        <f t="shared" si="270"/>
        <v>150</v>
      </c>
      <c r="R3472" s="14">
        <f t="shared" si="271"/>
        <v>41.67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9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4">
        <f t="shared" si="270"/>
        <v>215</v>
      </c>
      <c r="R3473" s="14">
        <f t="shared" si="271"/>
        <v>35.770000000000003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9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4">
        <f t="shared" si="270"/>
        <v>102</v>
      </c>
      <c r="R3474" s="14">
        <f t="shared" si="271"/>
        <v>88.74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9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4">
        <f t="shared" si="270"/>
        <v>100</v>
      </c>
      <c r="R3475" s="14">
        <f t="shared" si="271"/>
        <v>148.47999999999999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9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4">
        <f t="shared" si="270"/>
        <v>101</v>
      </c>
      <c r="R3476" s="14">
        <f t="shared" si="271"/>
        <v>51.79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9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4">
        <f t="shared" si="270"/>
        <v>113</v>
      </c>
      <c r="R3477" s="14">
        <f t="shared" si="271"/>
        <v>20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9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4">
        <f t="shared" si="270"/>
        <v>104</v>
      </c>
      <c r="R3478" s="14">
        <f t="shared" si="271"/>
        <v>52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9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4">
        <f t="shared" si="270"/>
        <v>115</v>
      </c>
      <c r="R3479" s="14">
        <f t="shared" si="271"/>
        <v>53.23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9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4">
        <f t="shared" si="270"/>
        <v>113</v>
      </c>
      <c r="R3480" s="14">
        <f t="shared" si="271"/>
        <v>39.6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9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4">
        <f t="shared" si="270"/>
        <v>128</v>
      </c>
      <c r="R3481" s="14">
        <f t="shared" si="271"/>
        <v>34.25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9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4">
        <f t="shared" si="270"/>
        <v>143</v>
      </c>
      <c r="R3482" s="14">
        <f t="shared" si="271"/>
        <v>164.62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9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4">
        <f t="shared" si="270"/>
        <v>119</v>
      </c>
      <c r="R3483" s="14">
        <f t="shared" si="271"/>
        <v>125.05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9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4">
        <f t="shared" si="270"/>
        <v>138</v>
      </c>
      <c r="R3484" s="14">
        <f t="shared" si="271"/>
        <v>51.88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9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4">
        <f t="shared" si="270"/>
        <v>160</v>
      </c>
      <c r="R3485" s="14">
        <f t="shared" si="271"/>
        <v>40.29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9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4">
        <f t="shared" si="270"/>
        <v>114</v>
      </c>
      <c r="R3486" s="14">
        <f t="shared" si="271"/>
        <v>64.91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9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4">
        <f t="shared" si="270"/>
        <v>101</v>
      </c>
      <c r="R3487" s="14">
        <f t="shared" si="271"/>
        <v>55.33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9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4">
        <f t="shared" si="270"/>
        <v>155</v>
      </c>
      <c r="R3488" s="14">
        <f t="shared" si="271"/>
        <v>83.14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9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4">
        <f t="shared" si="270"/>
        <v>128</v>
      </c>
      <c r="R3489" s="14">
        <f t="shared" si="271"/>
        <v>38.71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9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4">
        <f t="shared" si="270"/>
        <v>121</v>
      </c>
      <c r="R3490" s="14">
        <f t="shared" si="271"/>
        <v>125.38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9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4">
        <f t="shared" si="270"/>
        <v>113</v>
      </c>
      <c r="R3491" s="14">
        <f t="shared" si="271"/>
        <v>78.260000000000005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9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4">
        <f t="shared" si="270"/>
        <v>128</v>
      </c>
      <c r="R3492" s="14">
        <f t="shared" si="271"/>
        <v>47.22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9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4">
        <f t="shared" si="270"/>
        <v>158</v>
      </c>
      <c r="R3493" s="14">
        <f t="shared" si="271"/>
        <v>79.099999999999994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9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4">
        <f t="shared" si="270"/>
        <v>105</v>
      </c>
      <c r="R3494" s="14">
        <f t="shared" si="271"/>
        <v>114.29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9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4">
        <f t="shared" si="270"/>
        <v>100</v>
      </c>
      <c r="R3495" s="14">
        <f t="shared" si="271"/>
        <v>51.72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9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4">
        <f t="shared" si="270"/>
        <v>100</v>
      </c>
      <c r="R3496" s="14">
        <f t="shared" si="271"/>
        <v>30.77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9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4">
        <f t="shared" si="270"/>
        <v>107</v>
      </c>
      <c r="R3497" s="14">
        <f t="shared" si="271"/>
        <v>74.209999999999994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9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4">
        <f t="shared" si="270"/>
        <v>124</v>
      </c>
      <c r="R3498" s="14">
        <f t="shared" si="271"/>
        <v>47.85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9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4">
        <f t="shared" si="270"/>
        <v>109</v>
      </c>
      <c r="R3499" s="14">
        <f t="shared" si="271"/>
        <v>34.409999999999997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9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4">
        <f t="shared" si="270"/>
        <v>102</v>
      </c>
      <c r="R3500" s="14">
        <f t="shared" si="271"/>
        <v>40.24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9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4">
        <f t="shared" si="270"/>
        <v>106</v>
      </c>
      <c r="R3501" s="14">
        <f t="shared" si="271"/>
        <v>60.29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9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4">
        <f t="shared" si="270"/>
        <v>106</v>
      </c>
      <c r="R3502" s="14">
        <f t="shared" si="271"/>
        <v>25.31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9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4">
        <f t="shared" si="270"/>
        <v>101</v>
      </c>
      <c r="R3503" s="14">
        <f t="shared" si="271"/>
        <v>35.950000000000003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9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4">
        <f t="shared" si="270"/>
        <v>105</v>
      </c>
      <c r="R3504" s="14">
        <f t="shared" si="271"/>
        <v>136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9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4">
        <f t="shared" si="270"/>
        <v>108</v>
      </c>
      <c r="R3505" s="14">
        <f t="shared" si="271"/>
        <v>70.760000000000005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9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4">
        <f t="shared" si="270"/>
        <v>100</v>
      </c>
      <c r="R3506" s="14">
        <f t="shared" si="271"/>
        <v>125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7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4">
        <f t="shared" si="270"/>
        <v>104</v>
      </c>
      <c r="R3507" s="14">
        <f t="shared" si="271"/>
        <v>66.510000000000005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9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4">
        <f t="shared" si="270"/>
        <v>102</v>
      </c>
      <c r="R3508" s="14">
        <f t="shared" si="271"/>
        <v>105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3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4">
        <f t="shared" si="270"/>
        <v>104</v>
      </c>
      <c r="R3509" s="14">
        <f t="shared" si="271"/>
        <v>145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9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4">
        <f t="shared" si="270"/>
        <v>180</v>
      </c>
      <c r="R3510" s="14">
        <f t="shared" si="271"/>
        <v>12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9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4">
        <f t="shared" si="270"/>
        <v>106</v>
      </c>
      <c r="R3511" s="14">
        <f t="shared" si="271"/>
        <v>96.67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9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4">
        <f t="shared" si="270"/>
        <v>101</v>
      </c>
      <c r="R3512" s="14">
        <f t="shared" si="271"/>
        <v>60.33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9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4">
        <f t="shared" si="270"/>
        <v>101</v>
      </c>
      <c r="R3513" s="14">
        <f t="shared" si="271"/>
        <v>79.89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9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4">
        <f t="shared" si="270"/>
        <v>100</v>
      </c>
      <c r="R3514" s="14">
        <f t="shared" si="271"/>
        <v>58.82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9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4">
        <f t="shared" si="270"/>
        <v>118</v>
      </c>
      <c r="R3515" s="14">
        <f t="shared" si="271"/>
        <v>75.34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9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4">
        <f t="shared" si="270"/>
        <v>110</v>
      </c>
      <c r="R3516" s="14">
        <f t="shared" si="271"/>
        <v>55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9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4">
        <f t="shared" si="270"/>
        <v>103</v>
      </c>
      <c r="R3517" s="14">
        <f t="shared" si="271"/>
        <v>66.959999999999994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9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4">
        <f t="shared" si="270"/>
        <v>100</v>
      </c>
      <c r="R3518" s="14">
        <f t="shared" si="271"/>
        <v>227.27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9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4">
        <f t="shared" si="270"/>
        <v>100</v>
      </c>
      <c r="R3519" s="14">
        <f t="shared" si="271"/>
        <v>307.69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9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4">
        <f t="shared" si="270"/>
        <v>110</v>
      </c>
      <c r="R3520" s="14">
        <f t="shared" si="271"/>
        <v>50.02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9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4">
        <f t="shared" si="270"/>
        <v>101</v>
      </c>
      <c r="R3521" s="14">
        <f t="shared" si="271"/>
        <v>72.39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3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4">
        <f t="shared" si="270"/>
        <v>101</v>
      </c>
      <c r="R3522" s="14">
        <f t="shared" si="271"/>
        <v>95.95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9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4">
        <f t="shared" ref="Q3523:Q3586" si="275">ROUND(E3523/D3523*100,0)</f>
        <v>169</v>
      </c>
      <c r="R3523" s="14">
        <f t="shared" ref="R3523:R3586" si="276">ROUND(E3523/L3523,2)</f>
        <v>45.62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9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4">
        <f t="shared" si="275"/>
        <v>100</v>
      </c>
      <c r="R3524" s="14">
        <f t="shared" si="276"/>
        <v>41.03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9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4">
        <f t="shared" si="275"/>
        <v>114</v>
      </c>
      <c r="R3525" s="14">
        <f t="shared" si="276"/>
        <v>56.83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9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4">
        <f t="shared" si="275"/>
        <v>102</v>
      </c>
      <c r="R3526" s="14">
        <f t="shared" si="276"/>
        <v>137.24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9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4">
        <f t="shared" si="275"/>
        <v>106</v>
      </c>
      <c r="R3527" s="14">
        <f t="shared" si="276"/>
        <v>75.709999999999994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9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4">
        <f t="shared" si="275"/>
        <v>102</v>
      </c>
      <c r="R3528" s="14">
        <f t="shared" si="276"/>
        <v>99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9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4">
        <f t="shared" si="275"/>
        <v>117</v>
      </c>
      <c r="R3529" s="14">
        <f t="shared" si="276"/>
        <v>81.569999999999993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9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4">
        <f t="shared" si="275"/>
        <v>101</v>
      </c>
      <c r="R3530" s="14">
        <f t="shared" si="276"/>
        <v>45.11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9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4">
        <f t="shared" si="275"/>
        <v>132</v>
      </c>
      <c r="R3531" s="14">
        <f t="shared" si="276"/>
        <v>36.67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9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4">
        <f t="shared" si="275"/>
        <v>100</v>
      </c>
      <c r="R3532" s="14">
        <f t="shared" si="276"/>
        <v>125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7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4">
        <f t="shared" si="275"/>
        <v>128</v>
      </c>
      <c r="R3533" s="14">
        <f t="shared" si="276"/>
        <v>49.23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9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4">
        <f t="shared" si="275"/>
        <v>119</v>
      </c>
      <c r="R3534" s="14">
        <f t="shared" si="276"/>
        <v>42.3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9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4">
        <f t="shared" si="275"/>
        <v>126</v>
      </c>
      <c r="R3535" s="14">
        <f t="shared" si="276"/>
        <v>78.88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3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4">
        <f t="shared" si="275"/>
        <v>156</v>
      </c>
      <c r="R3536" s="14">
        <f t="shared" si="276"/>
        <v>38.28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9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4">
        <f t="shared" si="275"/>
        <v>103</v>
      </c>
      <c r="R3537" s="14">
        <f t="shared" si="276"/>
        <v>44.85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9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4">
        <f t="shared" si="275"/>
        <v>153</v>
      </c>
      <c r="R3538" s="14">
        <f t="shared" si="276"/>
        <v>13.53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9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4">
        <f t="shared" si="275"/>
        <v>180</v>
      </c>
      <c r="R3539" s="14">
        <f t="shared" si="276"/>
        <v>43.5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9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4">
        <f t="shared" si="275"/>
        <v>128</v>
      </c>
      <c r="R3540" s="14">
        <f t="shared" si="276"/>
        <v>30.95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9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4">
        <f t="shared" si="275"/>
        <v>120</v>
      </c>
      <c r="R3541" s="14">
        <f t="shared" si="276"/>
        <v>55.23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9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4">
        <f t="shared" si="275"/>
        <v>123</v>
      </c>
      <c r="R3542" s="14">
        <f t="shared" si="276"/>
        <v>46.13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9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4">
        <f t="shared" si="275"/>
        <v>105</v>
      </c>
      <c r="R3543" s="14">
        <f t="shared" si="276"/>
        <v>39.380000000000003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9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4">
        <f t="shared" si="275"/>
        <v>102</v>
      </c>
      <c r="R3544" s="14">
        <f t="shared" si="276"/>
        <v>66.150000000000006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9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4">
        <f t="shared" si="275"/>
        <v>105</v>
      </c>
      <c r="R3545" s="14">
        <f t="shared" si="276"/>
        <v>54.14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3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4">
        <f t="shared" si="275"/>
        <v>100</v>
      </c>
      <c r="R3546" s="14">
        <f t="shared" si="276"/>
        <v>104.17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9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4">
        <f t="shared" si="275"/>
        <v>100</v>
      </c>
      <c r="R3547" s="14">
        <f t="shared" si="276"/>
        <v>31.38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9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4">
        <f t="shared" si="275"/>
        <v>102</v>
      </c>
      <c r="R3548" s="14">
        <f t="shared" si="276"/>
        <v>59.21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9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4">
        <f t="shared" si="275"/>
        <v>114</v>
      </c>
      <c r="R3549" s="14">
        <f t="shared" si="276"/>
        <v>119.18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9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4">
        <f t="shared" si="275"/>
        <v>102</v>
      </c>
      <c r="R3550" s="14">
        <f t="shared" si="276"/>
        <v>164.62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9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4">
        <f t="shared" si="275"/>
        <v>102</v>
      </c>
      <c r="R3551" s="14">
        <f t="shared" si="276"/>
        <v>24.29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9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4">
        <f t="shared" si="275"/>
        <v>105</v>
      </c>
      <c r="R3552" s="14">
        <f t="shared" si="276"/>
        <v>40.94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9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4">
        <f t="shared" si="275"/>
        <v>102</v>
      </c>
      <c r="R3553" s="14">
        <f t="shared" si="276"/>
        <v>61.1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9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4">
        <f t="shared" si="275"/>
        <v>100</v>
      </c>
      <c r="R3554" s="14">
        <f t="shared" si="276"/>
        <v>38.65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9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4">
        <f t="shared" si="275"/>
        <v>106</v>
      </c>
      <c r="R3555" s="14">
        <f t="shared" si="276"/>
        <v>56.2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9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4">
        <f t="shared" si="275"/>
        <v>113</v>
      </c>
      <c r="R3556" s="14">
        <f t="shared" si="276"/>
        <v>107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9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4">
        <f t="shared" si="275"/>
        <v>100</v>
      </c>
      <c r="R3557" s="14">
        <f t="shared" si="276"/>
        <v>171.43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9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4">
        <f t="shared" si="275"/>
        <v>100</v>
      </c>
      <c r="R3558" s="14">
        <f t="shared" si="276"/>
        <v>110.5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9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4">
        <f t="shared" si="275"/>
        <v>100</v>
      </c>
      <c r="R3559" s="14">
        <f t="shared" si="276"/>
        <v>179.28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9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4">
        <f t="shared" si="275"/>
        <v>144</v>
      </c>
      <c r="R3560" s="14">
        <f t="shared" si="276"/>
        <v>22.91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9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4">
        <f t="shared" si="275"/>
        <v>104</v>
      </c>
      <c r="R3561" s="14">
        <f t="shared" si="276"/>
        <v>43.13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9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4">
        <f t="shared" si="275"/>
        <v>108</v>
      </c>
      <c r="R3562" s="14">
        <f t="shared" si="276"/>
        <v>46.89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3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4">
        <f t="shared" si="275"/>
        <v>102</v>
      </c>
      <c r="R3563" s="14">
        <f t="shared" si="276"/>
        <v>47.41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9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4">
        <f t="shared" si="275"/>
        <v>149</v>
      </c>
      <c r="R3564" s="14">
        <f t="shared" si="276"/>
        <v>15.13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9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4">
        <f t="shared" si="275"/>
        <v>105</v>
      </c>
      <c r="R3565" s="14">
        <f t="shared" si="276"/>
        <v>21.1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3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4">
        <f t="shared" si="275"/>
        <v>101</v>
      </c>
      <c r="R3566" s="14">
        <f t="shared" si="276"/>
        <v>59.12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9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4">
        <f t="shared" si="275"/>
        <v>131</v>
      </c>
      <c r="R3567" s="14">
        <f t="shared" si="276"/>
        <v>97.92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9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4">
        <f t="shared" si="275"/>
        <v>105</v>
      </c>
      <c r="R3568" s="14">
        <f t="shared" si="276"/>
        <v>55.13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9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4">
        <f t="shared" si="275"/>
        <v>109</v>
      </c>
      <c r="R3569" s="14">
        <f t="shared" si="276"/>
        <v>26.54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9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4">
        <f t="shared" si="275"/>
        <v>111</v>
      </c>
      <c r="R3570" s="14">
        <f t="shared" si="276"/>
        <v>58.42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9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4">
        <f t="shared" si="275"/>
        <v>100</v>
      </c>
      <c r="R3571" s="14">
        <f t="shared" si="276"/>
        <v>122.54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9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4">
        <f t="shared" si="275"/>
        <v>114</v>
      </c>
      <c r="R3572" s="14">
        <f t="shared" si="276"/>
        <v>87.96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9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4">
        <f t="shared" si="275"/>
        <v>122</v>
      </c>
      <c r="R3573" s="14">
        <f t="shared" si="276"/>
        <v>73.239999999999995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3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4">
        <f t="shared" si="275"/>
        <v>100</v>
      </c>
      <c r="R3574" s="14">
        <f t="shared" si="276"/>
        <v>55.56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3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4">
        <f t="shared" si="275"/>
        <v>103</v>
      </c>
      <c r="R3575" s="14">
        <f t="shared" si="276"/>
        <v>39.54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9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4">
        <f t="shared" si="275"/>
        <v>106</v>
      </c>
      <c r="R3576" s="14">
        <f t="shared" si="276"/>
        <v>136.78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9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4">
        <f t="shared" si="275"/>
        <v>101</v>
      </c>
      <c r="R3577" s="14">
        <f t="shared" si="276"/>
        <v>99.34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9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4">
        <f t="shared" si="275"/>
        <v>100</v>
      </c>
      <c r="R3578" s="14">
        <f t="shared" si="276"/>
        <v>20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9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4">
        <f t="shared" si="275"/>
        <v>130</v>
      </c>
      <c r="R3579" s="14">
        <f t="shared" si="276"/>
        <v>28.89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9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4">
        <f t="shared" si="275"/>
        <v>100</v>
      </c>
      <c r="R3580" s="14">
        <f t="shared" si="276"/>
        <v>40.549999999999997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9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4">
        <f t="shared" si="275"/>
        <v>100</v>
      </c>
      <c r="R3581" s="14">
        <f t="shared" si="276"/>
        <v>35.71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9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4">
        <f t="shared" si="275"/>
        <v>114</v>
      </c>
      <c r="R3582" s="14">
        <f t="shared" si="276"/>
        <v>37.96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9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4">
        <f t="shared" si="275"/>
        <v>100</v>
      </c>
      <c r="R3583" s="14">
        <f t="shared" si="276"/>
        <v>33.33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9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4">
        <f t="shared" si="275"/>
        <v>287</v>
      </c>
      <c r="R3584" s="14">
        <f t="shared" si="276"/>
        <v>58.57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9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4">
        <f t="shared" si="275"/>
        <v>109</v>
      </c>
      <c r="R3585" s="14">
        <f t="shared" si="276"/>
        <v>135.63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7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4">
        <f t="shared" si="275"/>
        <v>116</v>
      </c>
      <c r="R3586" s="14">
        <f t="shared" si="276"/>
        <v>30.94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9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4">
        <f t="shared" ref="Q3587:Q3650" si="280">ROUND(E3587/D3587*100,0)</f>
        <v>119</v>
      </c>
      <c r="R3587" s="14">
        <f t="shared" ref="R3587:R3650" si="281">ROUND(E3587/L3587,2)</f>
        <v>176.09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7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4">
        <f t="shared" si="280"/>
        <v>109</v>
      </c>
      <c r="R3588" s="14">
        <f t="shared" si="281"/>
        <v>151.97999999999999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9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4">
        <f t="shared" si="280"/>
        <v>127</v>
      </c>
      <c r="R3589" s="14">
        <f t="shared" si="281"/>
        <v>22.61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9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4">
        <f t="shared" si="280"/>
        <v>101</v>
      </c>
      <c r="R3590" s="14">
        <f t="shared" si="281"/>
        <v>18.27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9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4">
        <f t="shared" si="280"/>
        <v>128</v>
      </c>
      <c r="R3591" s="14">
        <f t="shared" si="281"/>
        <v>82.26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9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4">
        <f t="shared" si="280"/>
        <v>100</v>
      </c>
      <c r="R3592" s="14">
        <f t="shared" si="281"/>
        <v>68.53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9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4">
        <f t="shared" si="280"/>
        <v>175</v>
      </c>
      <c r="R3593" s="14">
        <f t="shared" si="281"/>
        <v>68.06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9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4">
        <f t="shared" si="280"/>
        <v>127</v>
      </c>
      <c r="R3594" s="14">
        <f t="shared" si="281"/>
        <v>72.709999999999994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9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4">
        <f t="shared" si="280"/>
        <v>111</v>
      </c>
      <c r="R3595" s="14">
        <f t="shared" si="281"/>
        <v>77.19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9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4">
        <f t="shared" si="280"/>
        <v>126</v>
      </c>
      <c r="R3596" s="14">
        <f t="shared" si="281"/>
        <v>55.97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3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4">
        <f t="shared" si="280"/>
        <v>119</v>
      </c>
      <c r="R3597" s="14">
        <f t="shared" si="281"/>
        <v>49.69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9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4">
        <f t="shared" si="280"/>
        <v>108</v>
      </c>
      <c r="R3598" s="14">
        <f t="shared" si="281"/>
        <v>79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3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4">
        <f t="shared" si="280"/>
        <v>103</v>
      </c>
      <c r="R3599" s="14">
        <f t="shared" si="281"/>
        <v>77.73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9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4">
        <f t="shared" si="280"/>
        <v>110</v>
      </c>
      <c r="R3600" s="14">
        <f t="shared" si="281"/>
        <v>40.78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9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4">
        <f t="shared" si="280"/>
        <v>202</v>
      </c>
      <c r="R3601" s="14">
        <f t="shared" si="281"/>
        <v>59.41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3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4">
        <f t="shared" si="280"/>
        <v>130</v>
      </c>
      <c r="R3602" s="14">
        <f t="shared" si="281"/>
        <v>3.25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9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4">
        <f t="shared" si="280"/>
        <v>104</v>
      </c>
      <c r="R3603" s="14">
        <f t="shared" si="281"/>
        <v>39.380000000000003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9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4">
        <f t="shared" si="280"/>
        <v>100</v>
      </c>
      <c r="R3604" s="14">
        <f t="shared" si="281"/>
        <v>81.67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9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4">
        <f t="shared" si="280"/>
        <v>171</v>
      </c>
      <c r="R3605" s="14">
        <f t="shared" si="281"/>
        <v>44.91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9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4">
        <f t="shared" si="280"/>
        <v>113</v>
      </c>
      <c r="R3606" s="14">
        <f t="shared" si="281"/>
        <v>49.06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9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4">
        <f t="shared" si="280"/>
        <v>184</v>
      </c>
      <c r="R3607" s="14">
        <f t="shared" si="281"/>
        <v>30.67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9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4">
        <f t="shared" si="280"/>
        <v>130</v>
      </c>
      <c r="R3608" s="14">
        <f t="shared" si="281"/>
        <v>61.06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3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4">
        <f t="shared" si="280"/>
        <v>105</v>
      </c>
      <c r="R3609" s="14">
        <f t="shared" si="281"/>
        <v>29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9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4">
        <f t="shared" si="280"/>
        <v>100</v>
      </c>
      <c r="R3610" s="14">
        <f t="shared" si="281"/>
        <v>29.63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9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4">
        <f t="shared" si="280"/>
        <v>153</v>
      </c>
      <c r="R3611" s="14">
        <f t="shared" si="281"/>
        <v>143.1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9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4">
        <f t="shared" si="280"/>
        <v>162</v>
      </c>
      <c r="R3612" s="14">
        <f t="shared" si="281"/>
        <v>52.35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9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4">
        <f t="shared" si="280"/>
        <v>136</v>
      </c>
      <c r="R3613" s="14">
        <f t="shared" si="281"/>
        <v>66.67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9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4">
        <f t="shared" si="280"/>
        <v>144</v>
      </c>
      <c r="R3614" s="14">
        <f t="shared" si="281"/>
        <v>126.67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3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4">
        <f t="shared" si="280"/>
        <v>100</v>
      </c>
      <c r="R3615" s="14">
        <f t="shared" si="281"/>
        <v>62.5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9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4">
        <f t="shared" si="280"/>
        <v>101</v>
      </c>
      <c r="R3616" s="14">
        <f t="shared" si="281"/>
        <v>35.49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9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4">
        <f t="shared" si="280"/>
        <v>107</v>
      </c>
      <c r="R3617" s="14">
        <f t="shared" si="281"/>
        <v>37.08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9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4">
        <f t="shared" si="280"/>
        <v>125</v>
      </c>
      <c r="R3618" s="14">
        <f t="shared" si="281"/>
        <v>69.33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9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4">
        <f t="shared" si="280"/>
        <v>119</v>
      </c>
      <c r="R3619" s="14">
        <f t="shared" si="281"/>
        <v>17.25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9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4">
        <f t="shared" si="280"/>
        <v>101</v>
      </c>
      <c r="R3620" s="14">
        <f t="shared" si="281"/>
        <v>36.07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9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4">
        <f t="shared" si="280"/>
        <v>113</v>
      </c>
      <c r="R3621" s="14">
        <f t="shared" si="281"/>
        <v>66.47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9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4">
        <f t="shared" si="280"/>
        <v>105</v>
      </c>
      <c r="R3622" s="14">
        <f t="shared" si="281"/>
        <v>56.07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9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4">
        <f t="shared" si="280"/>
        <v>110</v>
      </c>
      <c r="R3623" s="14">
        <f t="shared" si="281"/>
        <v>47.03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3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4">
        <f t="shared" si="280"/>
        <v>100</v>
      </c>
      <c r="R3624" s="14">
        <f t="shared" si="281"/>
        <v>47.67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3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4">
        <f t="shared" si="280"/>
        <v>120</v>
      </c>
      <c r="R3625" s="14">
        <f t="shared" si="281"/>
        <v>88.24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1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4">
        <f t="shared" si="280"/>
        <v>105</v>
      </c>
      <c r="R3626" s="14">
        <f t="shared" si="281"/>
        <v>80.72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9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4">
        <f t="shared" si="280"/>
        <v>103</v>
      </c>
      <c r="R3627" s="14">
        <f t="shared" si="281"/>
        <v>39.49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9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4">
        <f t="shared" si="280"/>
        <v>102</v>
      </c>
      <c r="R3628" s="14">
        <f t="shared" si="281"/>
        <v>84.85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9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4">
        <f t="shared" si="280"/>
        <v>100</v>
      </c>
      <c r="R3629" s="14">
        <f t="shared" si="281"/>
        <v>68.97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9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4">
        <f t="shared" si="280"/>
        <v>0</v>
      </c>
      <c r="R3630" s="14" t="e">
        <f t="shared" si="281"/>
        <v>#DIV/0!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9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4">
        <f t="shared" si="280"/>
        <v>0</v>
      </c>
      <c r="R3631" s="14">
        <f t="shared" si="281"/>
        <v>1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17" hidden="1" x14ac:dyDescent="0.25">
      <c r="A3632">
        <v>3868</v>
      </c>
      <c r="B3632" s="3" t="s">
        <v>3865</v>
      </c>
      <c r="C3632" s="3" t="s">
        <v>7977</v>
      </c>
      <c r="D3632" s="6">
        <v>5000</v>
      </c>
      <c r="E3632" s="8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4">
        <f t="shared" si="280"/>
        <v>0</v>
      </c>
      <c r="R3632" s="14">
        <f t="shared" si="281"/>
        <v>10</v>
      </c>
      <c r="S3632" s="16">
        <f t="shared" si="282"/>
        <v>41865.659780092588</v>
      </c>
      <c r="T3632" s="16">
        <f t="shared" si="283"/>
        <v>41890.659780092588</v>
      </c>
      <c r="U3632">
        <f t="shared" si="284"/>
        <v>2014</v>
      </c>
    </row>
    <row r="3633" spans="1:21" ht="49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4">
        <f t="shared" si="280"/>
        <v>51</v>
      </c>
      <c r="R3633" s="14">
        <f t="shared" si="281"/>
        <v>147.88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9" hidden="1" x14ac:dyDescent="0.25">
      <c r="A3634">
        <v>3876</v>
      </c>
      <c r="B3634" s="3" t="s">
        <v>3873</v>
      </c>
      <c r="C3634" s="3" t="s">
        <v>7985</v>
      </c>
      <c r="D3634" s="6">
        <v>3900</v>
      </c>
      <c r="E3634" s="8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 s="10" t="s">
        <v>8313</v>
      </c>
      <c r="P3634" t="s">
        <v>8355</v>
      </c>
      <c r="Q3634" s="14">
        <f t="shared" si="280"/>
        <v>53</v>
      </c>
      <c r="R3634" s="14">
        <f t="shared" si="281"/>
        <v>44.76</v>
      </c>
      <c r="S3634" s="16">
        <f t="shared" si="282"/>
        <v>42372.624166666668</v>
      </c>
      <c r="T3634" s="16">
        <f t="shared" si="283"/>
        <v>42402.624166666668</v>
      </c>
      <c r="U3634">
        <f t="shared" si="284"/>
        <v>2016</v>
      </c>
    </row>
    <row r="3635" spans="1:21" ht="49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4">
        <f t="shared" si="280"/>
        <v>35</v>
      </c>
      <c r="R3635" s="14">
        <f t="shared" si="281"/>
        <v>56.84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9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4">
        <f t="shared" si="280"/>
        <v>4</v>
      </c>
      <c r="R3636" s="14">
        <f t="shared" si="281"/>
        <v>176.94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3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4">
        <f t="shared" si="280"/>
        <v>36</v>
      </c>
      <c r="R3637" s="14">
        <f t="shared" si="281"/>
        <v>127.6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9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4">
        <f t="shared" si="280"/>
        <v>0</v>
      </c>
      <c r="R3638" s="14" t="e">
        <f t="shared" si="281"/>
        <v>#DIV/0!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5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4">
        <f t="shared" si="280"/>
        <v>31</v>
      </c>
      <c r="R3639" s="14">
        <f t="shared" si="281"/>
        <v>66.14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3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4">
        <f t="shared" si="280"/>
        <v>7</v>
      </c>
      <c r="R3640" s="14">
        <f t="shared" si="281"/>
        <v>108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9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4">
        <f t="shared" si="280"/>
        <v>0</v>
      </c>
      <c r="R3641" s="14">
        <f t="shared" si="281"/>
        <v>1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1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4">
        <f t="shared" si="280"/>
        <v>6</v>
      </c>
      <c r="R3642" s="14">
        <f t="shared" si="281"/>
        <v>18.329999999999998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9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4">
        <f t="shared" si="280"/>
        <v>0</v>
      </c>
      <c r="R3643" s="14" t="e">
        <f t="shared" si="281"/>
        <v>#DIV/0!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5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4">
        <f t="shared" si="280"/>
        <v>2</v>
      </c>
      <c r="R3644" s="14">
        <f t="shared" si="281"/>
        <v>7.5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9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4">
        <f t="shared" si="280"/>
        <v>0</v>
      </c>
      <c r="R3645" s="14" t="e">
        <f t="shared" si="281"/>
        <v>#DIV/0!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9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4">
        <f t="shared" si="280"/>
        <v>16</v>
      </c>
      <c r="R3646" s="14">
        <f t="shared" si="281"/>
        <v>68.42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9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4">
        <f t="shared" si="280"/>
        <v>0</v>
      </c>
      <c r="R3647" s="14">
        <f t="shared" si="281"/>
        <v>1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9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4">
        <f t="shared" si="280"/>
        <v>5</v>
      </c>
      <c r="R3648" s="14">
        <f t="shared" si="281"/>
        <v>60.13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9" hidden="1" x14ac:dyDescent="0.25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0" t="s">
        <v>8313</v>
      </c>
      <c r="P3649" t="s">
        <v>8355</v>
      </c>
      <c r="Q3649" s="14">
        <f t="shared" si="280"/>
        <v>3</v>
      </c>
      <c r="R3649" s="14">
        <f t="shared" si="281"/>
        <v>29</v>
      </c>
      <c r="S3649" s="16">
        <f t="shared" si="282"/>
        <v>42138.798819444448</v>
      </c>
      <c r="T3649" s="16">
        <f t="shared" si="283"/>
        <v>42170.798819444448</v>
      </c>
      <c r="U3649">
        <f t="shared" si="284"/>
        <v>2015</v>
      </c>
    </row>
    <row r="3650" spans="1:21" ht="33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4">
        <f t="shared" si="280"/>
        <v>100</v>
      </c>
      <c r="R3650" s="14">
        <f t="shared" si="281"/>
        <v>550.04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9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4">
        <f t="shared" ref="Q3651:Q3714" si="285">ROUND(E3651/D3651*100,0)</f>
        <v>104</v>
      </c>
      <c r="R3651" s="14">
        <f t="shared" ref="R3651:R3714" si="286">ROUND(E3651/L3651,2)</f>
        <v>97.5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9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4">
        <f t="shared" si="285"/>
        <v>100</v>
      </c>
      <c r="R3652" s="14">
        <f t="shared" si="286"/>
        <v>29.41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3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4">
        <f t="shared" si="285"/>
        <v>104</v>
      </c>
      <c r="R3653" s="14">
        <f t="shared" si="286"/>
        <v>57.78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9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4">
        <f t="shared" si="285"/>
        <v>251</v>
      </c>
      <c r="R3654" s="14">
        <f t="shared" si="286"/>
        <v>44.24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9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4">
        <f t="shared" si="285"/>
        <v>101</v>
      </c>
      <c r="R3655" s="14">
        <f t="shared" si="286"/>
        <v>60.91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9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4">
        <f t="shared" si="285"/>
        <v>174</v>
      </c>
      <c r="R3656" s="14">
        <f t="shared" si="286"/>
        <v>68.84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9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4">
        <f t="shared" si="285"/>
        <v>116</v>
      </c>
      <c r="R3657" s="14">
        <f t="shared" si="286"/>
        <v>73.58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9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4">
        <f t="shared" si="285"/>
        <v>106</v>
      </c>
      <c r="R3658" s="14">
        <f t="shared" si="286"/>
        <v>115.02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9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4">
        <f t="shared" si="285"/>
        <v>111</v>
      </c>
      <c r="R3659" s="14">
        <f t="shared" si="286"/>
        <v>110.75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3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4">
        <f t="shared" si="285"/>
        <v>101</v>
      </c>
      <c r="R3660" s="14">
        <f t="shared" si="286"/>
        <v>75.5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9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4">
        <f t="shared" si="285"/>
        <v>102</v>
      </c>
      <c r="R3661" s="14">
        <f t="shared" si="286"/>
        <v>235.46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9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4">
        <f t="shared" si="285"/>
        <v>100</v>
      </c>
      <c r="R3662" s="14">
        <f t="shared" si="286"/>
        <v>11.36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9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4">
        <f t="shared" si="285"/>
        <v>111</v>
      </c>
      <c r="R3663" s="14">
        <f t="shared" si="286"/>
        <v>92.5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9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4">
        <f t="shared" si="285"/>
        <v>101</v>
      </c>
      <c r="R3664" s="14">
        <f t="shared" si="286"/>
        <v>202.85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9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4">
        <f t="shared" si="285"/>
        <v>104</v>
      </c>
      <c r="R3665" s="14">
        <f t="shared" si="286"/>
        <v>26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9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4">
        <f t="shared" si="285"/>
        <v>109</v>
      </c>
      <c r="R3666" s="14">
        <f t="shared" si="286"/>
        <v>46.05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9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4">
        <f t="shared" si="285"/>
        <v>115</v>
      </c>
      <c r="R3667" s="14">
        <f t="shared" si="286"/>
        <v>51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7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4">
        <f t="shared" si="285"/>
        <v>100</v>
      </c>
      <c r="R3668" s="14">
        <f t="shared" si="286"/>
        <v>31.58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9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4">
        <f t="shared" si="285"/>
        <v>103</v>
      </c>
      <c r="R3669" s="14">
        <f t="shared" si="286"/>
        <v>53.36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9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4">
        <f t="shared" si="285"/>
        <v>104</v>
      </c>
      <c r="R3670" s="14">
        <f t="shared" si="286"/>
        <v>36.96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9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4">
        <f t="shared" si="285"/>
        <v>138</v>
      </c>
      <c r="R3671" s="14">
        <f t="shared" si="286"/>
        <v>81.290000000000006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9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4">
        <f t="shared" si="285"/>
        <v>110</v>
      </c>
      <c r="R3672" s="14">
        <f t="shared" si="286"/>
        <v>20.079999999999998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9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4">
        <f t="shared" si="285"/>
        <v>101</v>
      </c>
      <c r="R3673" s="14">
        <f t="shared" si="286"/>
        <v>88.25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9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4">
        <f t="shared" si="285"/>
        <v>102</v>
      </c>
      <c r="R3674" s="14">
        <f t="shared" si="286"/>
        <v>53.44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9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4">
        <f t="shared" si="285"/>
        <v>114</v>
      </c>
      <c r="R3675" s="14">
        <f t="shared" si="286"/>
        <v>39.869999999999997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9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4">
        <f t="shared" si="285"/>
        <v>100</v>
      </c>
      <c r="R3676" s="14">
        <f t="shared" si="286"/>
        <v>145.16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9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4">
        <f t="shared" si="285"/>
        <v>140</v>
      </c>
      <c r="R3677" s="14">
        <f t="shared" si="286"/>
        <v>23.33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9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4">
        <f t="shared" si="285"/>
        <v>129</v>
      </c>
      <c r="R3678" s="14">
        <f t="shared" si="286"/>
        <v>64.38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3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4">
        <f t="shared" si="285"/>
        <v>103</v>
      </c>
      <c r="R3679" s="14">
        <f t="shared" si="286"/>
        <v>62.05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3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4">
        <f t="shared" si="285"/>
        <v>103</v>
      </c>
      <c r="R3680" s="14">
        <f t="shared" si="286"/>
        <v>66.13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9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4">
        <f t="shared" si="285"/>
        <v>110</v>
      </c>
      <c r="R3681" s="14">
        <f t="shared" si="286"/>
        <v>73.400000000000006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3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4">
        <f t="shared" si="285"/>
        <v>113</v>
      </c>
      <c r="R3682" s="14">
        <f t="shared" si="286"/>
        <v>99.5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5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4">
        <f t="shared" si="285"/>
        <v>112</v>
      </c>
      <c r="R3683" s="14">
        <f t="shared" si="286"/>
        <v>62.17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9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4">
        <f t="shared" si="285"/>
        <v>139</v>
      </c>
      <c r="R3684" s="14">
        <f t="shared" si="286"/>
        <v>62.33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9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4">
        <f t="shared" si="285"/>
        <v>111</v>
      </c>
      <c r="R3685" s="14">
        <f t="shared" si="286"/>
        <v>58.79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9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4">
        <f t="shared" si="285"/>
        <v>139</v>
      </c>
      <c r="R3686" s="14">
        <f t="shared" si="286"/>
        <v>45.35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9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4">
        <f t="shared" si="285"/>
        <v>106</v>
      </c>
      <c r="R3687" s="14">
        <f t="shared" si="286"/>
        <v>41.94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9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4">
        <f t="shared" si="285"/>
        <v>101</v>
      </c>
      <c r="R3688" s="14">
        <f t="shared" si="286"/>
        <v>59.17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9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4">
        <f t="shared" si="285"/>
        <v>100</v>
      </c>
      <c r="R3689" s="14">
        <f t="shared" si="286"/>
        <v>200.49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9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4">
        <f t="shared" si="285"/>
        <v>109</v>
      </c>
      <c r="R3690" s="14">
        <f t="shared" si="286"/>
        <v>83.97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9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4">
        <f t="shared" si="285"/>
        <v>118</v>
      </c>
      <c r="R3691" s="14">
        <f t="shared" si="286"/>
        <v>57.26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9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4">
        <f t="shared" si="285"/>
        <v>120</v>
      </c>
      <c r="R3692" s="14">
        <f t="shared" si="286"/>
        <v>58.06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3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4">
        <f t="shared" si="285"/>
        <v>128</v>
      </c>
      <c r="R3693" s="14">
        <f t="shared" si="286"/>
        <v>186.8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3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4">
        <f t="shared" si="285"/>
        <v>126</v>
      </c>
      <c r="R3694" s="14">
        <f t="shared" si="286"/>
        <v>74.12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9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4">
        <f t="shared" si="285"/>
        <v>129</v>
      </c>
      <c r="R3695" s="14">
        <f t="shared" si="286"/>
        <v>30.71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9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4">
        <f t="shared" si="285"/>
        <v>107</v>
      </c>
      <c r="R3696" s="14">
        <f t="shared" si="286"/>
        <v>62.67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5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4">
        <f t="shared" si="285"/>
        <v>100</v>
      </c>
      <c r="R3697" s="14">
        <f t="shared" si="286"/>
        <v>121.36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9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4">
        <f t="shared" si="285"/>
        <v>155</v>
      </c>
      <c r="R3698" s="14">
        <f t="shared" si="286"/>
        <v>39.74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9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4">
        <f t="shared" si="285"/>
        <v>108</v>
      </c>
      <c r="R3699" s="14">
        <f t="shared" si="286"/>
        <v>72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3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4">
        <f t="shared" si="285"/>
        <v>111</v>
      </c>
      <c r="R3700" s="14">
        <f t="shared" si="286"/>
        <v>40.630000000000003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9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4">
        <f t="shared" si="285"/>
        <v>101</v>
      </c>
      <c r="R3701" s="14">
        <f t="shared" si="286"/>
        <v>63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3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4">
        <f t="shared" si="285"/>
        <v>121</v>
      </c>
      <c r="R3702" s="14">
        <f t="shared" si="286"/>
        <v>33.67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9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4">
        <f t="shared" si="285"/>
        <v>100</v>
      </c>
      <c r="R3703" s="14">
        <f t="shared" si="286"/>
        <v>38.590000000000003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9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4">
        <f t="shared" si="285"/>
        <v>109</v>
      </c>
      <c r="R3704" s="14">
        <f t="shared" si="286"/>
        <v>155.94999999999999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9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4">
        <f t="shared" si="285"/>
        <v>123</v>
      </c>
      <c r="R3705" s="14">
        <f t="shared" si="286"/>
        <v>43.2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9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4">
        <f t="shared" si="285"/>
        <v>136</v>
      </c>
      <c r="R3706" s="14">
        <f t="shared" si="286"/>
        <v>15.15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9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4">
        <f t="shared" si="285"/>
        <v>103</v>
      </c>
      <c r="R3707" s="14">
        <f t="shared" si="286"/>
        <v>83.57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9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4">
        <f t="shared" si="285"/>
        <v>121</v>
      </c>
      <c r="R3708" s="14">
        <f t="shared" si="286"/>
        <v>140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3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4">
        <f t="shared" si="285"/>
        <v>186</v>
      </c>
      <c r="R3709" s="14">
        <f t="shared" si="286"/>
        <v>80.87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9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4">
        <f t="shared" si="285"/>
        <v>300</v>
      </c>
      <c r="R3710" s="14">
        <f t="shared" si="286"/>
        <v>53.85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9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4">
        <f t="shared" si="285"/>
        <v>108</v>
      </c>
      <c r="R3711" s="14">
        <f t="shared" si="286"/>
        <v>30.93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3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4">
        <f t="shared" si="285"/>
        <v>141</v>
      </c>
      <c r="R3712" s="14">
        <f t="shared" si="286"/>
        <v>67.959999999999994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3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4">
        <f t="shared" si="285"/>
        <v>114</v>
      </c>
      <c r="R3713" s="14">
        <f t="shared" si="286"/>
        <v>27.14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9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4">
        <f t="shared" si="285"/>
        <v>154</v>
      </c>
      <c r="R3714" s="14">
        <f t="shared" si="286"/>
        <v>110.87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9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4">
        <f t="shared" ref="Q3715:Q3778" si="290">ROUND(E3715/D3715*100,0)</f>
        <v>102</v>
      </c>
      <c r="R3715" s="14">
        <f t="shared" ref="R3715:R3778" si="291">ROUND(E3715/L3715,2)</f>
        <v>106.84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9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4">
        <f t="shared" si="290"/>
        <v>102</v>
      </c>
      <c r="R3716" s="14">
        <f t="shared" si="291"/>
        <v>105.52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9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4">
        <f t="shared" si="290"/>
        <v>103</v>
      </c>
      <c r="R3717" s="14">
        <f t="shared" si="291"/>
        <v>132.96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9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4">
        <f t="shared" si="290"/>
        <v>156</v>
      </c>
      <c r="R3718" s="14">
        <f t="shared" si="291"/>
        <v>51.92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9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4">
        <f t="shared" si="290"/>
        <v>101</v>
      </c>
      <c r="R3719" s="14">
        <f t="shared" si="291"/>
        <v>310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9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4">
        <f t="shared" si="290"/>
        <v>239</v>
      </c>
      <c r="R3720" s="14">
        <f t="shared" si="291"/>
        <v>26.02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3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4">
        <f t="shared" si="290"/>
        <v>210</v>
      </c>
      <c r="R3721" s="14">
        <f t="shared" si="291"/>
        <v>105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3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4">
        <f t="shared" si="290"/>
        <v>105</v>
      </c>
      <c r="R3722" s="14">
        <f t="shared" si="291"/>
        <v>86.23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9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4">
        <f t="shared" si="290"/>
        <v>101</v>
      </c>
      <c r="R3723" s="14">
        <f t="shared" si="291"/>
        <v>114.55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5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4">
        <f t="shared" si="290"/>
        <v>111</v>
      </c>
      <c r="R3724" s="14">
        <f t="shared" si="291"/>
        <v>47.66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3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4">
        <f t="shared" si="290"/>
        <v>102</v>
      </c>
      <c r="R3725" s="14">
        <f t="shared" si="291"/>
        <v>72.89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9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4">
        <f t="shared" si="290"/>
        <v>103</v>
      </c>
      <c r="R3726" s="14">
        <f t="shared" si="291"/>
        <v>49.55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9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4">
        <f t="shared" si="290"/>
        <v>127</v>
      </c>
      <c r="R3727" s="14">
        <f t="shared" si="291"/>
        <v>25.4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9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4">
        <f t="shared" si="290"/>
        <v>339</v>
      </c>
      <c r="R3728" s="14">
        <f t="shared" si="291"/>
        <v>62.59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9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4">
        <f t="shared" si="290"/>
        <v>101</v>
      </c>
      <c r="R3729" s="14">
        <f t="shared" si="291"/>
        <v>61.06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3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4">
        <f t="shared" si="290"/>
        <v>9</v>
      </c>
      <c r="R3730" s="14">
        <f t="shared" si="291"/>
        <v>60.06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9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4">
        <f t="shared" si="290"/>
        <v>7</v>
      </c>
      <c r="R3731" s="14">
        <f t="shared" si="291"/>
        <v>72.400000000000006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9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4">
        <f t="shared" si="290"/>
        <v>10</v>
      </c>
      <c r="R3732" s="14">
        <f t="shared" si="291"/>
        <v>100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9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4">
        <f t="shared" si="290"/>
        <v>11</v>
      </c>
      <c r="R3733" s="14">
        <f t="shared" si="291"/>
        <v>51.67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3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4">
        <f t="shared" si="290"/>
        <v>15</v>
      </c>
      <c r="R3734" s="14">
        <f t="shared" si="291"/>
        <v>32.75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9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4">
        <f t="shared" si="290"/>
        <v>0</v>
      </c>
      <c r="R3735" s="14" t="e">
        <f t="shared" si="291"/>
        <v>#DIV/0!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9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4">
        <f t="shared" si="290"/>
        <v>28</v>
      </c>
      <c r="R3736" s="14">
        <f t="shared" si="291"/>
        <v>61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3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4">
        <f t="shared" si="290"/>
        <v>13</v>
      </c>
      <c r="R3737" s="14">
        <f t="shared" si="291"/>
        <v>10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9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4">
        <f t="shared" si="290"/>
        <v>1</v>
      </c>
      <c r="R3738" s="14">
        <f t="shared" si="291"/>
        <v>10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3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4">
        <f t="shared" si="290"/>
        <v>21</v>
      </c>
      <c r="R3739" s="14">
        <f t="shared" si="291"/>
        <v>37.5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3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4">
        <f t="shared" si="290"/>
        <v>18</v>
      </c>
      <c r="R3740" s="14">
        <f t="shared" si="291"/>
        <v>45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9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4">
        <f t="shared" si="290"/>
        <v>20</v>
      </c>
      <c r="R3741" s="14">
        <f t="shared" si="291"/>
        <v>100.63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9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4">
        <f t="shared" si="290"/>
        <v>18</v>
      </c>
      <c r="R3742" s="14">
        <f t="shared" si="291"/>
        <v>25.57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9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4">
        <f t="shared" si="290"/>
        <v>0</v>
      </c>
      <c r="R3743" s="14" t="e">
        <f t="shared" si="291"/>
        <v>#DIV/0!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9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4">
        <f t="shared" si="290"/>
        <v>2</v>
      </c>
      <c r="R3744" s="14">
        <f t="shared" si="291"/>
        <v>25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3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4">
        <f t="shared" si="290"/>
        <v>0</v>
      </c>
      <c r="R3745" s="14" t="e">
        <f t="shared" si="291"/>
        <v>#DIV/0!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9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4">
        <f t="shared" si="290"/>
        <v>0</v>
      </c>
      <c r="R3746" s="14" t="e">
        <f t="shared" si="291"/>
        <v>#DIV/0!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9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4">
        <f t="shared" si="290"/>
        <v>10</v>
      </c>
      <c r="R3747" s="14">
        <f t="shared" si="291"/>
        <v>10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7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4">
        <f t="shared" si="290"/>
        <v>2</v>
      </c>
      <c r="R3748" s="14">
        <f t="shared" si="291"/>
        <v>202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3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4">
        <f t="shared" si="290"/>
        <v>1</v>
      </c>
      <c r="R3749" s="14">
        <f t="shared" si="291"/>
        <v>25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9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4">
        <f t="shared" si="290"/>
        <v>104</v>
      </c>
      <c r="R3750" s="14">
        <f t="shared" si="291"/>
        <v>99.54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9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4">
        <f t="shared" si="290"/>
        <v>105</v>
      </c>
      <c r="R3751" s="14">
        <f t="shared" si="291"/>
        <v>75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7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4">
        <f t="shared" si="290"/>
        <v>100</v>
      </c>
      <c r="R3752" s="14">
        <f t="shared" si="291"/>
        <v>215.25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9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4">
        <f t="shared" si="290"/>
        <v>133</v>
      </c>
      <c r="R3753" s="14">
        <f t="shared" si="291"/>
        <v>120.55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49" hidden="1" x14ac:dyDescent="0.25">
      <c r="A3754">
        <v>3630</v>
      </c>
      <c r="B3754" s="3" t="s">
        <v>3628</v>
      </c>
      <c r="C3754" s="3" t="s">
        <v>7740</v>
      </c>
      <c r="D3754" s="6">
        <v>3000</v>
      </c>
      <c r="E3754" s="8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 s="10" t="s">
        <v>8313</v>
      </c>
      <c r="P3754" t="s">
        <v>8355</v>
      </c>
      <c r="Q3754" s="14">
        <f t="shared" si="290"/>
        <v>0</v>
      </c>
      <c r="R3754" s="14">
        <f t="shared" si="291"/>
        <v>1</v>
      </c>
      <c r="S3754" s="16">
        <f t="shared" si="292"/>
        <v>41942.84710648148</v>
      </c>
      <c r="T3754" s="16">
        <f t="shared" si="293"/>
        <v>41972.888773148152</v>
      </c>
      <c r="U3754">
        <f t="shared" si="294"/>
        <v>2014</v>
      </c>
    </row>
    <row r="3755" spans="1:21" ht="49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4">
        <f t="shared" si="290"/>
        <v>103</v>
      </c>
      <c r="R3755" s="14">
        <f t="shared" si="291"/>
        <v>172.23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9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4">
        <f t="shared" si="290"/>
        <v>120</v>
      </c>
      <c r="R3756" s="14">
        <f t="shared" si="291"/>
        <v>111.11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9" hidden="1" x14ac:dyDescent="0.25">
      <c r="A3757">
        <v>3201</v>
      </c>
      <c r="B3757" s="3" t="s">
        <v>3201</v>
      </c>
      <c r="C3757" s="3" t="s">
        <v>7311</v>
      </c>
      <c r="D3757" s="6">
        <v>2000</v>
      </c>
      <c r="E3757" s="8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 s="10" t="s">
        <v>8313</v>
      </c>
      <c r="P3757" t="s">
        <v>8355</v>
      </c>
      <c r="Q3757" s="14">
        <f t="shared" si="290"/>
        <v>1</v>
      </c>
      <c r="R3757" s="14">
        <f t="shared" si="291"/>
        <v>12.5</v>
      </c>
      <c r="S3757" s="16">
        <f t="shared" si="292"/>
        <v>41861.767094907409</v>
      </c>
      <c r="T3757" s="16">
        <f t="shared" si="293"/>
        <v>41882.767094907409</v>
      </c>
      <c r="U3757">
        <f t="shared" si="294"/>
        <v>2014</v>
      </c>
    </row>
    <row r="3758" spans="1:21" ht="49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4">
        <f t="shared" si="290"/>
        <v>101</v>
      </c>
      <c r="R3758" s="14">
        <f t="shared" si="291"/>
        <v>267.64999999999998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9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4">
        <f t="shared" si="290"/>
        <v>109</v>
      </c>
      <c r="R3759" s="14">
        <f t="shared" si="291"/>
        <v>75.959999999999994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3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4">
        <f t="shared" si="290"/>
        <v>102</v>
      </c>
      <c r="R3760" s="14">
        <f t="shared" si="291"/>
        <v>59.04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3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4">
        <f t="shared" si="290"/>
        <v>110</v>
      </c>
      <c r="R3761" s="14">
        <f t="shared" si="291"/>
        <v>50.11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9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4">
        <f t="shared" si="290"/>
        <v>101</v>
      </c>
      <c r="R3762" s="14">
        <f t="shared" si="291"/>
        <v>55.5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9" hidden="1" x14ac:dyDescent="0.25">
      <c r="A3763">
        <v>3770</v>
      </c>
      <c r="B3763" s="3" t="s">
        <v>3767</v>
      </c>
      <c r="C3763" s="3" t="s">
        <v>7880</v>
      </c>
      <c r="D3763" s="6">
        <v>2000</v>
      </c>
      <c r="E3763" s="8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 s="10" t="s">
        <v>8313</v>
      </c>
      <c r="P3763" t="s">
        <v>8355</v>
      </c>
      <c r="Q3763" s="14">
        <f t="shared" si="290"/>
        <v>100</v>
      </c>
      <c r="R3763" s="14">
        <f t="shared" si="291"/>
        <v>100</v>
      </c>
      <c r="S3763" s="16">
        <f t="shared" si="292"/>
        <v>42138.930671296301</v>
      </c>
      <c r="T3763" s="16">
        <f t="shared" si="293"/>
        <v>42168.930671296301</v>
      </c>
      <c r="U3763">
        <f t="shared" si="294"/>
        <v>2015</v>
      </c>
    </row>
    <row r="3764" spans="1:21" ht="49" hidden="1" x14ac:dyDescent="0.25">
      <c r="A3764">
        <v>3782</v>
      </c>
      <c r="B3764" s="3" t="s">
        <v>3779</v>
      </c>
      <c r="C3764" s="3" t="s">
        <v>7892</v>
      </c>
      <c r="D3764" s="6">
        <v>2000</v>
      </c>
      <c r="E3764" s="8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 s="10" t="s">
        <v>8313</v>
      </c>
      <c r="P3764" t="s">
        <v>8355</v>
      </c>
      <c r="Q3764" s="14">
        <f t="shared" si="290"/>
        <v>102</v>
      </c>
      <c r="R3764" s="14">
        <f t="shared" si="291"/>
        <v>75.37</v>
      </c>
      <c r="S3764" s="16">
        <f t="shared" si="292"/>
        <v>42546.862233796302</v>
      </c>
      <c r="T3764" s="16">
        <f t="shared" si="293"/>
        <v>42575.958333333328</v>
      </c>
      <c r="U3764">
        <f t="shared" si="294"/>
        <v>2016</v>
      </c>
    </row>
    <row r="3765" spans="1:21" ht="33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4">
        <f t="shared" si="290"/>
        <v>100</v>
      </c>
      <c r="R3765" s="14">
        <f t="shared" si="291"/>
        <v>64.94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9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4">
        <f t="shared" si="290"/>
        <v>100</v>
      </c>
      <c r="R3766" s="14">
        <f t="shared" si="291"/>
        <v>55.56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9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4">
        <f t="shared" si="290"/>
        <v>113</v>
      </c>
      <c r="R3767" s="14">
        <f t="shared" si="291"/>
        <v>74.22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3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4">
        <f t="shared" si="290"/>
        <v>103</v>
      </c>
      <c r="R3768" s="14">
        <f t="shared" si="291"/>
        <v>106.93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9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4">
        <f t="shared" si="290"/>
        <v>117</v>
      </c>
      <c r="R3769" s="14">
        <f t="shared" si="291"/>
        <v>41.7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9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4">
        <f t="shared" si="290"/>
        <v>108</v>
      </c>
      <c r="R3770" s="14">
        <f t="shared" si="291"/>
        <v>74.239999999999995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9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4">
        <f t="shared" si="290"/>
        <v>100</v>
      </c>
      <c r="R3771" s="14">
        <f t="shared" si="291"/>
        <v>73.33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9" hidden="1" x14ac:dyDescent="0.25">
      <c r="A3772">
        <v>3785</v>
      </c>
      <c r="B3772" s="3" t="s">
        <v>3782</v>
      </c>
      <c r="C3772" s="3" t="s">
        <v>7895</v>
      </c>
      <c r="D3772" s="6">
        <v>2000</v>
      </c>
      <c r="E3772" s="8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 s="10" t="s">
        <v>8313</v>
      </c>
      <c r="P3772" t="s">
        <v>8355</v>
      </c>
      <c r="Q3772" s="14">
        <f t="shared" si="290"/>
        <v>151</v>
      </c>
      <c r="R3772" s="14">
        <f t="shared" si="291"/>
        <v>100.5</v>
      </c>
      <c r="S3772" s="16">
        <f t="shared" si="292"/>
        <v>42548.63853009259</v>
      </c>
      <c r="T3772" s="16">
        <f t="shared" si="293"/>
        <v>42584.418749999997</v>
      </c>
      <c r="U3772">
        <f t="shared" si="294"/>
        <v>2016</v>
      </c>
    </row>
    <row r="3773" spans="1:21" ht="33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4">
        <f t="shared" si="290"/>
        <v>146</v>
      </c>
      <c r="R3773" s="14">
        <f t="shared" si="291"/>
        <v>38.42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9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4">
        <f t="shared" si="290"/>
        <v>110</v>
      </c>
      <c r="R3774" s="14">
        <f t="shared" si="291"/>
        <v>166.97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3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4">
        <f t="shared" si="290"/>
        <v>108</v>
      </c>
      <c r="R3775" s="14">
        <f t="shared" si="291"/>
        <v>94.91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9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4">
        <f t="shared" si="290"/>
        <v>100</v>
      </c>
      <c r="R3776" s="14">
        <f t="shared" si="291"/>
        <v>100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9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4">
        <f t="shared" si="290"/>
        <v>100</v>
      </c>
      <c r="R3777" s="14">
        <f t="shared" si="291"/>
        <v>143.21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5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4">
        <f t="shared" si="290"/>
        <v>107</v>
      </c>
      <c r="R3778" s="14">
        <f t="shared" si="291"/>
        <v>90.82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9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4">
        <f t="shared" ref="Q3779:Q3842" si="295">ROUND(E3779/D3779*100,0)</f>
        <v>143</v>
      </c>
      <c r="R3779" s="14">
        <f t="shared" ref="R3779:R3842" si="296">ROUND(E3779/L3779,2)</f>
        <v>48.54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3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4">
        <f t="shared" si="295"/>
        <v>105</v>
      </c>
      <c r="R3780" s="14">
        <f t="shared" si="296"/>
        <v>70.03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3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4">
        <f t="shared" si="295"/>
        <v>104</v>
      </c>
      <c r="R3781" s="14">
        <f t="shared" si="296"/>
        <v>135.63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9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4">
        <f t="shared" si="295"/>
        <v>120</v>
      </c>
      <c r="R3782" s="14">
        <f t="shared" si="296"/>
        <v>100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9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4">
        <f t="shared" si="295"/>
        <v>110</v>
      </c>
      <c r="R3783" s="14">
        <f t="shared" si="296"/>
        <v>94.9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33" hidden="1" x14ac:dyDescent="0.25">
      <c r="A3784">
        <v>2937</v>
      </c>
      <c r="B3784" s="3" t="s">
        <v>2937</v>
      </c>
      <c r="C3784" s="3" t="s">
        <v>7047</v>
      </c>
      <c r="D3784" s="6">
        <v>1500</v>
      </c>
      <c r="E3784" s="8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 s="10" t="s">
        <v>8313</v>
      </c>
      <c r="P3784" t="s">
        <v>8355</v>
      </c>
      <c r="Q3784" s="14">
        <f t="shared" si="295"/>
        <v>133</v>
      </c>
      <c r="R3784" s="14">
        <f t="shared" si="296"/>
        <v>36.36</v>
      </c>
      <c r="S3784" s="16">
        <f t="shared" si="297"/>
        <v>41803.457326388889</v>
      </c>
      <c r="T3784" s="16">
        <f t="shared" si="298"/>
        <v>41833.457326388889</v>
      </c>
      <c r="U3784">
        <f t="shared" si="299"/>
        <v>2014</v>
      </c>
    </row>
    <row r="3785" spans="1:21" ht="49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4">
        <f t="shared" si="295"/>
        <v>129</v>
      </c>
      <c r="R3785" s="14">
        <f t="shared" si="296"/>
        <v>64.459999999999994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9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4">
        <f t="shared" si="295"/>
        <v>115</v>
      </c>
      <c r="R3786" s="14">
        <f t="shared" si="296"/>
        <v>115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9" hidden="1" x14ac:dyDescent="0.25">
      <c r="A3787">
        <v>3762</v>
      </c>
      <c r="B3787" s="3" t="s">
        <v>3759</v>
      </c>
      <c r="C3787" s="3" t="s">
        <v>7872</v>
      </c>
      <c r="D3787" s="6">
        <v>1250</v>
      </c>
      <c r="E3787" s="8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 s="10" t="s">
        <v>8313</v>
      </c>
      <c r="P3787" t="s">
        <v>8355</v>
      </c>
      <c r="Q3787" s="14">
        <f t="shared" si="295"/>
        <v>106</v>
      </c>
      <c r="R3787" s="14">
        <f t="shared" si="296"/>
        <v>47.43</v>
      </c>
      <c r="S3787" s="16">
        <f t="shared" si="297"/>
        <v>42193.813530092593</v>
      </c>
      <c r="T3787" s="16">
        <f t="shared" si="298"/>
        <v>42218.813530092593</v>
      </c>
      <c r="U3787">
        <f t="shared" si="299"/>
        <v>2015</v>
      </c>
    </row>
    <row r="3788" spans="1:21" ht="49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4">
        <f t="shared" si="295"/>
        <v>111</v>
      </c>
      <c r="R3788" s="14">
        <f t="shared" si="296"/>
        <v>93.77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9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4">
        <f t="shared" si="295"/>
        <v>100</v>
      </c>
      <c r="R3789" s="14">
        <f t="shared" si="296"/>
        <v>35.1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1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4">
        <f t="shared" si="295"/>
        <v>1</v>
      </c>
      <c r="R3790" s="14">
        <f t="shared" si="296"/>
        <v>500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9" hidden="1" x14ac:dyDescent="0.25">
      <c r="A3791">
        <v>3795</v>
      </c>
      <c r="B3791" s="3" t="s">
        <v>3792</v>
      </c>
      <c r="C3791" s="3" t="s">
        <v>7905</v>
      </c>
      <c r="D3791" s="6">
        <v>600</v>
      </c>
      <c r="E3791" s="8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 s="10" t="s">
        <v>8313</v>
      </c>
      <c r="P3791" t="s">
        <v>8355</v>
      </c>
      <c r="Q3791" s="14">
        <f t="shared" si="295"/>
        <v>2</v>
      </c>
      <c r="R3791" s="14">
        <f t="shared" si="296"/>
        <v>5</v>
      </c>
      <c r="S3791" s="16">
        <f t="shared" si="297"/>
        <v>42201.436226851853</v>
      </c>
      <c r="T3791" s="16">
        <f t="shared" si="298"/>
        <v>42244.9375</v>
      </c>
      <c r="U3791">
        <f t="shared" si="299"/>
        <v>2015</v>
      </c>
    </row>
    <row r="3792" spans="1:21" ht="49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4">
        <f t="shared" si="295"/>
        <v>0</v>
      </c>
      <c r="R3792" s="14" t="e">
        <f t="shared" si="296"/>
        <v>#DIV/0!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3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4">
        <f t="shared" si="295"/>
        <v>0</v>
      </c>
      <c r="R3793" s="14" t="e">
        <f t="shared" si="296"/>
        <v>#DIV/0!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3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4">
        <f t="shared" si="295"/>
        <v>0</v>
      </c>
      <c r="R3794" s="14">
        <f t="shared" si="296"/>
        <v>17.5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9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4">
        <f t="shared" si="295"/>
        <v>60</v>
      </c>
      <c r="R3795" s="14">
        <f t="shared" si="296"/>
        <v>174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9" hidden="1" x14ac:dyDescent="0.25">
      <c r="A3796">
        <v>3755</v>
      </c>
      <c r="B3796" s="3" t="s">
        <v>3752</v>
      </c>
      <c r="C3796" s="3" t="s">
        <v>7865</v>
      </c>
      <c r="D3796" s="6">
        <v>550</v>
      </c>
      <c r="E3796" s="8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 s="10" t="s">
        <v>8313</v>
      </c>
      <c r="P3796" t="s">
        <v>8355</v>
      </c>
      <c r="Q3796" s="14">
        <f t="shared" si="295"/>
        <v>130</v>
      </c>
      <c r="R3796" s="14">
        <f t="shared" si="296"/>
        <v>25.46</v>
      </c>
      <c r="S3796" s="16">
        <f t="shared" si="297"/>
        <v>42445.866979166662</v>
      </c>
      <c r="T3796" s="16">
        <f t="shared" si="298"/>
        <v>42475.866979166662</v>
      </c>
      <c r="U3796">
        <f t="shared" si="299"/>
        <v>2016</v>
      </c>
    </row>
    <row r="3797" spans="1:21" ht="49" hidden="1" x14ac:dyDescent="0.25">
      <c r="A3797">
        <v>2922</v>
      </c>
      <c r="B3797" s="3" t="s">
        <v>2922</v>
      </c>
      <c r="C3797" s="3" t="s">
        <v>7032</v>
      </c>
      <c r="D3797" s="6">
        <v>500</v>
      </c>
      <c r="E3797" s="8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 s="10" t="s">
        <v>8313</v>
      </c>
      <c r="P3797" t="s">
        <v>8355</v>
      </c>
      <c r="Q3797" s="14">
        <f t="shared" si="295"/>
        <v>100</v>
      </c>
      <c r="R3797" s="14">
        <f t="shared" si="296"/>
        <v>83.33</v>
      </c>
      <c r="S3797" s="16">
        <f t="shared" si="297"/>
        <v>42097.874155092592</v>
      </c>
      <c r="T3797" s="16">
        <f t="shared" si="298"/>
        <v>42142.874155092592</v>
      </c>
      <c r="U3797">
        <f t="shared" si="299"/>
        <v>2015</v>
      </c>
    </row>
    <row r="3798" spans="1:21" ht="49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4">
        <f t="shared" si="295"/>
        <v>0</v>
      </c>
      <c r="R3798" s="14">
        <f t="shared" si="296"/>
        <v>1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9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4">
        <f t="shared" si="295"/>
        <v>90</v>
      </c>
      <c r="R3799" s="14">
        <f t="shared" si="296"/>
        <v>145.41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9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4">
        <f t="shared" si="295"/>
        <v>1</v>
      </c>
      <c r="R3800" s="14">
        <f t="shared" si="296"/>
        <v>205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3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4">
        <f t="shared" si="295"/>
        <v>4</v>
      </c>
      <c r="R3801" s="14">
        <f t="shared" si="296"/>
        <v>100.5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9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4">
        <f t="shared" si="295"/>
        <v>4</v>
      </c>
      <c r="R3802" s="14">
        <f t="shared" si="296"/>
        <v>55.06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9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4">
        <f t="shared" si="295"/>
        <v>9</v>
      </c>
      <c r="R3803" s="14">
        <f t="shared" si="296"/>
        <v>47.33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9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4">
        <f t="shared" si="295"/>
        <v>0</v>
      </c>
      <c r="R3804" s="14" t="e">
        <f t="shared" si="296"/>
        <v>#DIV/0!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3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4">
        <f t="shared" si="295"/>
        <v>20</v>
      </c>
      <c r="R3805" s="14">
        <f t="shared" si="296"/>
        <v>58.95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9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4">
        <f t="shared" si="295"/>
        <v>0</v>
      </c>
      <c r="R3806" s="14" t="e">
        <f t="shared" si="296"/>
        <v>#DIV/0!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9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4">
        <f t="shared" si="295"/>
        <v>0</v>
      </c>
      <c r="R3807" s="14">
        <f t="shared" si="296"/>
        <v>1.5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9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4">
        <f t="shared" si="295"/>
        <v>0</v>
      </c>
      <c r="R3808" s="14">
        <f t="shared" si="296"/>
        <v>5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9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4">
        <f t="shared" si="295"/>
        <v>30</v>
      </c>
      <c r="R3809" s="14">
        <f t="shared" si="296"/>
        <v>50.56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9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4">
        <f t="shared" si="295"/>
        <v>100</v>
      </c>
      <c r="R3810" s="14">
        <f t="shared" si="296"/>
        <v>41.67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9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4">
        <f t="shared" si="295"/>
        <v>101</v>
      </c>
      <c r="R3811" s="14">
        <f t="shared" si="296"/>
        <v>53.29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9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4">
        <f t="shared" si="295"/>
        <v>122</v>
      </c>
      <c r="R3812" s="14">
        <f t="shared" si="296"/>
        <v>70.23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9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4">
        <f t="shared" si="295"/>
        <v>330</v>
      </c>
      <c r="R3813" s="14">
        <f t="shared" si="296"/>
        <v>43.42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9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4">
        <f t="shared" si="295"/>
        <v>110</v>
      </c>
      <c r="R3814" s="14">
        <f t="shared" si="296"/>
        <v>199.18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9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4">
        <f t="shared" si="295"/>
        <v>101</v>
      </c>
      <c r="R3815" s="14">
        <f t="shared" si="296"/>
        <v>78.52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9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4">
        <f t="shared" si="295"/>
        <v>140</v>
      </c>
      <c r="R3816" s="14">
        <f t="shared" si="296"/>
        <v>61.82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3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4">
        <f t="shared" si="295"/>
        <v>100</v>
      </c>
      <c r="R3817" s="14">
        <f t="shared" si="296"/>
        <v>50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5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4">
        <f t="shared" si="295"/>
        <v>119</v>
      </c>
      <c r="R3818" s="14">
        <f t="shared" si="296"/>
        <v>48.34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9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4">
        <f t="shared" si="295"/>
        <v>107</v>
      </c>
      <c r="R3819" s="14">
        <f t="shared" si="296"/>
        <v>107.25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9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4">
        <f t="shared" si="295"/>
        <v>228</v>
      </c>
      <c r="R3820" s="14">
        <f t="shared" si="296"/>
        <v>57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3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4">
        <f t="shared" si="295"/>
        <v>106</v>
      </c>
      <c r="R3821" s="14">
        <f t="shared" si="296"/>
        <v>40.92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9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4">
        <f t="shared" si="295"/>
        <v>143</v>
      </c>
      <c r="R3822" s="14">
        <f t="shared" si="296"/>
        <v>21.5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9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4">
        <f t="shared" si="295"/>
        <v>105</v>
      </c>
      <c r="R3823" s="14">
        <f t="shared" si="296"/>
        <v>79.540000000000006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9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4">
        <f t="shared" si="295"/>
        <v>110</v>
      </c>
      <c r="R3824" s="14">
        <f t="shared" si="296"/>
        <v>72.38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9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4">
        <f t="shared" si="295"/>
        <v>106</v>
      </c>
      <c r="R3825" s="14">
        <f t="shared" si="296"/>
        <v>64.63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9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4">
        <f t="shared" si="295"/>
        <v>108</v>
      </c>
      <c r="R3826" s="14">
        <f t="shared" si="296"/>
        <v>38.57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9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4">
        <f t="shared" si="295"/>
        <v>105</v>
      </c>
      <c r="R3827" s="14">
        <f t="shared" si="296"/>
        <v>107.57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3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4">
        <f t="shared" si="295"/>
        <v>119</v>
      </c>
      <c r="R3828" s="14">
        <f t="shared" si="296"/>
        <v>27.5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5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4">
        <f t="shared" si="295"/>
        <v>153</v>
      </c>
      <c r="R3829" s="14">
        <f t="shared" si="296"/>
        <v>70.459999999999994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9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4">
        <f t="shared" si="295"/>
        <v>100</v>
      </c>
      <c r="R3830" s="14">
        <f t="shared" si="296"/>
        <v>178.57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9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4">
        <f t="shared" si="295"/>
        <v>100</v>
      </c>
      <c r="R3831" s="14">
        <f t="shared" si="296"/>
        <v>62.63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9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4">
        <f t="shared" si="295"/>
        <v>225</v>
      </c>
      <c r="R3832" s="14">
        <f t="shared" si="296"/>
        <v>75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9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4">
        <f t="shared" si="295"/>
        <v>106</v>
      </c>
      <c r="R3833" s="14">
        <f t="shared" si="296"/>
        <v>58.9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9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4">
        <f t="shared" si="295"/>
        <v>105</v>
      </c>
      <c r="R3834" s="14">
        <f t="shared" si="296"/>
        <v>139.56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9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4">
        <f t="shared" si="295"/>
        <v>117</v>
      </c>
      <c r="R3835" s="14">
        <f t="shared" si="296"/>
        <v>70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9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4">
        <f t="shared" si="295"/>
        <v>109</v>
      </c>
      <c r="R3836" s="14">
        <f t="shared" si="296"/>
        <v>57.39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9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4">
        <f t="shared" si="295"/>
        <v>160</v>
      </c>
      <c r="R3837" s="14">
        <f t="shared" si="296"/>
        <v>40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9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4">
        <f t="shared" si="295"/>
        <v>113</v>
      </c>
      <c r="R3838" s="14">
        <f t="shared" si="296"/>
        <v>64.290000000000006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3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4">
        <f t="shared" si="295"/>
        <v>102</v>
      </c>
      <c r="R3839" s="14">
        <f t="shared" si="296"/>
        <v>120.12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9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4">
        <f t="shared" si="295"/>
        <v>101</v>
      </c>
      <c r="R3840" s="14">
        <f t="shared" si="296"/>
        <v>1008.24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9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4">
        <f t="shared" si="295"/>
        <v>101</v>
      </c>
      <c r="R3841" s="14">
        <f t="shared" si="296"/>
        <v>63.28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9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4">
        <f t="shared" si="295"/>
        <v>6500</v>
      </c>
      <c r="R3842" s="14">
        <f t="shared" si="296"/>
        <v>21.67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9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4">
        <f t="shared" ref="Q3843:Q3906" si="300">ROUND(E3843/D3843*100,0)</f>
        <v>9</v>
      </c>
      <c r="R3843" s="14">
        <f t="shared" ref="R3843:R3906" si="301">ROUND(E3843/L3843,2)</f>
        <v>25.65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9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4">
        <f t="shared" si="300"/>
        <v>22</v>
      </c>
      <c r="R3844" s="14">
        <f t="shared" si="301"/>
        <v>47.7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9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4">
        <f t="shared" si="300"/>
        <v>21</v>
      </c>
      <c r="R3845" s="14">
        <f t="shared" si="301"/>
        <v>56.05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9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4">
        <f t="shared" si="300"/>
        <v>41</v>
      </c>
      <c r="R3846" s="14">
        <f t="shared" si="301"/>
        <v>81.319999999999993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5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4">
        <f t="shared" si="300"/>
        <v>2</v>
      </c>
      <c r="R3847" s="14">
        <f t="shared" si="301"/>
        <v>70.17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9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4">
        <f t="shared" si="300"/>
        <v>3</v>
      </c>
      <c r="R3848" s="14">
        <f t="shared" si="301"/>
        <v>23.63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9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4">
        <f t="shared" si="300"/>
        <v>16</v>
      </c>
      <c r="R3849" s="14">
        <f t="shared" si="301"/>
        <v>188.56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9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4">
        <f t="shared" si="300"/>
        <v>16</v>
      </c>
      <c r="R3850" s="14">
        <f t="shared" si="301"/>
        <v>49.51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9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4">
        <f t="shared" si="300"/>
        <v>7</v>
      </c>
      <c r="R3851" s="14">
        <f t="shared" si="301"/>
        <v>75.459999999999994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3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4">
        <f t="shared" si="300"/>
        <v>4</v>
      </c>
      <c r="R3852" s="14">
        <f t="shared" si="301"/>
        <v>9.5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9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4">
        <f t="shared" si="300"/>
        <v>34</v>
      </c>
      <c r="R3853" s="14">
        <f t="shared" si="301"/>
        <v>35.5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9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4">
        <f t="shared" si="300"/>
        <v>0</v>
      </c>
      <c r="R3854" s="14">
        <f t="shared" si="301"/>
        <v>10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3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4">
        <f t="shared" si="300"/>
        <v>0</v>
      </c>
      <c r="R3855" s="14">
        <f t="shared" si="301"/>
        <v>13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3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4">
        <f t="shared" si="300"/>
        <v>16</v>
      </c>
      <c r="R3856" s="14">
        <f t="shared" si="301"/>
        <v>89.4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9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4">
        <f t="shared" si="300"/>
        <v>3</v>
      </c>
      <c r="R3857" s="14">
        <f t="shared" si="301"/>
        <v>25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9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4">
        <f t="shared" si="300"/>
        <v>0</v>
      </c>
      <c r="R3858" s="14">
        <f t="shared" si="301"/>
        <v>1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9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4">
        <f t="shared" si="300"/>
        <v>5</v>
      </c>
      <c r="R3859" s="14">
        <f t="shared" si="301"/>
        <v>65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9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4">
        <f t="shared" si="300"/>
        <v>2</v>
      </c>
      <c r="R3860" s="14">
        <f t="shared" si="301"/>
        <v>10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9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4">
        <f t="shared" si="300"/>
        <v>0</v>
      </c>
      <c r="R3861" s="14">
        <f t="shared" si="301"/>
        <v>1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9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4">
        <f t="shared" si="300"/>
        <v>18</v>
      </c>
      <c r="R3862" s="14">
        <f t="shared" si="301"/>
        <v>81.540000000000006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7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4">
        <f t="shared" si="300"/>
        <v>5</v>
      </c>
      <c r="R3863" s="14">
        <f t="shared" si="301"/>
        <v>100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3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4">
        <f t="shared" si="300"/>
        <v>0</v>
      </c>
      <c r="R3864" s="14">
        <f t="shared" si="301"/>
        <v>1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9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4">
        <f t="shared" si="300"/>
        <v>0</v>
      </c>
      <c r="R3865" s="14" t="e">
        <f t="shared" si="301"/>
        <v>#DIV/0!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9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4">
        <f t="shared" si="300"/>
        <v>1</v>
      </c>
      <c r="R3866" s="14">
        <f t="shared" si="301"/>
        <v>20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9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4">
        <f t="shared" si="300"/>
        <v>27</v>
      </c>
      <c r="R3867" s="14">
        <f t="shared" si="301"/>
        <v>46.43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3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4">
        <f t="shared" si="300"/>
        <v>1</v>
      </c>
      <c r="R3868" s="14">
        <f t="shared" si="301"/>
        <v>5.5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9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4">
        <f t="shared" si="300"/>
        <v>13</v>
      </c>
      <c r="R3869" s="14">
        <f t="shared" si="301"/>
        <v>50.2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49" hidden="1" x14ac:dyDescent="0.25">
      <c r="A3870">
        <v>3632</v>
      </c>
      <c r="B3870" s="3" t="s">
        <v>3630</v>
      </c>
      <c r="C3870" s="3" t="s">
        <v>7742</v>
      </c>
      <c r="D3870" s="6">
        <v>500</v>
      </c>
      <c r="E3870" s="8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4">
        <f t="shared" si="300"/>
        <v>20</v>
      </c>
      <c r="R3870" s="14">
        <f t="shared" si="301"/>
        <v>100</v>
      </c>
      <c r="S3870" s="16">
        <f t="shared" si="302"/>
        <v>41946.936909722222</v>
      </c>
      <c r="T3870" s="16">
        <f t="shared" si="303"/>
        <v>41966.936909722222</v>
      </c>
      <c r="U3870">
        <f t="shared" si="304"/>
        <v>2014</v>
      </c>
    </row>
    <row r="3871" spans="1:21" ht="33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4">
        <f t="shared" si="300"/>
        <v>3</v>
      </c>
      <c r="R3871" s="14">
        <f t="shared" si="301"/>
        <v>30.13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9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4">
        <f t="shared" si="300"/>
        <v>15</v>
      </c>
      <c r="R3872" s="14">
        <f t="shared" si="301"/>
        <v>150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3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4">
        <f t="shared" si="300"/>
        <v>3</v>
      </c>
      <c r="R3873" s="14">
        <f t="shared" si="301"/>
        <v>13.33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9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4">
        <f t="shared" si="300"/>
        <v>0</v>
      </c>
      <c r="R3874" s="14" t="e">
        <f t="shared" si="301"/>
        <v>#DIV/0!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9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4">
        <f t="shared" si="300"/>
        <v>0</v>
      </c>
      <c r="R3875" s="14" t="e">
        <f t="shared" si="301"/>
        <v>#DIV/0!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9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4">
        <f t="shared" si="300"/>
        <v>0</v>
      </c>
      <c r="R3876" s="14" t="e">
        <f t="shared" si="301"/>
        <v>#DIV/0!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9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4">
        <f t="shared" si="300"/>
        <v>0</v>
      </c>
      <c r="R3877" s="14" t="e">
        <f t="shared" si="301"/>
        <v>#DIV/0!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9" hidden="1" x14ac:dyDescent="0.25">
      <c r="A3878">
        <v>3647</v>
      </c>
      <c r="B3878" s="3" t="s">
        <v>3645</v>
      </c>
      <c r="C3878" s="3" t="s">
        <v>7757</v>
      </c>
      <c r="D3878" s="6">
        <v>500</v>
      </c>
      <c r="E3878" s="8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 s="10" t="s">
        <v>8313</v>
      </c>
      <c r="P3878" t="s">
        <v>8355</v>
      </c>
      <c r="Q3878" s="14">
        <f t="shared" si="300"/>
        <v>6</v>
      </c>
      <c r="R3878" s="14">
        <f t="shared" si="301"/>
        <v>15</v>
      </c>
      <c r="S3878" s="16">
        <f t="shared" si="302"/>
        <v>42598.749155092592</v>
      </c>
      <c r="T3878" s="16">
        <f t="shared" si="303"/>
        <v>42643.749155092592</v>
      </c>
      <c r="U3878">
        <f t="shared" si="304"/>
        <v>2016</v>
      </c>
    </row>
    <row r="3879" spans="1:21" ht="49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4">
        <f t="shared" si="300"/>
        <v>5</v>
      </c>
      <c r="R3879" s="14">
        <f t="shared" si="301"/>
        <v>88.64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9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4">
        <f t="shared" si="300"/>
        <v>0</v>
      </c>
      <c r="R3880" s="14">
        <f t="shared" si="301"/>
        <v>10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65" hidden="1" x14ac:dyDescent="0.25">
      <c r="A3881">
        <v>3752</v>
      </c>
      <c r="B3881" s="3" t="s">
        <v>3749</v>
      </c>
      <c r="C3881" s="3" t="s">
        <v>7862</v>
      </c>
      <c r="D3881" s="6">
        <v>500</v>
      </c>
      <c r="E3881" s="8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 s="10" t="s">
        <v>8313</v>
      </c>
      <c r="P3881" t="s">
        <v>8355</v>
      </c>
      <c r="Q3881" s="14">
        <f t="shared" si="300"/>
        <v>113</v>
      </c>
      <c r="R3881" s="14">
        <f t="shared" si="301"/>
        <v>37.67</v>
      </c>
      <c r="S3881" s="16">
        <f t="shared" si="302"/>
        <v>42619.802488425921</v>
      </c>
      <c r="T3881" s="16">
        <f t="shared" si="303"/>
        <v>42659.875</v>
      </c>
      <c r="U3881">
        <f t="shared" si="304"/>
        <v>2016</v>
      </c>
    </row>
    <row r="3882" spans="1:21" ht="49" hidden="1" x14ac:dyDescent="0.25">
      <c r="A3882">
        <v>3761</v>
      </c>
      <c r="B3882" s="3" t="s">
        <v>3758</v>
      </c>
      <c r="C3882" s="3" t="s">
        <v>7871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 s="10" t="s">
        <v>8313</v>
      </c>
      <c r="P3882" t="s">
        <v>8355</v>
      </c>
      <c r="Q3882" s="14">
        <f t="shared" si="300"/>
        <v>100</v>
      </c>
      <c r="R3882" s="14">
        <f t="shared" si="301"/>
        <v>166.67</v>
      </c>
      <c r="S3882" s="16">
        <f t="shared" si="302"/>
        <v>42173.466863425929</v>
      </c>
      <c r="T3882" s="16">
        <f t="shared" si="303"/>
        <v>42226.958333333328</v>
      </c>
      <c r="U3882">
        <f t="shared" si="304"/>
        <v>2015</v>
      </c>
    </row>
    <row r="3883" spans="1:21" ht="33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4">
        <f t="shared" si="300"/>
        <v>5</v>
      </c>
      <c r="R3883" s="14">
        <f t="shared" si="301"/>
        <v>25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9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4">
        <f t="shared" si="300"/>
        <v>0</v>
      </c>
      <c r="R3884" s="14" t="e">
        <f t="shared" si="301"/>
        <v>#DIV/0!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9" hidden="1" x14ac:dyDescent="0.25">
      <c r="A3885">
        <v>3188</v>
      </c>
      <c r="B3885" s="3" t="s">
        <v>3188</v>
      </c>
      <c r="C3885" s="3" t="s">
        <v>7298</v>
      </c>
      <c r="D3885" s="6">
        <v>200</v>
      </c>
      <c r="E3885" s="8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 s="10" t="s">
        <v>8313</v>
      </c>
      <c r="P3885" t="s">
        <v>8355</v>
      </c>
      <c r="Q3885" s="14">
        <f t="shared" si="300"/>
        <v>65</v>
      </c>
      <c r="R3885" s="14">
        <f t="shared" si="301"/>
        <v>14.44</v>
      </c>
      <c r="S3885" s="16">
        <f t="shared" si="302"/>
        <v>42144.415532407409</v>
      </c>
      <c r="T3885" s="16">
        <f t="shared" si="303"/>
        <v>42165.415532407409</v>
      </c>
      <c r="U3885">
        <f t="shared" si="304"/>
        <v>2015</v>
      </c>
    </row>
    <row r="3886" spans="1:21" ht="49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4">
        <f t="shared" si="300"/>
        <v>0</v>
      </c>
      <c r="R3886" s="14" t="e">
        <f t="shared" si="301"/>
        <v>#DIV/0!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9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4">
        <f t="shared" si="300"/>
        <v>0</v>
      </c>
      <c r="R3887" s="14" t="e">
        <f t="shared" si="301"/>
        <v>#DIV/0!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7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4">
        <f t="shared" si="300"/>
        <v>0</v>
      </c>
      <c r="R3888" s="14" t="e">
        <f t="shared" si="301"/>
        <v>#DIV/0!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9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4">
        <f t="shared" si="300"/>
        <v>2</v>
      </c>
      <c r="R3889" s="14">
        <f t="shared" si="301"/>
        <v>17.5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9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4">
        <f t="shared" si="300"/>
        <v>27</v>
      </c>
      <c r="R3890" s="14">
        <f t="shared" si="301"/>
        <v>38.71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9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4">
        <f t="shared" si="300"/>
        <v>1</v>
      </c>
      <c r="R3891" s="14">
        <f t="shared" si="301"/>
        <v>13.11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9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4">
        <f t="shared" si="300"/>
        <v>17</v>
      </c>
      <c r="R3892" s="14">
        <f t="shared" si="301"/>
        <v>315.5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3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4">
        <f t="shared" si="300"/>
        <v>33</v>
      </c>
      <c r="R3893" s="14">
        <f t="shared" si="301"/>
        <v>37.14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9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4">
        <f t="shared" si="300"/>
        <v>0</v>
      </c>
      <c r="R3894" s="14" t="e">
        <f t="shared" si="301"/>
        <v>#DIV/0!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9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4">
        <f t="shared" si="300"/>
        <v>22</v>
      </c>
      <c r="R3895" s="14">
        <f t="shared" si="301"/>
        <v>128.27000000000001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9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4">
        <f t="shared" si="300"/>
        <v>3</v>
      </c>
      <c r="R3896" s="14">
        <f t="shared" si="301"/>
        <v>47.27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9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4">
        <f t="shared" si="300"/>
        <v>5</v>
      </c>
      <c r="R3897" s="14">
        <f t="shared" si="301"/>
        <v>50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9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4">
        <f t="shared" si="300"/>
        <v>11</v>
      </c>
      <c r="R3898" s="14">
        <f t="shared" si="301"/>
        <v>42.5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9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4">
        <f t="shared" si="300"/>
        <v>18</v>
      </c>
      <c r="R3899" s="14">
        <f t="shared" si="301"/>
        <v>44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5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4">
        <f t="shared" si="300"/>
        <v>33</v>
      </c>
      <c r="R3900" s="14">
        <f t="shared" si="301"/>
        <v>50.88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9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4">
        <f t="shared" si="300"/>
        <v>1</v>
      </c>
      <c r="R3901" s="14">
        <f t="shared" si="301"/>
        <v>62.5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3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4">
        <f t="shared" si="300"/>
        <v>5</v>
      </c>
      <c r="R3902" s="14">
        <f t="shared" si="301"/>
        <v>27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9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4">
        <f t="shared" si="300"/>
        <v>1</v>
      </c>
      <c r="R3903" s="14">
        <f t="shared" si="301"/>
        <v>25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9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4">
        <f t="shared" si="300"/>
        <v>49</v>
      </c>
      <c r="R3904" s="14">
        <f t="shared" si="301"/>
        <v>47.26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9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4">
        <f t="shared" si="300"/>
        <v>0</v>
      </c>
      <c r="R3905" s="14" t="e">
        <f t="shared" si="301"/>
        <v>#DIV/0!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7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4">
        <f t="shared" si="300"/>
        <v>0</v>
      </c>
      <c r="R3906" s="14">
        <f t="shared" si="301"/>
        <v>1.5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9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4">
        <f t="shared" ref="Q3907:Q3970" si="305">ROUND(E3907/D3907*100,0)</f>
        <v>12</v>
      </c>
      <c r="R3907" s="14">
        <f t="shared" ref="R3907:R3970" si="306">ROUND(E3907/L3907,2)</f>
        <v>24.71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9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4">
        <f t="shared" si="305"/>
        <v>67</v>
      </c>
      <c r="R3908" s="14">
        <f t="shared" si="306"/>
        <v>63.13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3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4">
        <f t="shared" si="305"/>
        <v>15</v>
      </c>
      <c r="R3909" s="14">
        <f t="shared" si="306"/>
        <v>38.25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9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4">
        <f t="shared" si="305"/>
        <v>9</v>
      </c>
      <c r="R3910" s="14">
        <f t="shared" si="306"/>
        <v>16.25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9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4">
        <f t="shared" si="305"/>
        <v>0</v>
      </c>
      <c r="R3911" s="14">
        <f t="shared" si="306"/>
        <v>33.75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9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4">
        <f t="shared" si="305"/>
        <v>3</v>
      </c>
      <c r="R3912" s="14">
        <f t="shared" si="306"/>
        <v>61.67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9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4">
        <f t="shared" si="305"/>
        <v>37</v>
      </c>
      <c r="R3913" s="14">
        <f t="shared" si="306"/>
        <v>83.14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9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4">
        <f t="shared" si="305"/>
        <v>0</v>
      </c>
      <c r="R3914" s="14">
        <f t="shared" si="306"/>
        <v>1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9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4">
        <f t="shared" si="305"/>
        <v>10</v>
      </c>
      <c r="R3915" s="14">
        <f t="shared" si="306"/>
        <v>142.86000000000001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9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4">
        <f t="shared" si="305"/>
        <v>36</v>
      </c>
      <c r="R3916" s="14">
        <f t="shared" si="306"/>
        <v>33.67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9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4">
        <f t="shared" si="305"/>
        <v>0</v>
      </c>
      <c r="R3917" s="14">
        <f t="shared" si="306"/>
        <v>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9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4">
        <f t="shared" si="305"/>
        <v>0</v>
      </c>
      <c r="R3918" s="14" t="e">
        <f t="shared" si="306"/>
        <v>#DIV/0!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9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4">
        <f t="shared" si="305"/>
        <v>0</v>
      </c>
      <c r="R3919" s="14">
        <f t="shared" si="306"/>
        <v>10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9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4">
        <f t="shared" si="305"/>
        <v>0</v>
      </c>
      <c r="R3920" s="14">
        <f t="shared" si="306"/>
        <v>40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9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4">
        <f t="shared" si="305"/>
        <v>2</v>
      </c>
      <c r="R3921" s="14">
        <f t="shared" si="306"/>
        <v>30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9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4">
        <f t="shared" si="305"/>
        <v>5</v>
      </c>
      <c r="R3922" s="14">
        <f t="shared" si="306"/>
        <v>45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9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4">
        <f t="shared" si="305"/>
        <v>0</v>
      </c>
      <c r="R3923" s="14" t="e">
        <f t="shared" si="306"/>
        <v>#DIV/0!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9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4">
        <f t="shared" si="305"/>
        <v>8</v>
      </c>
      <c r="R3924" s="14">
        <f t="shared" si="306"/>
        <v>10.17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9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4">
        <f t="shared" si="305"/>
        <v>12</v>
      </c>
      <c r="R3925" s="14">
        <f t="shared" si="306"/>
        <v>81.41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9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4">
        <f t="shared" si="305"/>
        <v>15</v>
      </c>
      <c r="R3926" s="14">
        <f t="shared" si="306"/>
        <v>57.25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9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4">
        <f t="shared" si="305"/>
        <v>10</v>
      </c>
      <c r="R3927" s="14">
        <f t="shared" si="306"/>
        <v>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3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4">
        <f t="shared" si="305"/>
        <v>0</v>
      </c>
      <c r="R3928" s="14">
        <f t="shared" si="306"/>
        <v>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9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4">
        <f t="shared" si="305"/>
        <v>1</v>
      </c>
      <c r="R3929" s="14">
        <f t="shared" si="306"/>
        <v>12.5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9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4">
        <f t="shared" si="305"/>
        <v>13</v>
      </c>
      <c r="R3930" s="14">
        <f t="shared" si="306"/>
        <v>93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9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4">
        <f t="shared" si="305"/>
        <v>2</v>
      </c>
      <c r="R3931" s="14">
        <f t="shared" si="306"/>
        <v>32.36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9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4">
        <f t="shared" si="305"/>
        <v>0</v>
      </c>
      <c r="R3932" s="14" t="e">
        <f t="shared" si="306"/>
        <v>#DIV/0!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9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4">
        <f t="shared" si="305"/>
        <v>0</v>
      </c>
      <c r="R3933" s="14" t="e">
        <f t="shared" si="306"/>
        <v>#DIV/0!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9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4">
        <f t="shared" si="305"/>
        <v>0</v>
      </c>
      <c r="R3934" s="14">
        <f t="shared" si="306"/>
        <v>1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9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4">
        <f t="shared" si="305"/>
        <v>16</v>
      </c>
      <c r="R3935" s="14">
        <f t="shared" si="306"/>
        <v>91.83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9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4">
        <f t="shared" si="305"/>
        <v>11</v>
      </c>
      <c r="R3936" s="14">
        <f t="shared" si="306"/>
        <v>45.83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5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4">
        <f t="shared" si="305"/>
        <v>44</v>
      </c>
      <c r="R3937" s="14">
        <f t="shared" si="306"/>
        <v>57.17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9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4">
        <f t="shared" si="305"/>
        <v>0</v>
      </c>
      <c r="R3938" s="14" t="e">
        <f t="shared" si="306"/>
        <v>#DIV/0!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9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4">
        <f t="shared" si="305"/>
        <v>86</v>
      </c>
      <c r="R3939" s="14">
        <f t="shared" si="306"/>
        <v>248.5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9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4">
        <f t="shared" si="305"/>
        <v>12</v>
      </c>
      <c r="R3940" s="14">
        <f t="shared" si="306"/>
        <v>79.400000000000006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9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4">
        <f t="shared" si="305"/>
        <v>0</v>
      </c>
      <c r="R3941" s="14">
        <f t="shared" si="306"/>
        <v>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9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4">
        <f t="shared" si="305"/>
        <v>0</v>
      </c>
      <c r="R3942" s="14">
        <f t="shared" si="306"/>
        <v>5.5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9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4">
        <f t="shared" si="305"/>
        <v>1</v>
      </c>
      <c r="R3943" s="14">
        <f t="shared" si="306"/>
        <v>25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9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4">
        <f t="shared" si="305"/>
        <v>0</v>
      </c>
      <c r="R3944" s="14" t="e">
        <f t="shared" si="306"/>
        <v>#DIV/0!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9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4">
        <f t="shared" si="305"/>
        <v>36</v>
      </c>
      <c r="R3945" s="14">
        <f t="shared" si="306"/>
        <v>137.08000000000001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9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4">
        <f t="shared" si="305"/>
        <v>0</v>
      </c>
      <c r="R3946" s="14" t="e">
        <f t="shared" si="306"/>
        <v>#DIV/0!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9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4">
        <f t="shared" si="305"/>
        <v>0</v>
      </c>
      <c r="R3947" s="14">
        <f t="shared" si="306"/>
        <v>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3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4">
        <f t="shared" si="305"/>
        <v>3</v>
      </c>
      <c r="R3948" s="14">
        <f t="shared" si="306"/>
        <v>39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9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4">
        <f t="shared" si="305"/>
        <v>3</v>
      </c>
      <c r="R3949" s="14">
        <f t="shared" si="306"/>
        <v>50.5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9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4">
        <f t="shared" si="305"/>
        <v>0</v>
      </c>
      <c r="R3950" s="14" t="e">
        <f t="shared" si="306"/>
        <v>#DIV/0!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9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4">
        <f t="shared" si="305"/>
        <v>16</v>
      </c>
      <c r="R3951" s="14">
        <f t="shared" si="306"/>
        <v>49.28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9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4">
        <f t="shared" si="305"/>
        <v>1</v>
      </c>
      <c r="R3952" s="14">
        <f t="shared" si="306"/>
        <v>25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9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4">
        <f t="shared" si="305"/>
        <v>0</v>
      </c>
      <c r="R3953" s="14">
        <f t="shared" si="306"/>
        <v>1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9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4">
        <f t="shared" si="305"/>
        <v>0</v>
      </c>
      <c r="R3954" s="14">
        <f t="shared" si="306"/>
        <v>25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9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4">
        <f t="shared" si="305"/>
        <v>0</v>
      </c>
      <c r="R3955" s="14" t="e">
        <f t="shared" si="306"/>
        <v>#DIV/0!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9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4">
        <f t="shared" si="305"/>
        <v>0</v>
      </c>
      <c r="R3956" s="14" t="e">
        <f t="shared" si="306"/>
        <v>#DIV/0!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9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4">
        <f t="shared" si="305"/>
        <v>24</v>
      </c>
      <c r="R3957" s="14">
        <f t="shared" si="306"/>
        <v>53.13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9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4">
        <f t="shared" si="305"/>
        <v>0</v>
      </c>
      <c r="R3958" s="14" t="e">
        <f t="shared" si="306"/>
        <v>#DIV/0!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9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4">
        <f t="shared" si="305"/>
        <v>0</v>
      </c>
      <c r="R3959" s="14">
        <f t="shared" si="306"/>
        <v>7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9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4">
        <f t="shared" si="305"/>
        <v>32</v>
      </c>
      <c r="R3960" s="14">
        <f t="shared" si="306"/>
        <v>40.06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9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4">
        <f t="shared" si="305"/>
        <v>24</v>
      </c>
      <c r="R3961" s="14">
        <f t="shared" si="306"/>
        <v>24.33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9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4">
        <f t="shared" si="305"/>
        <v>2</v>
      </c>
      <c r="R3962" s="14">
        <f t="shared" si="306"/>
        <v>11.25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9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4">
        <f t="shared" si="305"/>
        <v>0</v>
      </c>
      <c r="R3963" s="14">
        <f t="shared" si="306"/>
        <v>10.5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9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4">
        <f t="shared" si="305"/>
        <v>3</v>
      </c>
      <c r="R3964" s="14">
        <f t="shared" si="306"/>
        <v>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9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4">
        <f t="shared" si="305"/>
        <v>0</v>
      </c>
      <c r="R3965" s="14" t="e">
        <f t="shared" si="306"/>
        <v>#DIV/0!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9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4">
        <f t="shared" si="305"/>
        <v>6</v>
      </c>
      <c r="R3966" s="14">
        <f t="shared" si="306"/>
        <v>42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9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4">
        <f t="shared" si="305"/>
        <v>14</v>
      </c>
      <c r="R3967" s="14">
        <f t="shared" si="306"/>
        <v>71.25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9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4">
        <f t="shared" si="305"/>
        <v>1</v>
      </c>
      <c r="R3968" s="14">
        <f t="shared" si="306"/>
        <v>22.5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9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4">
        <f t="shared" si="305"/>
        <v>24</v>
      </c>
      <c r="R3969" s="14">
        <f t="shared" si="306"/>
        <v>41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9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4">
        <f t="shared" si="305"/>
        <v>11</v>
      </c>
      <c r="R3970" s="14">
        <f t="shared" si="306"/>
        <v>47.91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9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4">
        <f t="shared" ref="Q3971:Q4034" si="310">ROUND(E3971/D3971*100,0)</f>
        <v>7</v>
      </c>
      <c r="R3971" s="14">
        <f t="shared" ref="R3971:R4034" si="311">ROUND(E3971/L3971,2)</f>
        <v>35.17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5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4">
        <f t="shared" si="310"/>
        <v>0</v>
      </c>
      <c r="R3972" s="14">
        <f t="shared" si="311"/>
        <v>5.5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9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4">
        <f t="shared" si="310"/>
        <v>1</v>
      </c>
      <c r="R3973" s="14">
        <f t="shared" si="311"/>
        <v>22.67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3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4">
        <f t="shared" si="310"/>
        <v>21</v>
      </c>
      <c r="R3974" s="14">
        <f t="shared" si="311"/>
        <v>26.38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9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4">
        <f t="shared" si="310"/>
        <v>78</v>
      </c>
      <c r="R3975" s="14">
        <f t="shared" si="311"/>
        <v>105.54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9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4">
        <f t="shared" si="310"/>
        <v>32</v>
      </c>
      <c r="R3976" s="14">
        <f t="shared" si="311"/>
        <v>29.09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9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4">
        <f t="shared" si="310"/>
        <v>0</v>
      </c>
      <c r="R3977" s="14" t="e">
        <f t="shared" si="311"/>
        <v>#DIV/0!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9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4">
        <f t="shared" si="310"/>
        <v>48</v>
      </c>
      <c r="R3978" s="14">
        <f t="shared" si="311"/>
        <v>62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9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4">
        <f t="shared" si="310"/>
        <v>1</v>
      </c>
      <c r="R3979" s="14">
        <f t="shared" si="311"/>
        <v>217.5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9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4">
        <f t="shared" si="310"/>
        <v>11</v>
      </c>
      <c r="R3980" s="14">
        <f t="shared" si="311"/>
        <v>26.75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9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4">
        <f t="shared" si="310"/>
        <v>2</v>
      </c>
      <c r="R3981" s="14">
        <f t="shared" si="311"/>
        <v>18.329999999999998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9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4">
        <f t="shared" si="310"/>
        <v>18</v>
      </c>
      <c r="R3982" s="14">
        <f t="shared" si="311"/>
        <v>64.290000000000006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3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4">
        <f t="shared" si="310"/>
        <v>4</v>
      </c>
      <c r="R3983" s="14">
        <f t="shared" si="311"/>
        <v>175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5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4">
        <f t="shared" si="310"/>
        <v>20</v>
      </c>
      <c r="R3984" s="14">
        <f t="shared" si="311"/>
        <v>34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9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4">
        <f t="shared" si="310"/>
        <v>35</v>
      </c>
      <c r="R3985" s="14">
        <f t="shared" si="311"/>
        <v>84.28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9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4">
        <f t="shared" si="310"/>
        <v>6</v>
      </c>
      <c r="R3986" s="14">
        <f t="shared" si="311"/>
        <v>9.5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9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4">
        <f t="shared" si="310"/>
        <v>32</v>
      </c>
      <c r="R3987" s="14">
        <f t="shared" si="311"/>
        <v>33.74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9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4">
        <f t="shared" si="310"/>
        <v>10</v>
      </c>
      <c r="R3988" s="14">
        <f t="shared" si="311"/>
        <v>37.54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9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4">
        <f t="shared" si="310"/>
        <v>38</v>
      </c>
      <c r="R3989" s="14">
        <f t="shared" si="311"/>
        <v>11.62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3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4">
        <f t="shared" si="310"/>
        <v>2</v>
      </c>
      <c r="R3990" s="14">
        <f t="shared" si="311"/>
        <v>8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9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4">
        <f t="shared" si="310"/>
        <v>0</v>
      </c>
      <c r="R3991" s="14" t="e">
        <f t="shared" si="311"/>
        <v>#DIV/0!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9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4">
        <f t="shared" si="310"/>
        <v>4</v>
      </c>
      <c r="R3992" s="14">
        <f t="shared" si="311"/>
        <v>23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3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4">
        <f t="shared" si="310"/>
        <v>20</v>
      </c>
      <c r="R3993" s="14">
        <f t="shared" si="311"/>
        <v>100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9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4">
        <f t="shared" si="310"/>
        <v>5</v>
      </c>
      <c r="R3994" s="14">
        <f t="shared" si="311"/>
        <v>60.11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9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4">
        <f t="shared" si="310"/>
        <v>0</v>
      </c>
      <c r="R3995" s="14">
        <f t="shared" si="311"/>
        <v>3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3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4">
        <f t="shared" si="310"/>
        <v>0</v>
      </c>
      <c r="R3996" s="14">
        <f t="shared" si="311"/>
        <v>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9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4">
        <f t="shared" si="310"/>
        <v>35</v>
      </c>
      <c r="R3997" s="14">
        <f t="shared" si="311"/>
        <v>17.5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9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4">
        <f t="shared" si="310"/>
        <v>17</v>
      </c>
      <c r="R3998" s="14">
        <f t="shared" si="311"/>
        <v>29.24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9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4">
        <f t="shared" si="310"/>
        <v>0</v>
      </c>
      <c r="R3999" s="14" t="e">
        <f t="shared" si="311"/>
        <v>#DIV/0!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9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4">
        <f t="shared" si="310"/>
        <v>57</v>
      </c>
      <c r="R4000" s="14">
        <f t="shared" si="311"/>
        <v>59.58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9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4">
        <f t="shared" si="310"/>
        <v>17</v>
      </c>
      <c r="R4001" s="14">
        <f t="shared" si="311"/>
        <v>82.57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7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4">
        <f t="shared" si="310"/>
        <v>0</v>
      </c>
      <c r="R4002" s="14">
        <f t="shared" si="311"/>
        <v>10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9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4">
        <f t="shared" si="310"/>
        <v>38</v>
      </c>
      <c r="R4003" s="14">
        <f t="shared" si="311"/>
        <v>32.36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9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4">
        <f t="shared" si="310"/>
        <v>2</v>
      </c>
      <c r="R4004" s="14">
        <f t="shared" si="311"/>
        <v>5.75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9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4">
        <f t="shared" si="310"/>
        <v>10</v>
      </c>
      <c r="R4005" s="14">
        <f t="shared" si="311"/>
        <v>100.5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7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4">
        <f t="shared" si="310"/>
        <v>0</v>
      </c>
      <c r="R4006" s="14">
        <f t="shared" si="311"/>
        <v>1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9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4">
        <f t="shared" si="310"/>
        <v>1</v>
      </c>
      <c r="R4007" s="14">
        <f t="shared" si="311"/>
        <v>20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9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4">
        <f t="shared" si="310"/>
        <v>0</v>
      </c>
      <c r="R4008" s="14">
        <f t="shared" si="311"/>
        <v>2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9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4">
        <f t="shared" si="310"/>
        <v>0</v>
      </c>
      <c r="R4009" s="14">
        <f t="shared" si="311"/>
        <v>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9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4">
        <f t="shared" si="310"/>
        <v>6</v>
      </c>
      <c r="R4010" s="14">
        <f t="shared" si="311"/>
        <v>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9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4">
        <f t="shared" si="310"/>
        <v>4</v>
      </c>
      <c r="R4011" s="14">
        <f t="shared" si="311"/>
        <v>25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9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4">
        <f t="shared" si="310"/>
        <v>24</v>
      </c>
      <c r="R4012" s="14">
        <f t="shared" si="311"/>
        <v>45.84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9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4">
        <f t="shared" si="310"/>
        <v>8</v>
      </c>
      <c r="R4013" s="14">
        <f t="shared" si="311"/>
        <v>4.75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9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4">
        <f t="shared" si="310"/>
        <v>0</v>
      </c>
      <c r="R4014" s="14" t="e">
        <f t="shared" si="311"/>
        <v>#DIV/0!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9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4">
        <f t="shared" si="310"/>
        <v>1</v>
      </c>
      <c r="R4015" s="14">
        <f t="shared" si="311"/>
        <v>13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9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4">
        <f t="shared" si="310"/>
        <v>0</v>
      </c>
      <c r="R4016" s="14" t="e">
        <f t="shared" si="311"/>
        <v>#DIV/0!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9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4">
        <f t="shared" si="310"/>
        <v>0</v>
      </c>
      <c r="R4017" s="14">
        <f t="shared" si="311"/>
        <v>1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9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4">
        <f t="shared" si="310"/>
        <v>14</v>
      </c>
      <c r="R4018" s="14">
        <f t="shared" si="311"/>
        <v>10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9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4">
        <f t="shared" si="310"/>
        <v>1</v>
      </c>
      <c r="R4019" s="14">
        <f t="shared" si="311"/>
        <v>52.5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3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4">
        <f t="shared" si="310"/>
        <v>9</v>
      </c>
      <c r="R4020" s="14">
        <f t="shared" si="311"/>
        <v>32.5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9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4">
        <f t="shared" si="310"/>
        <v>1</v>
      </c>
      <c r="R4021" s="14">
        <f t="shared" si="311"/>
        <v>7.25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9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4">
        <f t="shared" si="310"/>
        <v>17</v>
      </c>
      <c r="R4022" s="14">
        <f t="shared" si="311"/>
        <v>33.33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9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4">
        <f t="shared" si="310"/>
        <v>1</v>
      </c>
      <c r="R4023" s="14">
        <f t="shared" si="311"/>
        <v>62.5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3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4">
        <f t="shared" si="310"/>
        <v>70</v>
      </c>
      <c r="R4024" s="14">
        <f t="shared" si="311"/>
        <v>63.56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9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4">
        <f t="shared" si="310"/>
        <v>0</v>
      </c>
      <c r="R4025" s="14" t="e">
        <f t="shared" si="311"/>
        <v>#DIV/0!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9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4">
        <f t="shared" si="310"/>
        <v>1</v>
      </c>
      <c r="R4026" s="14">
        <f t="shared" si="311"/>
        <v>10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9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4">
        <f t="shared" si="310"/>
        <v>5</v>
      </c>
      <c r="R4027" s="14">
        <f t="shared" si="311"/>
        <v>62.5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9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4">
        <f t="shared" si="310"/>
        <v>0</v>
      </c>
      <c r="R4028" s="14" t="e">
        <f t="shared" si="311"/>
        <v>#DIV/0!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9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4">
        <f t="shared" si="310"/>
        <v>7</v>
      </c>
      <c r="R4029" s="14">
        <f t="shared" si="311"/>
        <v>30.71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9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4">
        <f t="shared" si="310"/>
        <v>28</v>
      </c>
      <c r="R4030" s="14">
        <f t="shared" si="311"/>
        <v>51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9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4">
        <f t="shared" si="310"/>
        <v>0</v>
      </c>
      <c r="R4031" s="14" t="e">
        <f t="shared" si="311"/>
        <v>#DIV/0!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9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4">
        <f t="shared" si="310"/>
        <v>16</v>
      </c>
      <c r="R4032" s="14">
        <f t="shared" si="311"/>
        <v>66.67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9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4">
        <f t="shared" si="310"/>
        <v>0</v>
      </c>
      <c r="R4033" s="14" t="e">
        <f t="shared" si="311"/>
        <v>#DIV/0!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9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4">
        <f t="shared" si="310"/>
        <v>7</v>
      </c>
      <c r="R4034" s="14">
        <f t="shared" si="311"/>
        <v>59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9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4">
        <f t="shared" ref="Q4035:Q4098" si="315">ROUND(E4035/D4035*100,0)</f>
        <v>26</v>
      </c>
      <c r="R4035" s="14">
        <f t="shared" ref="R4035:R4098" si="316">ROUND(E4035/L4035,2)</f>
        <v>65.34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9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4">
        <f t="shared" si="315"/>
        <v>1</v>
      </c>
      <c r="R4036" s="14">
        <f t="shared" si="316"/>
        <v>100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3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4">
        <f t="shared" si="315"/>
        <v>37</v>
      </c>
      <c r="R4037" s="14">
        <f t="shared" si="316"/>
        <v>147.4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9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4">
        <f t="shared" si="315"/>
        <v>47</v>
      </c>
      <c r="R4038" s="14">
        <f t="shared" si="316"/>
        <v>166.06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9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4">
        <f t="shared" si="315"/>
        <v>11</v>
      </c>
      <c r="R4039" s="14">
        <f t="shared" si="316"/>
        <v>40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9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4">
        <f t="shared" si="315"/>
        <v>12</v>
      </c>
      <c r="R4040" s="14">
        <f t="shared" si="316"/>
        <v>75.25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3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4">
        <f t="shared" si="315"/>
        <v>60</v>
      </c>
      <c r="R4041" s="14">
        <f t="shared" si="316"/>
        <v>60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9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4">
        <f t="shared" si="315"/>
        <v>31</v>
      </c>
      <c r="R4042" s="14">
        <f t="shared" si="316"/>
        <v>1250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3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4">
        <f t="shared" si="315"/>
        <v>0</v>
      </c>
      <c r="R4043" s="14">
        <f t="shared" si="316"/>
        <v>10.5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9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4">
        <f t="shared" si="315"/>
        <v>0</v>
      </c>
      <c r="R4044" s="14">
        <f t="shared" si="316"/>
        <v>7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9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4">
        <f t="shared" si="315"/>
        <v>0</v>
      </c>
      <c r="R4045" s="14" t="e">
        <f t="shared" si="316"/>
        <v>#DIV/0!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9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4">
        <f t="shared" si="315"/>
        <v>38</v>
      </c>
      <c r="R4046" s="14">
        <f t="shared" si="316"/>
        <v>56.25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9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4">
        <f t="shared" si="315"/>
        <v>0</v>
      </c>
      <c r="R4047" s="14">
        <f t="shared" si="316"/>
        <v>1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9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4">
        <f t="shared" si="315"/>
        <v>8</v>
      </c>
      <c r="R4048" s="14">
        <f t="shared" si="316"/>
        <v>38.33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9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4">
        <f t="shared" si="315"/>
        <v>2</v>
      </c>
      <c r="R4049" s="14">
        <f t="shared" si="316"/>
        <v>27.5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9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4">
        <f t="shared" si="315"/>
        <v>18</v>
      </c>
      <c r="R4050" s="14">
        <f t="shared" si="316"/>
        <v>32.979999999999997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9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4">
        <f t="shared" si="315"/>
        <v>0</v>
      </c>
      <c r="R4051" s="14">
        <f t="shared" si="316"/>
        <v>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9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4">
        <f t="shared" si="315"/>
        <v>0</v>
      </c>
      <c r="R4052" s="14">
        <f t="shared" si="316"/>
        <v>1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9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4">
        <f t="shared" si="315"/>
        <v>0</v>
      </c>
      <c r="R4053" s="14" t="e">
        <f t="shared" si="316"/>
        <v>#DIV/0!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5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4">
        <f t="shared" si="315"/>
        <v>38</v>
      </c>
      <c r="R4054" s="14">
        <f t="shared" si="316"/>
        <v>86.62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9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4">
        <f t="shared" si="315"/>
        <v>22</v>
      </c>
      <c r="R4055" s="14">
        <f t="shared" si="316"/>
        <v>55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9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4">
        <f t="shared" si="315"/>
        <v>0</v>
      </c>
      <c r="R4056" s="14" t="e">
        <f t="shared" si="316"/>
        <v>#DIV/0!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9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4">
        <f t="shared" si="315"/>
        <v>18</v>
      </c>
      <c r="R4057" s="14">
        <f t="shared" si="316"/>
        <v>41.95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9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4">
        <f t="shared" si="315"/>
        <v>53</v>
      </c>
      <c r="R4058" s="14">
        <f t="shared" si="316"/>
        <v>88.33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9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4">
        <f t="shared" si="315"/>
        <v>22</v>
      </c>
      <c r="R4059" s="14">
        <f t="shared" si="316"/>
        <v>129.16999999999999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9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4">
        <f t="shared" si="315"/>
        <v>3</v>
      </c>
      <c r="R4060" s="14">
        <f t="shared" si="316"/>
        <v>23.75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9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4">
        <f t="shared" si="315"/>
        <v>3</v>
      </c>
      <c r="R4061" s="14">
        <f t="shared" si="316"/>
        <v>35.71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9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4">
        <f t="shared" si="315"/>
        <v>3</v>
      </c>
      <c r="R4062" s="14">
        <f t="shared" si="316"/>
        <v>57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3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4">
        <f t="shared" si="315"/>
        <v>0</v>
      </c>
      <c r="R4063" s="14" t="e">
        <f t="shared" si="316"/>
        <v>#DIV/0!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9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4">
        <f t="shared" si="315"/>
        <v>2</v>
      </c>
      <c r="R4064" s="14">
        <f t="shared" si="316"/>
        <v>163.33000000000001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9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4">
        <f t="shared" si="315"/>
        <v>1</v>
      </c>
      <c r="R4065" s="14">
        <f t="shared" si="316"/>
        <v>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9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4">
        <f t="shared" si="315"/>
        <v>19</v>
      </c>
      <c r="R4066" s="14">
        <f t="shared" si="316"/>
        <v>64.17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3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4">
        <f t="shared" si="315"/>
        <v>1</v>
      </c>
      <c r="R4067" s="14">
        <f t="shared" si="316"/>
        <v>6.75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9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4">
        <f t="shared" si="315"/>
        <v>0</v>
      </c>
      <c r="R4068" s="14">
        <f t="shared" si="316"/>
        <v>25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9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4">
        <f t="shared" si="315"/>
        <v>61</v>
      </c>
      <c r="R4069" s="14">
        <f t="shared" si="316"/>
        <v>179.12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3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4">
        <f t="shared" si="315"/>
        <v>1</v>
      </c>
      <c r="R4070" s="14">
        <f t="shared" si="316"/>
        <v>34.950000000000003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9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4">
        <f t="shared" si="315"/>
        <v>34</v>
      </c>
      <c r="R4071" s="14">
        <f t="shared" si="316"/>
        <v>33.08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3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4">
        <f t="shared" si="315"/>
        <v>17</v>
      </c>
      <c r="R4072" s="14">
        <f t="shared" si="316"/>
        <v>27.5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9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4">
        <f t="shared" si="315"/>
        <v>0</v>
      </c>
      <c r="R4073" s="14" t="e">
        <f t="shared" si="316"/>
        <v>#DIV/0!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9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4">
        <f t="shared" si="315"/>
        <v>0</v>
      </c>
      <c r="R4074" s="14">
        <f t="shared" si="316"/>
        <v>2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9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4">
        <f t="shared" si="315"/>
        <v>1</v>
      </c>
      <c r="R4075" s="14">
        <f t="shared" si="316"/>
        <v>18.5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9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4">
        <f t="shared" si="315"/>
        <v>27</v>
      </c>
      <c r="R4076" s="14">
        <f t="shared" si="316"/>
        <v>35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9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4">
        <f t="shared" si="315"/>
        <v>29</v>
      </c>
      <c r="R4077" s="14">
        <f t="shared" si="316"/>
        <v>44.31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9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4">
        <f t="shared" si="315"/>
        <v>0</v>
      </c>
      <c r="R4078" s="14" t="e">
        <f t="shared" si="316"/>
        <v>#DIV/0!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9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4">
        <f t="shared" si="315"/>
        <v>9</v>
      </c>
      <c r="R4079" s="14">
        <f t="shared" si="316"/>
        <v>222.5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9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4">
        <f t="shared" si="315"/>
        <v>0</v>
      </c>
      <c r="R4080" s="14" t="e">
        <f t="shared" si="316"/>
        <v>#DIV/0!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9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4">
        <f t="shared" si="315"/>
        <v>0</v>
      </c>
      <c r="R4081" s="14">
        <f t="shared" si="316"/>
        <v>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9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4">
        <f t="shared" si="315"/>
        <v>0</v>
      </c>
      <c r="R4082" s="14" t="e">
        <f>ROUND(E4082/L4082,2)</f>
        <v>#DIV/0!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9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4">
        <f t="shared" si="315"/>
        <v>16</v>
      </c>
      <c r="R4083" s="14">
        <f t="shared" si="316"/>
        <v>29.17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9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4">
        <f t="shared" si="315"/>
        <v>2</v>
      </c>
      <c r="R4084" s="14">
        <f t="shared" si="316"/>
        <v>1.5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9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4">
        <f t="shared" si="315"/>
        <v>22</v>
      </c>
      <c r="R4085" s="14">
        <f t="shared" si="316"/>
        <v>126.5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9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4">
        <f t="shared" si="315"/>
        <v>0</v>
      </c>
      <c r="R4086" s="14">
        <f t="shared" si="316"/>
        <v>10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9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4">
        <f t="shared" si="315"/>
        <v>0</v>
      </c>
      <c r="R4087" s="14">
        <f t="shared" si="316"/>
        <v>10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9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4">
        <f t="shared" si="315"/>
        <v>5</v>
      </c>
      <c r="R4088" s="14">
        <f t="shared" si="316"/>
        <v>9.4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7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4">
        <f t="shared" si="315"/>
        <v>0</v>
      </c>
      <c r="R4089" s="14" t="e">
        <f t="shared" si="316"/>
        <v>#DIV/0!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9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4">
        <f t="shared" si="315"/>
        <v>11</v>
      </c>
      <c r="R4090" s="14">
        <f t="shared" si="316"/>
        <v>72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9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4">
        <f t="shared" si="315"/>
        <v>5</v>
      </c>
      <c r="R4091" s="14">
        <f t="shared" si="316"/>
        <v>30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9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4">
        <f t="shared" si="315"/>
        <v>3</v>
      </c>
      <c r="R4092" s="14">
        <f t="shared" si="316"/>
        <v>10.67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9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4">
        <f t="shared" si="315"/>
        <v>13</v>
      </c>
      <c r="R4093" s="14">
        <f t="shared" si="316"/>
        <v>25.5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9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4">
        <f t="shared" si="315"/>
        <v>0</v>
      </c>
      <c r="R4094" s="14">
        <f t="shared" si="316"/>
        <v>20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9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4">
        <f t="shared" si="315"/>
        <v>2</v>
      </c>
      <c r="R4095" s="14">
        <f t="shared" si="316"/>
        <v>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9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4">
        <f t="shared" si="315"/>
        <v>37</v>
      </c>
      <c r="R4096" s="14">
        <f t="shared" si="316"/>
        <v>91.25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3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4">
        <f t="shared" si="315"/>
        <v>3</v>
      </c>
      <c r="R4097" s="14">
        <f t="shared" si="316"/>
        <v>800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9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4">
        <f t="shared" si="315"/>
        <v>11</v>
      </c>
      <c r="R4098" s="14">
        <f t="shared" si="316"/>
        <v>80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9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4">
        <f t="shared" ref="Q4099:Q4115" si="320">ROUND(E4099/D4099*100,0)</f>
        <v>0</v>
      </c>
      <c r="R4099" s="14" t="e">
        <f t="shared" ref="R4099:R4115" si="321">ROUND(E4099/L4099,2)</f>
        <v>#DIV/0!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9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4">
        <f t="shared" si="320"/>
        <v>0</v>
      </c>
      <c r="R4100" s="14" t="e">
        <f t="shared" si="321"/>
        <v>#DIV/0!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9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4">
        <f t="shared" si="320"/>
        <v>1</v>
      </c>
      <c r="R4101" s="14">
        <f t="shared" si="321"/>
        <v>50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3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4">
        <f t="shared" si="320"/>
        <v>0</v>
      </c>
      <c r="R4102" s="14" t="e">
        <f t="shared" si="321"/>
        <v>#DIV/0!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9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4">
        <f t="shared" si="320"/>
        <v>0</v>
      </c>
      <c r="R4103" s="14" t="e">
        <f t="shared" si="321"/>
        <v>#DIV/0!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9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4">
        <f t="shared" si="320"/>
        <v>27</v>
      </c>
      <c r="R4104" s="14">
        <f t="shared" si="321"/>
        <v>22.83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9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4">
        <f t="shared" si="320"/>
        <v>10</v>
      </c>
      <c r="R4105" s="14">
        <f t="shared" si="321"/>
        <v>16.670000000000002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9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4">
        <f t="shared" si="320"/>
        <v>21</v>
      </c>
      <c r="R4106" s="14">
        <f t="shared" si="321"/>
        <v>45.79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9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4">
        <f t="shared" si="320"/>
        <v>7</v>
      </c>
      <c r="R4107" s="14">
        <f t="shared" si="321"/>
        <v>383.33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9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4">
        <f t="shared" si="320"/>
        <v>71</v>
      </c>
      <c r="R4108" s="14">
        <f t="shared" si="321"/>
        <v>106.97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9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4">
        <f t="shared" si="320"/>
        <v>2</v>
      </c>
      <c r="R4109" s="14">
        <f t="shared" si="321"/>
        <v>10.25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9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4">
        <f t="shared" si="320"/>
        <v>2</v>
      </c>
      <c r="R4110" s="14">
        <f t="shared" si="321"/>
        <v>59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9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4">
        <f t="shared" si="320"/>
        <v>0</v>
      </c>
      <c r="R4111" s="14" t="e">
        <f t="shared" si="321"/>
        <v>#DIV/0!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9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4">
        <f t="shared" si="320"/>
        <v>29</v>
      </c>
      <c r="R4112" s="14">
        <f t="shared" si="321"/>
        <v>14.33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9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4">
        <f t="shared" si="320"/>
        <v>3</v>
      </c>
      <c r="R4113" s="14">
        <f t="shared" si="321"/>
        <v>15.67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9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4">
        <f t="shared" si="320"/>
        <v>0</v>
      </c>
      <c r="R4114" s="14">
        <f t="shared" si="321"/>
        <v>1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9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4">
        <f t="shared" si="320"/>
        <v>0</v>
      </c>
      <c r="R4115" s="14">
        <f t="shared" si="321"/>
        <v>1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">
      <filters>
        <filter val="Fever - a workshop production"/>
      </filters>
    </filterColumn>
  </autoFilter>
  <conditionalFormatting sqref="U1 R1 Q1:Q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ADAA2-467C-814A-A479-D68289657302}">
  <dimension ref="A1:H35"/>
  <sheetViews>
    <sheetView workbookViewId="0">
      <selection activeCell="B40" sqref="B40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1.83203125" bestFit="1" customWidth="1"/>
    <col min="4" max="4" width="14.5" bestFit="1" customWidth="1"/>
    <col min="5" max="5" width="11.6640625" bestFit="1" customWidth="1"/>
    <col min="6" max="6" width="17.6640625" style="21" bestFit="1" customWidth="1"/>
    <col min="7" max="7" width="14.33203125" bestFit="1" customWidth="1"/>
    <col min="8" max="8" width="16.83203125" bestFit="1" customWidth="1"/>
    <col min="9" max="10" width="13.5" bestFit="1" customWidth="1"/>
    <col min="11" max="11" width="11.5" bestFit="1" customWidth="1"/>
    <col min="12" max="13" width="13.5" bestFit="1" customWidth="1"/>
    <col min="14" max="14" width="16.5" bestFit="1" customWidth="1"/>
    <col min="15" max="15" width="12.6640625" bestFit="1" customWidth="1"/>
    <col min="16" max="16" width="10" bestFit="1" customWidth="1"/>
    <col min="17" max="42" width="25.33203125" bestFit="1" customWidth="1"/>
    <col min="43" max="43" width="29.6640625" bestFit="1" customWidth="1"/>
    <col min="44" max="44" width="26.33203125" bestFit="1" customWidth="1"/>
    <col min="45" max="45" width="29" bestFit="1" customWidth="1"/>
  </cols>
  <sheetData>
    <row r="1" spans="1:8" x14ac:dyDescent="0.2">
      <c r="A1" s="1" t="s">
        <v>8382</v>
      </c>
      <c r="B1" s="1" t="s">
        <v>8398</v>
      </c>
      <c r="C1" s="1" t="s">
        <v>8399</v>
      </c>
      <c r="D1" s="1" t="s">
        <v>8400</v>
      </c>
      <c r="E1" s="1" t="s">
        <v>8401</v>
      </c>
      <c r="F1" s="1" t="s">
        <v>8402</v>
      </c>
      <c r="G1" s="1" t="s">
        <v>8403</v>
      </c>
      <c r="H1" s="1" t="s">
        <v>8404</v>
      </c>
    </row>
    <row r="2" spans="1:8" x14ac:dyDescent="0.2">
      <c r="A2" t="s">
        <v>8405</v>
      </c>
      <c r="B2">
        <f>COUNTIFS(Kickstarter!$F:$F,"successful",Kickstarter!$D:$D,"&lt;1000",Kickstarter!P:P,"Plays")</f>
        <v>141</v>
      </c>
      <c r="C2">
        <f>COUNTIFS(Kickstarter!$F:$F,"failed",Kickstarter!$D:$D,"&lt;1000",Kickstarter!P:P,"Plays")</f>
        <v>45</v>
      </c>
      <c r="D2">
        <f>COUNTIFS(Kickstarter!$F:$F,"Canceled",Kickstarter!$D:$D,"&lt;1000",Kickstarter!P:P,"Plays")</f>
        <v>0</v>
      </c>
      <c r="E2">
        <f>SUM(B2:D2)</f>
        <v>186</v>
      </c>
      <c r="F2" s="22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8406</v>
      </c>
      <c r="B3">
        <f>COUNTIFS(Kickstarter!F:F,"successful",Kickstarter!$D:$D,"&gt;1000",Kickstarter!D:D,"&lt;4999",Kickstarter!P:P,"Plays")</f>
        <v>340</v>
      </c>
      <c r="C3">
        <f>COUNTIFS(Kickstarter!G:G,"failed",Kickstarter!$D:$D,"&gt;1000",Kickstarter!E:E,"&lt;4999",Kickstarter!P:P,"Plays")</f>
        <v>0</v>
      </c>
      <c r="D3">
        <f>COUNTIFS(Kickstarter!H:H,"Canceled",Kickstarter!$D:$D,"&gt;1000",Kickstarter!F:F,"&lt;4999",Kickstarter!P:P,"Plays")</f>
        <v>0</v>
      </c>
      <c r="E3">
        <f t="shared" ref="E3:E13" si="0">SUM(B3:D3)</f>
        <v>340</v>
      </c>
      <c r="F3" s="22">
        <f t="shared" ref="F3:F13" si="1">B3/E3</f>
        <v>1</v>
      </c>
      <c r="G3" s="23">
        <f t="shared" ref="G3:G13" si="2">C3/E3</f>
        <v>0</v>
      </c>
      <c r="H3" s="23">
        <f t="shared" ref="H3:H13" si="3">D3/E3</f>
        <v>0</v>
      </c>
    </row>
    <row r="4" spans="1:8" x14ac:dyDescent="0.2">
      <c r="A4" t="s">
        <v>8407</v>
      </c>
      <c r="B4">
        <f>COUNTIFS(Kickstarter!$F:$F,"successful",Kickstarter!$D:$D,"&gt;5000",Kickstarter!$D:$D,"&lt;9999",Kickstarter!P:P,"Plays")</f>
        <v>44</v>
      </c>
      <c r="C4">
        <f>COUNTIFS(Kickstarter!$F:$F,"failed",Kickstarter!$D:$D,"&gt;5000",Kickstarter!$D:$D,"&lt;9999",Kickstarter!P:P,"Plays")</f>
        <v>41</v>
      </c>
      <c r="D4">
        <f>COUNTIFS(Kickstarter!$F:$F,"Canceled",Kickstarter!$D:$D,"&gt;5000",Kickstarter!$D:$D,"&lt;9999",Kickstarter!P:P,"Plays")</f>
        <v>0</v>
      </c>
      <c r="E4">
        <f t="shared" si="0"/>
        <v>85</v>
      </c>
      <c r="F4" s="22">
        <f t="shared" si="1"/>
        <v>0.51764705882352946</v>
      </c>
      <c r="G4" s="23">
        <f t="shared" si="2"/>
        <v>0.4823529411764706</v>
      </c>
      <c r="H4" s="23">
        <f t="shared" si="3"/>
        <v>0</v>
      </c>
    </row>
    <row r="5" spans="1:8" x14ac:dyDescent="0.2">
      <c r="A5" t="s">
        <v>8408</v>
      </c>
      <c r="B5">
        <f>COUNTIFS(Kickstarter!$F:$F,"successful",Kickstarter!$D:$D,"&gt;10000",Kickstarter!$D:$D,"&lt;14999",Kickstarter!P:P,"Plays")</f>
        <v>10</v>
      </c>
      <c r="C5">
        <f>COUNTIFS(Kickstarter!$F:$F,"failed",Kickstarter!$D:$D,"&gt;10000",Kickstarter!$D:$D,"&lt;14999",Kickstarter!P:P,"Plays")</f>
        <v>13</v>
      </c>
      <c r="D5">
        <f>COUNTIFS(Kickstarter!$F:$F,"Canceled",Kickstarter!$D:$D,"&gt;10000",Kickstarter!$D:$D,"&lt;14999",Kickstarter!P:P,"Plays")</f>
        <v>0</v>
      </c>
      <c r="E5">
        <f t="shared" si="0"/>
        <v>23</v>
      </c>
      <c r="F5" s="22">
        <f t="shared" si="1"/>
        <v>0.43478260869565216</v>
      </c>
      <c r="G5" s="23">
        <f t="shared" si="2"/>
        <v>0.56521739130434778</v>
      </c>
      <c r="H5" s="23">
        <f t="shared" si="3"/>
        <v>0</v>
      </c>
    </row>
    <row r="6" spans="1:8" x14ac:dyDescent="0.2">
      <c r="A6" t="s">
        <v>8409</v>
      </c>
      <c r="B6">
        <f>COUNTIFS(Kickstarter!$F:$F,"successful",Kickstarter!$D:$D,"&gt;15000",Kickstarter!$D:$D,"&lt;19999",Kickstarter!P:P,"Plays")</f>
        <v>1</v>
      </c>
      <c r="C6">
        <f>COUNTIFS(Kickstarter!$F:$F,"failed",Kickstarter!$D:$D,"&gt;15000",Kickstarter!$D:$D,"&lt;19999",Kickstarter!P:P,"Plays")</f>
        <v>3</v>
      </c>
      <c r="D6">
        <f>COUNTIFS(Kickstarter!$F:$F,"Canceled",Kickstarter!$D:$D,"&gt;15000",Kickstarter!$D:$D,"&lt;19999",Kickstarter!P:P,"Plays")</f>
        <v>0</v>
      </c>
      <c r="E6">
        <f t="shared" si="0"/>
        <v>4</v>
      </c>
      <c r="F6" s="22">
        <f t="shared" si="1"/>
        <v>0.25</v>
      </c>
      <c r="G6" s="23">
        <f t="shared" si="2"/>
        <v>0.75</v>
      </c>
      <c r="H6" s="23">
        <f t="shared" si="3"/>
        <v>0</v>
      </c>
    </row>
    <row r="7" spans="1:8" x14ac:dyDescent="0.2">
      <c r="A7" t="s">
        <v>8410</v>
      </c>
      <c r="B7">
        <f>COUNTIFS(Kickstarter!$F:$F,"successful",Kickstarter!$D:$D,"&gt;20000",Kickstarter!$D:$D,"&lt;24999",Kickstarter!P:P,"Plays")</f>
        <v>3</v>
      </c>
      <c r="C7">
        <f>COUNTIFS(Kickstarter!$F:$F,"failed",Kickstarter!$D:$D,"&gt;20000",Kickstarter!$D:$D,"&lt;24999",Kickstarter!P:P,"Plays")</f>
        <v>1</v>
      </c>
      <c r="D7">
        <f>COUNTIFS(Kickstarter!$F:$F,"Canceled",Kickstarter!$D:$D,"&gt;20000",Kickstarter!$D:$D,"&lt;24999",Kickstarter!P:P,"Plays")</f>
        <v>0</v>
      </c>
      <c r="E7">
        <f t="shared" si="0"/>
        <v>4</v>
      </c>
      <c r="F7" s="22">
        <f t="shared" si="1"/>
        <v>0.75</v>
      </c>
      <c r="G7" s="23">
        <f t="shared" si="2"/>
        <v>0.25</v>
      </c>
      <c r="H7" s="23">
        <f t="shared" si="3"/>
        <v>0</v>
      </c>
    </row>
    <row r="8" spans="1:8" x14ac:dyDescent="0.2">
      <c r="A8" t="s">
        <v>8411</v>
      </c>
      <c r="B8">
        <f>COUNTIFS(Kickstarter!$F:$F,"successful",Kickstarter!$D:$D,"&gt;25000",Kickstarter!$D:$D,"&lt;29999",Kickstarter!P:P,"Plays")</f>
        <v>0</v>
      </c>
      <c r="C8">
        <f>COUNTIFS(Kickstarter!$F:$F,"failed",Kickstarter!$D:$D,"&gt;25000",Kickstarter!$D:$D,"&lt;29999",Kickstarter!P:P,"Plays")</f>
        <v>2</v>
      </c>
      <c r="D8">
        <f>COUNTIFS(Kickstarter!$F:$F,"Canceled",Kickstarter!$D:$D,"&gt;25000",Kickstarter!$D:$D,"&lt;29999",Kickstarter!P:P,"Plays")</f>
        <v>0</v>
      </c>
      <c r="E8">
        <f t="shared" si="0"/>
        <v>2</v>
      </c>
      <c r="F8" s="22">
        <f t="shared" si="1"/>
        <v>0</v>
      </c>
      <c r="G8" s="23">
        <f t="shared" si="2"/>
        <v>1</v>
      </c>
      <c r="H8" s="23">
        <f t="shared" si="3"/>
        <v>0</v>
      </c>
    </row>
    <row r="9" spans="1:8" x14ac:dyDescent="0.2">
      <c r="A9" t="s">
        <v>8412</v>
      </c>
      <c r="B9">
        <f>COUNTIFS(Kickstarter!$F:$F,"successful",Kickstarter!$D:$D,"&gt;30000",Kickstarter!$D:$D,"&lt;34999",Kickstarter!P:P,"Plays")</f>
        <v>1</v>
      </c>
      <c r="C9">
        <f>COUNTIFS(Kickstarter!$F:$F,"failed",Kickstarter!$D:$D,"&gt;30000",Kickstarter!$D:$D,"&lt;34999",Kickstarter!P:P,"Plays")</f>
        <v>1</v>
      </c>
      <c r="D9">
        <f>COUNTIFS(Kickstarter!$F:$F,"Canceled",Kickstarter!$D:$D,"&gt;30000",Kickstarter!$D:$D,"&lt;34999",Kickstarter!P:P,"Plays")</f>
        <v>0</v>
      </c>
      <c r="E9">
        <f t="shared" si="0"/>
        <v>2</v>
      </c>
      <c r="F9" s="22">
        <f t="shared" si="1"/>
        <v>0.5</v>
      </c>
      <c r="G9" s="23">
        <f t="shared" si="2"/>
        <v>0.5</v>
      </c>
      <c r="H9" s="23">
        <f t="shared" si="3"/>
        <v>0</v>
      </c>
    </row>
    <row r="10" spans="1:8" x14ac:dyDescent="0.2">
      <c r="A10" t="s">
        <v>8413</v>
      </c>
      <c r="B10">
        <f>COUNTIFS(Kickstarter!$F:$F,"successful",Kickstarter!$D:$D,"&gt;35000",Kickstarter!$D:$D,"&lt;39999",Kickstarter!P:P,"Plays")</f>
        <v>0</v>
      </c>
      <c r="C10">
        <f>COUNTIFS(Kickstarter!$F:$F,"failed",Kickstarter!$D:$D,"&gt;35000",Kickstarter!$D:$D,"&lt;39999",Kickstarter!P:P,"Plays")</f>
        <v>1</v>
      </c>
      <c r="D10">
        <f>COUNTIFS(Kickstarter!$F:$F,"Canceled",Kickstarter!$D:$D,"&gt;35000",Kickstarter!$D:$D,"&lt;39999",Kickstarter!P:P,"Plays")</f>
        <v>0</v>
      </c>
      <c r="E10">
        <f t="shared" si="0"/>
        <v>1</v>
      </c>
      <c r="F10" s="22">
        <f t="shared" si="1"/>
        <v>0</v>
      </c>
      <c r="G10" s="23">
        <f t="shared" si="2"/>
        <v>1</v>
      </c>
      <c r="H10" s="23">
        <f t="shared" si="3"/>
        <v>0</v>
      </c>
    </row>
    <row r="11" spans="1:8" x14ac:dyDescent="0.2">
      <c r="A11" t="s">
        <v>8414</v>
      </c>
      <c r="B11">
        <f>COUNTIFS(Kickstarter!$F:$F,"successful",Kickstarter!$D:$D,"&gt;40000",Kickstarter!$D:$D,"&lt;44999",Kickstarter!P:P,"Plays")</f>
        <v>0</v>
      </c>
      <c r="C11">
        <f>COUNTIFS(Kickstarter!$F:$F,"failed",Kickstarter!$D:$D,"&gt;40000",Kickstarter!$D:$D,"&lt;44999",Kickstarter!P:P,"Plays")</f>
        <v>0</v>
      </c>
      <c r="D11">
        <f>COUNTIFS(Kickstarter!$F:$F,"Canceled",Kickstarter!$D:$D,"&gt;40000",Kickstarter!$D:$D,"&lt;44999",Kickstarter!P:P,"Plays")</f>
        <v>0</v>
      </c>
      <c r="E11">
        <f t="shared" si="0"/>
        <v>0</v>
      </c>
      <c r="F11" s="24" t="str">
        <f>IFERROR((B11/E11),"0%")</f>
        <v>0%</v>
      </c>
      <c r="G11" s="24" t="str">
        <f>IFERROR((C11/E11),"0%")</f>
        <v>0%</v>
      </c>
      <c r="H11" s="24" t="str">
        <f>IFERROR((D11/E11),"0%")</f>
        <v>0%</v>
      </c>
    </row>
    <row r="12" spans="1:8" x14ac:dyDescent="0.2">
      <c r="A12" t="s">
        <v>8415</v>
      </c>
      <c r="B12">
        <f>COUNTIFS(Kickstarter!$F:$F,"successful",Kickstarter!$D:$D,"&gt;45000",Kickstarter!$D:$D,"&lt;49999",Kickstarter!P:P,"Plays")</f>
        <v>0</v>
      </c>
      <c r="C12">
        <f>COUNTIFS(Kickstarter!$F:$F,"failed",Kickstarter!$D:$D,"&gt;45000",Kickstarter!$D:$D,"&lt;49999",Kickstarter!P:P,"Plays")</f>
        <v>0</v>
      </c>
      <c r="D12">
        <f>COUNTIFS(Kickstarter!$F:$F,"Canceled",Kickstarter!$D:$D,"&gt;45000",Kickstarter!$D:$D,"&lt;49999",Kickstarter!P:P,"Plays")</f>
        <v>0</v>
      </c>
      <c r="E12">
        <f t="shared" si="0"/>
        <v>0</v>
      </c>
      <c r="F12" s="24" t="str">
        <f t="shared" ref="F12" si="4">IFERROR((B12/E12),"0%")</f>
        <v>0%</v>
      </c>
      <c r="G12" s="24" t="str">
        <f t="shared" ref="G12" si="5">IFERROR((C12/E12),"0%")</f>
        <v>0%</v>
      </c>
      <c r="H12" s="24" t="str">
        <f t="shared" ref="H12" si="6">IFERROR((D12/E12),"0%")</f>
        <v>0%</v>
      </c>
    </row>
    <row r="13" spans="1:8" x14ac:dyDescent="0.2">
      <c r="A13" t="s">
        <v>8416</v>
      </c>
      <c r="B13">
        <f>COUNTIFS(Kickstarter!$F:$F,"successful",Kickstarter!$D:$D,"&gt;50000",Kickstarter!P:P,"Plays")</f>
        <v>2</v>
      </c>
      <c r="C13">
        <f>COUNTIFS(Kickstarter!$F:$F,"failed",Kickstarter!$D:$D,"&gt;50000",Kickstarter!P:P,"Plays")</f>
        <v>10</v>
      </c>
      <c r="D13">
        <f>COUNTIFS(Kickstarter!$F:$F,"Canceled",Kickstarter!$D:$D,"&gt;50000",Kickstarter!P:P,"Plays")</f>
        <v>0</v>
      </c>
      <c r="E13">
        <f t="shared" si="0"/>
        <v>12</v>
      </c>
      <c r="F13" s="22">
        <f t="shared" si="1"/>
        <v>0.16666666666666666</v>
      </c>
      <c r="G13" s="23">
        <f t="shared" si="2"/>
        <v>0.83333333333333337</v>
      </c>
      <c r="H13" s="23">
        <f t="shared" si="3"/>
        <v>0</v>
      </c>
    </row>
    <row r="15" spans="1:8" x14ac:dyDescent="0.2">
      <c r="B15" s="21"/>
      <c r="F15"/>
    </row>
    <row r="16" spans="1:8" x14ac:dyDescent="0.2">
      <c r="F16"/>
    </row>
    <row r="17" spans="6:6" x14ac:dyDescent="0.2">
      <c r="F17"/>
    </row>
    <row r="18" spans="6:6" x14ac:dyDescent="0.2">
      <c r="F18"/>
    </row>
    <row r="19" spans="6:6" x14ac:dyDescent="0.2">
      <c r="F19"/>
    </row>
    <row r="20" spans="6:6" x14ac:dyDescent="0.2">
      <c r="F20"/>
    </row>
    <row r="21" spans="6:6" x14ac:dyDescent="0.2">
      <c r="F21"/>
    </row>
    <row r="22" spans="6:6" x14ac:dyDescent="0.2">
      <c r="F22"/>
    </row>
    <row r="23" spans="6:6" x14ac:dyDescent="0.2">
      <c r="F23"/>
    </row>
    <row r="24" spans="6:6" x14ac:dyDescent="0.2">
      <c r="F24"/>
    </row>
    <row r="25" spans="6:6" x14ac:dyDescent="0.2">
      <c r="F25"/>
    </row>
    <row r="26" spans="6:6" x14ac:dyDescent="0.2">
      <c r="F26"/>
    </row>
    <row r="27" spans="6:6" x14ac:dyDescent="0.2">
      <c r="F27"/>
    </row>
    <row r="28" spans="6:6" x14ac:dyDescent="0.2">
      <c r="F28"/>
    </row>
    <row r="29" spans="6:6" x14ac:dyDescent="0.2">
      <c r="F29"/>
    </row>
    <row r="30" spans="6:6" x14ac:dyDescent="0.2">
      <c r="F30"/>
    </row>
    <row r="31" spans="6:6" x14ac:dyDescent="0.2">
      <c r="F31"/>
    </row>
    <row r="32" spans="6:6" x14ac:dyDescent="0.2">
      <c r="F32"/>
    </row>
    <row r="33" spans="2:6" x14ac:dyDescent="0.2">
      <c r="F33"/>
    </row>
    <row r="34" spans="2:6" x14ac:dyDescent="0.2">
      <c r="B34" s="21"/>
      <c r="F34"/>
    </row>
    <row r="35" spans="2:6" x14ac:dyDescent="0.2">
      <c r="B35" s="21"/>
      <c r="F3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5E1E9-9C6B-074F-BD5E-0F087693A6F9}">
  <dimension ref="A1:E18"/>
  <sheetViews>
    <sheetView tabSelected="1" zoomScale="125" workbookViewId="0">
      <selection activeCell="A7" sqref="A7"/>
    </sheetView>
  </sheetViews>
  <sheetFormatPr baseColWidth="10" defaultRowHeight="15" x14ac:dyDescent="0.2"/>
  <cols>
    <col min="1" max="1" width="16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33203125" bestFit="1" customWidth="1"/>
    <col min="6" max="6" width="10" bestFit="1" customWidth="1"/>
  </cols>
  <sheetData>
    <row r="1" spans="1:5" x14ac:dyDescent="0.2">
      <c r="A1" s="11" t="s">
        <v>8362</v>
      </c>
      <c r="B1" t="s">
        <v>8313</v>
      </c>
    </row>
    <row r="2" spans="1:5" x14ac:dyDescent="0.2">
      <c r="A2" s="11" t="s">
        <v>8379</v>
      </c>
      <c r="B2" t="s">
        <v>8366</v>
      </c>
    </row>
    <row r="4" spans="1:5" x14ac:dyDescent="0.2">
      <c r="A4" s="11" t="s">
        <v>8365</v>
      </c>
      <c r="B4" s="11" t="s">
        <v>8364</v>
      </c>
    </row>
    <row r="5" spans="1:5" x14ac:dyDescent="0.2">
      <c r="A5" s="11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2">
      <c r="A6" s="17" t="s">
        <v>8373</v>
      </c>
      <c r="B6" s="13">
        <v>42</v>
      </c>
      <c r="C6" s="13">
        <v>38</v>
      </c>
      <c r="D6" s="13">
        <v>4</v>
      </c>
      <c r="E6" s="13">
        <v>84</v>
      </c>
    </row>
    <row r="7" spans="1:5" x14ac:dyDescent="0.2">
      <c r="A7" s="17" t="s">
        <v>8374</v>
      </c>
      <c r="B7" s="13">
        <v>56</v>
      </c>
      <c r="C7" s="13">
        <v>31</v>
      </c>
      <c r="D7" s="13">
        <v>3</v>
      </c>
      <c r="E7" s="13">
        <v>90</v>
      </c>
    </row>
    <row r="8" spans="1:5" x14ac:dyDescent="0.2">
      <c r="A8" s="17" t="s">
        <v>8375</v>
      </c>
      <c r="B8" s="13">
        <v>63</v>
      </c>
      <c r="C8" s="13">
        <v>34</v>
      </c>
      <c r="D8" s="13">
        <v>7</v>
      </c>
      <c r="E8" s="13">
        <v>104</v>
      </c>
    </row>
    <row r="9" spans="1:5" x14ac:dyDescent="0.2">
      <c r="A9" s="17" t="s">
        <v>8376</v>
      </c>
      <c r="B9" s="13">
        <v>62</v>
      </c>
      <c r="C9" s="13">
        <v>35</v>
      </c>
      <c r="D9" s="13"/>
      <c r="E9" s="13">
        <v>97</v>
      </c>
    </row>
    <row r="10" spans="1:5" x14ac:dyDescent="0.2">
      <c r="A10" s="17" t="s">
        <v>8367</v>
      </c>
      <c r="B10" s="13">
        <v>75</v>
      </c>
      <c r="C10" s="13">
        <v>46</v>
      </c>
      <c r="D10" s="13">
        <v>4</v>
      </c>
      <c r="E10" s="13">
        <v>125</v>
      </c>
    </row>
    <row r="11" spans="1:5" x14ac:dyDescent="0.2">
      <c r="A11" s="17" t="s">
        <v>8377</v>
      </c>
      <c r="B11" s="13">
        <v>101</v>
      </c>
      <c r="C11" s="13">
        <v>45</v>
      </c>
      <c r="D11" s="13">
        <v>3</v>
      </c>
      <c r="E11" s="13">
        <v>149</v>
      </c>
    </row>
    <row r="12" spans="1:5" x14ac:dyDescent="0.2">
      <c r="A12" s="17" t="s">
        <v>8368</v>
      </c>
      <c r="B12" s="13">
        <v>109</v>
      </c>
      <c r="C12" s="13">
        <v>50</v>
      </c>
      <c r="D12" s="13">
        <v>3</v>
      </c>
      <c r="E12" s="13">
        <v>162</v>
      </c>
    </row>
    <row r="13" spans="1:5" x14ac:dyDescent="0.2">
      <c r="A13" s="17" t="s">
        <v>8369</v>
      </c>
      <c r="B13" s="13">
        <v>94</v>
      </c>
      <c r="C13" s="13">
        <v>51</v>
      </c>
      <c r="D13" s="13">
        <v>1</v>
      </c>
      <c r="E13" s="13">
        <v>146</v>
      </c>
    </row>
    <row r="14" spans="1:5" x14ac:dyDescent="0.2">
      <c r="A14" s="17" t="s">
        <v>8370</v>
      </c>
      <c r="B14" s="13">
        <v>62</v>
      </c>
      <c r="C14" s="13">
        <v>45</v>
      </c>
      <c r="D14" s="13">
        <v>5</v>
      </c>
      <c r="E14" s="13">
        <v>112</v>
      </c>
    </row>
    <row r="15" spans="1:5" x14ac:dyDescent="0.2">
      <c r="A15" s="17" t="s">
        <v>8371</v>
      </c>
      <c r="B15" s="13">
        <v>65</v>
      </c>
      <c r="C15" s="13">
        <v>49</v>
      </c>
      <c r="D15" s="13">
        <v>4</v>
      </c>
      <c r="E15" s="13">
        <v>118</v>
      </c>
    </row>
    <row r="16" spans="1:5" x14ac:dyDescent="0.2">
      <c r="A16" s="17" t="s">
        <v>8372</v>
      </c>
      <c r="B16" s="13">
        <v>58</v>
      </c>
      <c r="C16" s="13">
        <v>38</v>
      </c>
      <c r="D16" s="13">
        <v>1</v>
      </c>
      <c r="E16" s="13">
        <v>97</v>
      </c>
    </row>
    <row r="17" spans="1:5" x14ac:dyDescent="0.2">
      <c r="A17" s="17" t="s">
        <v>8378</v>
      </c>
      <c r="B17" s="13">
        <v>52</v>
      </c>
      <c r="C17" s="13">
        <v>31</v>
      </c>
      <c r="D17" s="13">
        <v>2</v>
      </c>
      <c r="E17" s="13">
        <v>85</v>
      </c>
    </row>
    <row r="18" spans="1:5" x14ac:dyDescent="0.2">
      <c r="A18" s="17" t="s">
        <v>8357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0D3D0-5F93-0F44-88D3-1CB44C438E9F}">
  <dimension ref="A1:U4"/>
  <sheetViews>
    <sheetView workbookViewId="0">
      <selection activeCell="G14" sqref="G14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5.83203125" customWidth="1"/>
    <col min="16" max="16" width="13" customWidth="1"/>
    <col min="17" max="17" width="18.5" customWidth="1"/>
    <col min="18" max="18" width="17.33203125" customWidth="1"/>
    <col min="19" max="19" width="22.6640625" customWidth="1"/>
    <col min="20" max="20" width="24" customWidth="1"/>
  </cols>
  <sheetData>
    <row r="1" spans="1:21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8362</v>
      </c>
      <c r="P1" t="s">
        <v>8363</v>
      </c>
      <c r="Q1" t="s">
        <v>8360</v>
      </c>
      <c r="R1" t="s">
        <v>8361</v>
      </c>
      <c r="S1" t="s">
        <v>8358</v>
      </c>
      <c r="T1" t="s">
        <v>8359</v>
      </c>
      <c r="U1" t="s">
        <v>8379</v>
      </c>
    </row>
    <row r="2" spans="1:21" x14ac:dyDescent="0.2">
      <c r="A2">
        <v>3870</v>
      </c>
      <c r="B2" t="s">
        <v>3867</v>
      </c>
      <c r="C2" t="s">
        <v>7979</v>
      </c>
      <c r="D2">
        <v>10000</v>
      </c>
      <c r="E2">
        <v>1500</v>
      </c>
      <c r="F2" t="s">
        <v>8219</v>
      </c>
      <c r="G2" t="s">
        <v>8223</v>
      </c>
      <c r="H2" t="s">
        <v>8245</v>
      </c>
      <c r="I2">
        <v>1404360478</v>
      </c>
      <c r="J2">
        <v>1401768478</v>
      </c>
      <c r="K2" t="b">
        <v>0</v>
      </c>
      <c r="L2">
        <v>10</v>
      </c>
      <c r="M2" t="b">
        <v>0</v>
      </c>
      <c r="N2" t="s">
        <v>8303</v>
      </c>
      <c r="O2" t="s">
        <v>8313</v>
      </c>
      <c r="P2" t="s">
        <v>8355</v>
      </c>
      <c r="Q2">
        <v>15</v>
      </c>
      <c r="R2">
        <v>150</v>
      </c>
      <c r="S2" s="25">
        <v>41793.172199074077</v>
      </c>
      <c r="T2" s="25">
        <v>41823.172199074077</v>
      </c>
      <c r="U2">
        <v>2014</v>
      </c>
    </row>
    <row r="3" spans="1:21" x14ac:dyDescent="0.2">
      <c r="A3">
        <v>3880</v>
      </c>
      <c r="B3" t="s">
        <v>3877</v>
      </c>
      <c r="C3" t="s">
        <v>7989</v>
      </c>
      <c r="D3">
        <v>7500</v>
      </c>
      <c r="E3">
        <v>980</v>
      </c>
      <c r="F3" t="s">
        <v>8219</v>
      </c>
      <c r="G3" t="s">
        <v>8224</v>
      </c>
      <c r="H3" t="s">
        <v>8246</v>
      </c>
      <c r="I3">
        <v>1406761200</v>
      </c>
      <c r="J3">
        <v>1403724820</v>
      </c>
      <c r="K3" t="b">
        <v>0</v>
      </c>
      <c r="L3">
        <v>17</v>
      </c>
      <c r="M3" t="b">
        <v>0</v>
      </c>
      <c r="N3" t="s">
        <v>8303</v>
      </c>
      <c r="O3" t="s">
        <v>8313</v>
      </c>
      <c r="P3" t="s">
        <v>8355</v>
      </c>
      <c r="Q3">
        <v>13</v>
      </c>
      <c r="R3">
        <v>57.65</v>
      </c>
      <c r="S3" s="25">
        <v>41815.815046296295</v>
      </c>
      <c r="T3" s="25">
        <v>41850.958333333336</v>
      </c>
      <c r="U3">
        <v>2014</v>
      </c>
    </row>
    <row r="4" spans="1:21" x14ac:dyDescent="0.2">
      <c r="A4">
        <v>3123</v>
      </c>
      <c r="B4" t="s">
        <v>3123</v>
      </c>
      <c r="C4" t="s">
        <v>7233</v>
      </c>
      <c r="D4">
        <v>125000</v>
      </c>
      <c r="E4">
        <v>85192</v>
      </c>
      <c r="F4" t="s">
        <v>8219</v>
      </c>
      <c r="G4" t="s">
        <v>8223</v>
      </c>
      <c r="H4" t="s">
        <v>8245</v>
      </c>
      <c r="I4">
        <v>1468108198</v>
      </c>
      <c r="J4">
        <v>1465516198</v>
      </c>
      <c r="K4" t="b">
        <v>0</v>
      </c>
      <c r="L4">
        <v>348</v>
      </c>
      <c r="M4" t="b">
        <v>0</v>
      </c>
      <c r="N4" t="s">
        <v>8301</v>
      </c>
      <c r="O4" t="s">
        <v>8313</v>
      </c>
      <c r="P4" t="s">
        <v>8353</v>
      </c>
      <c r="Q4">
        <v>68</v>
      </c>
      <c r="R4">
        <v>244.8</v>
      </c>
      <c r="S4" s="25">
        <v>42530.993032407408</v>
      </c>
      <c r="T4" s="25">
        <v>42560.993032407408</v>
      </c>
      <c r="U4">
        <v>2016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25D0A-88C2-1849-9967-C77537BF44C5}">
  <dimension ref="A1:T251"/>
  <sheetViews>
    <sheetView workbookViewId="0">
      <selection activeCell="E5" sqref="E5"/>
    </sheetView>
  </sheetViews>
  <sheetFormatPr baseColWidth="10" defaultRowHeight="15" x14ac:dyDescent="0.2"/>
  <cols>
    <col min="3" max="3" width="33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8362</v>
      </c>
      <c r="P1" s="1" t="s">
        <v>8363</v>
      </c>
      <c r="Q1" s="1" t="s">
        <v>8360</v>
      </c>
      <c r="R1" s="1" t="s">
        <v>8361</v>
      </c>
      <c r="S1" s="15" t="s">
        <v>8358</v>
      </c>
      <c r="T1" t="s">
        <v>8359</v>
      </c>
    </row>
    <row r="2" spans="1:20" ht="6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 t="s">
        <v>8313</v>
      </c>
      <c r="P2" t="s">
        <v>8314</v>
      </c>
      <c r="Q2" s="14">
        <v>0</v>
      </c>
      <c r="R2" s="14" t="e">
        <v>#DIV/0!</v>
      </c>
      <c r="S2" s="16">
        <v>42492.737847222219</v>
      </c>
      <c r="T2" s="16">
        <v>42534.166666666672</v>
      </c>
    </row>
    <row r="3" spans="1:20" ht="97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 t="s">
        <v>8313</v>
      </c>
      <c r="P3" t="s">
        <v>8314</v>
      </c>
      <c r="Q3" s="14">
        <v>32</v>
      </c>
      <c r="R3" s="14">
        <v>60.67</v>
      </c>
      <c r="S3" s="16">
        <v>42103.016585648147</v>
      </c>
      <c r="T3" s="16">
        <v>42163.016585648147</v>
      </c>
    </row>
    <row r="4" spans="1:20" ht="97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 t="s">
        <v>8313</v>
      </c>
      <c r="P4" t="s">
        <v>8314</v>
      </c>
      <c r="Q4" s="14">
        <v>0</v>
      </c>
      <c r="R4" s="14" t="e">
        <v>#DIV/0!</v>
      </c>
      <c r="S4" s="16">
        <v>42108.692060185189</v>
      </c>
      <c r="T4" s="16">
        <v>42153.692060185189</v>
      </c>
    </row>
    <row r="5" spans="1:20" ht="6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 t="s">
        <v>8313</v>
      </c>
      <c r="P5" t="s">
        <v>8314</v>
      </c>
      <c r="Q5" s="14">
        <v>0</v>
      </c>
      <c r="R5" s="14" t="e">
        <v>#DIV/0!</v>
      </c>
      <c r="S5" s="16">
        <v>42453.806307870371</v>
      </c>
      <c r="T5" s="16">
        <v>42513.806307870371</v>
      </c>
    </row>
    <row r="6" spans="1:20" ht="97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 t="s">
        <v>8313</v>
      </c>
      <c r="P6" t="s">
        <v>8314</v>
      </c>
      <c r="Q6" s="14">
        <v>0</v>
      </c>
      <c r="R6" s="14">
        <v>23.33</v>
      </c>
      <c r="S6" s="16">
        <v>42123.648831018523</v>
      </c>
      <c r="T6" s="16">
        <v>42153.648831018523</v>
      </c>
    </row>
    <row r="7" spans="1:20" ht="6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 t="s">
        <v>8313</v>
      </c>
      <c r="P7" t="s">
        <v>8314</v>
      </c>
      <c r="Q7" s="14">
        <v>4</v>
      </c>
      <c r="R7" s="14">
        <v>23.92</v>
      </c>
      <c r="S7" s="16">
        <v>41858.007071759261</v>
      </c>
      <c r="T7" s="16">
        <v>41888.007071759261</v>
      </c>
    </row>
    <row r="8" spans="1:20" ht="49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 t="s">
        <v>8313</v>
      </c>
      <c r="P8" t="s">
        <v>8314</v>
      </c>
      <c r="Q8" s="14">
        <v>2</v>
      </c>
      <c r="R8" s="14">
        <v>15.83</v>
      </c>
      <c r="S8" s="16">
        <v>41781.045173611114</v>
      </c>
      <c r="T8" s="16">
        <v>41811.045173611114</v>
      </c>
    </row>
    <row r="9" spans="1:20" ht="6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 t="s">
        <v>8313</v>
      </c>
      <c r="P9" t="s">
        <v>8314</v>
      </c>
      <c r="Q9" s="14">
        <v>50</v>
      </c>
      <c r="R9" s="14">
        <v>60</v>
      </c>
      <c r="S9" s="16">
        <v>42370.007766203707</v>
      </c>
      <c r="T9" s="16">
        <v>42398.981944444444</v>
      </c>
    </row>
    <row r="10" spans="1:20" ht="6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 t="s">
        <v>8313</v>
      </c>
      <c r="P10" t="s">
        <v>8314</v>
      </c>
      <c r="Q10" s="14">
        <v>5</v>
      </c>
      <c r="R10" s="14">
        <v>24.33</v>
      </c>
      <c r="S10" s="16">
        <v>42165.037581018521</v>
      </c>
      <c r="T10" s="16">
        <v>42224.898611111115</v>
      </c>
    </row>
    <row r="11" spans="1:20" ht="6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 t="s">
        <v>8313</v>
      </c>
      <c r="P11" t="s">
        <v>8314</v>
      </c>
      <c r="Q11" s="14">
        <v>7</v>
      </c>
      <c r="R11" s="14">
        <v>29.56</v>
      </c>
      <c r="S11" s="16">
        <v>42480.800648148142</v>
      </c>
      <c r="T11" s="16">
        <v>42540.800648148142</v>
      </c>
    </row>
    <row r="12" spans="1:20" ht="6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 t="s">
        <v>8313</v>
      </c>
      <c r="P12" t="s">
        <v>8314</v>
      </c>
      <c r="Q12" s="14">
        <v>0</v>
      </c>
      <c r="R12" s="14">
        <v>18.329999999999998</v>
      </c>
      <c r="S12" s="16">
        <v>41784.789687500001</v>
      </c>
      <c r="T12" s="16">
        <v>41814.789687500001</v>
      </c>
    </row>
    <row r="13" spans="1:20" ht="6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 t="s">
        <v>8313</v>
      </c>
      <c r="P13" t="s">
        <v>8314</v>
      </c>
      <c r="Q13" s="14">
        <v>0</v>
      </c>
      <c r="R13" s="14">
        <v>20</v>
      </c>
      <c r="S13" s="16">
        <v>41831.675034722226</v>
      </c>
      <c r="T13" s="16">
        <v>41891.675034722226</v>
      </c>
    </row>
    <row r="14" spans="1:20" ht="6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 t="s">
        <v>8313</v>
      </c>
      <c r="P14" t="s">
        <v>8314</v>
      </c>
      <c r="Q14" s="14">
        <v>0</v>
      </c>
      <c r="R14" s="14" t="e">
        <v>#DIV/0!</v>
      </c>
      <c r="S14" s="16">
        <v>41950.114108796297</v>
      </c>
      <c r="T14" s="16">
        <v>42010.114108796297</v>
      </c>
    </row>
    <row r="15" spans="1:20" ht="6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 t="s">
        <v>8313</v>
      </c>
      <c r="P15" t="s">
        <v>8314</v>
      </c>
      <c r="Q15" s="14">
        <v>1</v>
      </c>
      <c r="R15" s="14">
        <v>22.5</v>
      </c>
      <c r="S15" s="16">
        <v>42627.955104166671</v>
      </c>
      <c r="T15" s="16">
        <v>42657.916666666672</v>
      </c>
    </row>
    <row r="16" spans="1:20" ht="6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 t="s">
        <v>8313</v>
      </c>
      <c r="P16" t="s">
        <v>8314</v>
      </c>
      <c r="Q16" s="14">
        <v>20</v>
      </c>
      <c r="R16" s="14">
        <v>50.4</v>
      </c>
      <c r="S16" s="16">
        <v>42531.195277777777</v>
      </c>
      <c r="T16" s="16">
        <v>42555.166666666672</v>
      </c>
    </row>
    <row r="17" spans="1:20" ht="6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 t="s">
        <v>8313</v>
      </c>
      <c r="P17" t="s">
        <v>8314</v>
      </c>
      <c r="Q17" s="14">
        <v>42</v>
      </c>
      <c r="R17" s="14">
        <v>105.03</v>
      </c>
      <c r="S17" s="16">
        <v>42618.827013888891</v>
      </c>
      <c r="T17" s="16">
        <v>42648.827013888891</v>
      </c>
    </row>
    <row r="18" spans="1:20" ht="97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 t="s">
        <v>8313</v>
      </c>
      <c r="P18" t="s">
        <v>8314</v>
      </c>
      <c r="Q18" s="14">
        <v>1</v>
      </c>
      <c r="R18" s="14">
        <v>35.4</v>
      </c>
      <c r="S18" s="16">
        <v>42540.593530092592</v>
      </c>
      <c r="T18" s="16">
        <v>42570.593530092592</v>
      </c>
    </row>
    <row r="19" spans="1:20" ht="8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 t="s">
        <v>8313</v>
      </c>
      <c r="P19" t="s">
        <v>8314</v>
      </c>
      <c r="Q19" s="14">
        <v>15</v>
      </c>
      <c r="R19" s="14">
        <v>83.33</v>
      </c>
      <c r="S19" s="16">
        <v>41746.189409722225</v>
      </c>
      <c r="T19" s="16">
        <v>41776.189409722225</v>
      </c>
    </row>
    <row r="20" spans="1:20" ht="6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 t="s">
        <v>8313</v>
      </c>
      <c r="P20" t="s">
        <v>8314</v>
      </c>
      <c r="Q20" s="14">
        <v>5</v>
      </c>
      <c r="R20" s="14">
        <v>35.92</v>
      </c>
      <c r="S20" s="16">
        <v>41974.738576388889</v>
      </c>
      <c r="T20" s="16">
        <v>41994.738576388889</v>
      </c>
    </row>
    <row r="21" spans="1:20" ht="49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 t="s">
        <v>8313</v>
      </c>
      <c r="P21" t="s">
        <v>8314</v>
      </c>
      <c r="Q21" s="14">
        <v>0</v>
      </c>
      <c r="R21" s="14" t="e">
        <v>#DIV/0!</v>
      </c>
      <c r="S21" s="16">
        <v>42115.11618055556</v>
      </c>
      <c r="T21" s="16">
        <v>42175.11618055556</v>
      </c>
    </row>
    <row r="22" spans="1:20" ht="6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 t="s">
        <v>8313</v>
      </c>
      <c r="P22" t="s">
        <v>8314</v>
      </c>
      <c r="Q22" s="14">
        <v>38</v>
      </c>
      <c r="R22" s="14">
        <v>119.13</v>
      </c>
      <c r="S22" s="16">
        <v>42002.817488425921</v>
      </c>
      <c r="T22" s="16">
        <v>42032.817488425921</v>
      </c>
    </row>
    <row r="23" spans="1:20" ht="6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 t="s">
        <v>8313</v>
      </c>
      <c r="P23" t="s">
        <v>8314</v>
      </c>
      <c r="Q23" s="14">
        <v>5</v>
      </c>
      <c r="R23" s="14">
        <v>90.33</v>
      </c>
      <c r="S23" s="16">
        <v>42722.84474537037</v>
      </c>
      <c r="T23" s="16">
        <v>42752.84474537037</v>
      </c>
    </row>
    <row r="24" spans="1:20" ht="6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 t="s">
        <v>8313</v>
      </c>
      <c r="P24" t="s">
        <v>8314</v>
      </c>
      <c r="Q24" s="14">
        <v>0</v>
      </c>
      <c r="R24" s="14">
        <v>2.33</v>
      </c>
      <c r="S24" s="16">
        <v>42465.128391203703</v>
      </c>
      <c r="T24" s="16">
        <v>42495.128391203703</v>
      </c>
    </row>
    <row r="25" spans="1:20" ht="6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 t="s">
        <v>8313</v>
      </c>
      <c r="P25" t="s">
        <v>8314</v>
      </c>
      <c r="Q25" s="14">
        <v>0</v>
      </c>
      <c r="R25" s="14" t="e">
        <v>#DIV/0!</v>
      </c>
      <c r="S25" s="16">
        <v>42171.743969907402</v>
      </c>
      <c r="T25" s="16">
        <v>42201.743969907402</v>
      </c>
    </row>
    <row r="26" spans="1:20" ht="8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 t="s">
        <v>8313</v>
      </c>
      <c r="P26" t="s">
        <v>8314</v>
      </c>
      <c r="Q26" s="14">
        <v>11</v>
      </c>
      <c r="R26" s="14">
        <v>108.33</v>
      </c>
      <c r="S26" s="16">
        <v>42672.955138888887</v>
      </c>
      <c r="T26" s="16">
        <v>42704.708333333328</v>
      </c>
    </row>
    <row r="27" spans="1:20" ht="6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 t="s">
        <v>8313</v>
      </c>
      <c r="P27" t="s">
        <v>8314</v>
      </c>
      <c r="Q27" s="14">
        <v>0</v>
      </c>
      <c r="R27" s="14">
        <v>29</v>
      </c>
      <c r="S27" s="16">
        <v>42359.725243055553</v>
      </c>
      <c r="T27" s="16">
        <v>42389.725243055553</v>
      </c>
    </row>
    <row r="28" spans="1:20" ht="6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 t="s">
        <v>8313</v>
      </c>
      <c r="P28" t="s">
        <v>8314</v>
      </c>
      <c r="Q28" s="14">
        <v>23</v>
      </c>
      <c r="R28" s="14">
        <v>96.55</v>
      </c>
      <c r="S28" s="16">
        <v>42192.905694444446</v>
      </c>
      <c r="T28" s="16">
        <v>42236.711805555555</v>
      </c>
    </row>
    <row r="29" spans="1:20" ht="97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 t="s">
        <v>8313</v>
      </c>
      <c r="P29" t="s">
        <v>8314</v>
      </c>
      <c r="Q29" s="14">
        <v>0</v>
      </c>
      <c r="R29" s="14" t="e">
        <v>#DIV/0!</v>
      </c>
      <c r="S29" s="16">
        <v>41916.597638888888</v>
      </c>
      <c r="T29" s="16">
        <v>41976.639305555553</v>
      </c>
    </row>
    <row r="30" spans="1:20" ht="113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 t="s">
        <v>8313</v>
      </c>
      <c r="P30" t="s">
        <v>8314</v>
      </c>
      <c r="Q30" s="14">
        <v>34</v>
      </c>
      <c r="R30" s="14">
        <v>63</v>
      </c>
      <c r="S30" s="16">
        <v>42461.596273148149</v>
      </c>
      <c r="T30" s="16">
        <v>42491.596273148149</v>
      </c>
    </row>
    <row r="31" spans="1:20" ht="6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 t="s">
        <v>8313</v>
      </c>
      <c r="P31" t="s">
        <v>8314</v>
      </c>
      <c r="Q31" s="14">
        <v>19</v>
      </c>
      <c r="R31" s="14">
        <v>381.6</v>
      </c>
      <c r="S31" s="16">
        <v>42370.90320601852</v>
      </c>
      <c r="T31" s="16">
        <v>42406.207638888889</v>
      </c>
    </row>
    <row r="32" spans="1:20" ht="6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 t="s">
        <v>8313</v>
      </c>
      <c r="P32" t="s">
        <v>8314</v>
      </c>
      <c r="Q32" s="14">
        <v>0</v>
      </c>
      <c r="R32" s="14">
        <v>46.25</v>
      </c>
      <c r="S32" s="16">
        <v>41948.727256944447</v>
      </c>
      <c r="T32" s="16">
        <v>41978.727256944447</v>
      </c>
    </row>
    <row r="33" spans="1:20" ht="49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 t="s">
        <v>8313</v>
      </c>
      <c r="P33" t="s">
        <v>8314</v>
      </c>
      <c r="Q33" s="14">
        <v>33</v>
      </c>
      <c r="R33" s="14">
        <v>26</v>
      </c>
      <c r="S33" s="16">
        <v>42047.07640046296</v>
      </c>
      <c r="T33" s="16">
        <v>42077.034733796296</v>
      </c>
    </row>
    <row r="34" spans="1:20" ht="6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 t="s">
        <v>8313</v>
      </c>
      <c r="P34" t="s">
        <v>8314</v>
      </c>
      <c r="Q34" s="14">
        <v>5</v>
      </c>
      <c r="R34" s="14">
        <v>10</v>
      </c>
      <c r="S34" s="16">
        <v>42261.632916666669</v>
      </c>
      <c r="T34" s="16">
        <v>42266.165972222225</v>
      </c>
    </row>
    <row r="35" spans="1:20" ht="6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 t="s">
        <v>8313</v>
      </c>
      <c r="P35" t="s">
        <v>8314</v>
      </c>
      <c r="Q35" s="14">
        <v>0</v>
      </c>
      <c r="R35" s="14">
        <v>5</v>
      </c>
      <c r="S35" s="16">
        <v>41985.427361111113</v>
      </c>
      <c r="T35" s="16">
        <v>42015.427361111113</v>
      </c>
    </row>
    <row r="36" spans="1:20" ht="8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 t="s">
        <v>8313</v>
      </c>
      <c r="P36" t="s">
        <v>8314</v>
      </c>
      <c r="Q36" s="14">
        <v>0</v>
      </c>
      <c r="R36" s="14" t="e">
        <v>#DIV/0!</v>
      </c>
      <c r="S36" s="16">
        <v>41922.535185185188</v>
      </c>
      <c r="T36" s="16">
        <v>41930.207638888889</v>
      </c>
    </row>
    <row r="37" spans="1:20" ht="49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 t="s">
        <v>8313</v>
      </c>
      <c r="P37" t="s">
        <v>8314</v>
      </c>
      <c r="Q37" s="14">
        <v>38</v>
      </c>
      <c r="R37" s="14">
        <v>81.569999999999993</v>
      </c>
      <c r="S37" s="16">
        <v>41850.863252314812</v>
      </c>
      <c r="T37" s="16">
        <v>41880.863252314812</v>
      </c>
    </row>
    <row r="38" spans="1:20" ht="6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 t="s">
        <v>8313</v>
      </c>
      <c r="P38" t="s">
        <v>8314</v>
      </c>
      <c r="Q38" s="14">
        <v>1</v>
      </c>
      <c r="R38" s="14">
        <v>7</v>
      </c>
      <c r="S38" s="16">
        <v>41831.742962962962</v>
      </c>
      <c r="T38" s="16">
        <v>41860.125</v>
      </c>
    </row>
    <row r="39" spans="1:20" ht="6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 t="s">
        <v>8313</v>
      </c>
      <c r="P39" t="s">
        <v>8314</v>
      </c>
      <c r="Q39" s="14">
        <v>3</v>
      </c>
      <c r="R39" s="14">
        <v>27.3</v>
      </c>
      <c r="S39" s="16">
        <v>42415.883425925931</v>
      </c>
      <c r="T39" s="16">
        <v>42475.84175925926</v>
      </c>
    </row>
    <row r="40" spans="1:20" ht="49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 t="s">
        <v>8313</v>
      </c>
      <c r="P40" t="s">
        <v>8314</v>
      </c>
      <c r="Q40" s="14">
        <v>9</v>
      </c>
      <c r="R40" s="14">
        <v>29.41</v>
      </c>
      <c r="S40" s="16">
        <v>41869.714166666665</v>
      </c>
      <c r="T40" s="16">
        <v>41876.875</v>
      </c>
    </row>
    <row r="41" spans="1:20" ht="49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 t="s">
        <v>8313</v>
      </c>
      <c r="P41" t="s">
        <v>8314</v>
      </c>
      <c r="Q41" s="14">
        <v>1</v>
      </c>
      <c r="R41" s="14">
        <v>12.5</v>
      </c>
      <c r="S41" s="16">
        <v>41953.773090277777</v>
      </c>
      <c r="T41" s="16">
        <v>42013.083333333328</v>
      </c>
    </row>
    <row r="42" spans="1:20" ht="6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 t="s">
        <v>8313</v>
      </c>
      <c r="P42" t="s">
        <v>8314</v>
      </c>
      <c r="Q42" s="14">
        <v>0</v>
      </c>
      <c r="R42" s="14" t="e">
        <v>#DIV/0!</v>
      </c>
      <c r="S42" s="16">
        <v>42037.986284722225</v>
      </c>
      <c r="T42" s="16">
        <v>42097.944618055553</v>
      </c>
    </row>
    <row r="43" spans="1:20" ht="97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 t="s">
        <v>8313</v>
      </c>
      <c r="P43" t="s">
        <v>8314</v>
      </c>
      <c r="Q43" s="14">
        <v>5</v>
      </c>
      <c r="R43" s="14">
        <v>5.75</v>
      </c>
      <c r="S43" s="16">
        <v>41811.555462962962</v>
      </c>
      <c r="T43" s="16">
        <v>41812.875</v>
      </c>
    </row>
    <row r="44" spans="1:20" ht="97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 t="s">
        <v>8313</v>
      </c>
      <c r="P44" t="s">
        <v>8314</v>
      </c>
      <c r="Q44" s="14">
        <v>21</v>
      </c>
      <c r="R44" s="14">
        <v>52.08</v>
      </c>
      <c r="S44" s="16">
        <v>42701.908807870372</v>
      </c>
      <c r="T44" s="16">
        <v>42716.25</v>
      </c>
    </row>
    <row r="45" spans="1:20" ht="6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 t="s">
        <v>8313</v>
      </c>
      <c r="P45" t="s">
        <v>8314</v>
      </c>
      <c r="Q45" s="14">
        <v>5</v>
      </c>
      <c r="R45" s="14">
        <v>183.33</v>
      </c>
      <c r="S45" s="16">
        <v>42258.646504629629</v>
      </c>
      <c r="T45" s="16">
        <v>42288.645196759258</v>
      </c>
    </row>
    <row r="46" spans="1:20" ht="6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 t="s">
        <v>8313</v>
      </c>
      <c r="P46" t="s">
        <v>8314</v>
      </c>
      <c r="Q46" s="14">
        <v>4</v>
      </c>
      <c r="R46" s="14">
        <v>26.33</v>
      </c>
      <c r="S46" s="16">
        <v>42278.664965277778</v>
      </c>
      <c r="T46" s="16">
        <v>42308.664965277778</v>
      </c>
    </row>
    <row r="47" spans="1:20" ht="6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 t="s">
        <v>8313</v>
      </c>
      <c r="P47" t="s">
        <v>8314</v>
      </c>
      <c r="Q47" s="14">
        <v>0</v>
      </c>
      <c r="R47" s="14" t="e">
        <v>#DIV/0!</v>
      </c>
      <c r="S47" s="16">
        <v>42515.078217592592</v>
      </c>
      <c r="T47" s="16">
        <v>42575.078217592592</v>
      </c>
    </row>
    <row r="48" spans="1:20" ht="6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 t="s">
        <v>8313</v>
      </c>
      <c r="P48" t="s">
        <v>8314</v>
      </c>
      <c r="Q48" s="14">
        <v>62</v>
      </c>
      <c r="R48" s="14">
        <v>486.43</v>
      </c>
      <c r="S48" s="16">
        <v>41830.234166666669</v>
      </c>
      <c r="T48" s="16">
        <v>41860.234166666669</v>
      </c>
    </row>
    <row r="49" spans="1:20" ht="6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 t="s">
        <v>8313</v>
      </c>
      <c r="P49" t="s">
        <v>8314</v>
      </c>
      <c r="Q49" s="14">
        <v>1</v>
      </c>
      <c r="R49" s="14">
        <v>3</v>
      </c>
      <c r="S49" s="16">
        <v>41982.904386574075</v>
      </c>
      <c r="T49" s="16">
        <v>42042.904386574075</v>
      </c>
    </row>
    <row r="50" spans="1:20" ht="8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 t="s">
        <v>8313</v>
      </c>
      <c r="P50" t="s">
        <v>8314</v>
      </c>
      <c r="Q50" s="14">
        <v>0</v>
      </c>
      <c r="R50" s="14">
        <v>25</v>
      </c>
      <c r="S50" s="16">
        <v>42210.439768518518</v>
      </c>
      <c r="T50" s="16">
        <v>42240.439768518518</v>
      </c>
    </row>
    <row r="51" spans="1:20" ht="97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 t="s">
        <v>8313</v>
      </c>
      <c r="P51" t="s">
        <v>8314</v>
      </c>
      <c r="Q51" s="14">
        <v>1</v>
      </c>
      <c r="R51" s="14">
        <v>9.75</v>
      </c>
      <c r="S51" s="16">
        <v>42196.166874999995</v>
      </c>
      <c r="T51" s="16">
        <v>42256.166874999995</v>
      </c>
    </row>
    <row r="52" spans="1:20" ht="8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 t="s">
        <v>8313</v>
      </c>
      <c r="P52" t="s">
        <v>8314</v>
      </c>
      <c r="Q52" s="14">
        <v>18</v>
      </c>
      <c r="R52" s="14">
        <v>36.590000000000003</v>
      </c>
      <c r="S52" s="16">
        <v>42606.056863425925</v>
      </c>
      <c r="T52" s="16">
        <v>42620.056863425925</v>
      </c>
    </row>
    <row r="53" spans="1:20" ht="6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 t="s">
        <v>8313</v>
      </c>
      <c r="P53" t="s">
        <v>8314</v>
      </c>
      <c r="Q53" s="14">
        <v>9</v>
      </c>
      <c r="R53" s="14">
        <v>80.709999999999994</v>
      </c>
      <c r="S53" s="16">
        <v>42199.648912037039</v>
      </c>
      <c r="T53" s="16">
        <v>42217.041666666672</v>
      </c>
    </row>
    <row r="54" spans="1:20" ht="6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 t="s">
        <v>8313</v>
      </c>
      <c r="P54" t="s">
        <v>8314</v>
      </c>
      <c r="Q54" s="14">
        <v>0</v>
      </c>
      <c r="R54" s="14">
        <v>1</v>
      </c>
      <c r="S54" s="16">
        <v>42444.877743055549</v>
      </c>
      <c r="T54" s="16">
        <v>42504.877743055549</v>
      </c>
    </row>
    <row r="55" spans="1:20" ht="6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 t="s">
        <v>8313</v>
      </c>
      <c r="P55" t="s">
        <v>8314</v>
      </c>
      <c r="Q55" s="14">
        <v>3</v>
      </c>
      <c r="R55" s="14">
        <v>52.8</v>
      </c>
      <c r="S55" s="16">
        <v>42499.731701388882</v>
      </c>
      <c r="T55" s="16">
        <v>42529.731701388882</v>
      </c>
    </row>
    <row r="56" spans="1:20" ht="6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 t="s">
        <v>8313</v>
      </c>
      <c r="P56" t="s">
        <v>8314</v>
      </c>
      <c r="Q56" s="14">
        <v>0</v>
      </c>
      <c r="R56" s="14">
        <v>20</v>
      </c>
      <c r="S56" s="16">
        <v>41929.266215277778</v>
      </c>
      <c r="T56" s="16">
        <v>41968.823611111111</v>
      </c>
    </row>
    <row r="57" spans="1:20" ht="8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 t="s">
        <v>8313</v>
      </c>
      <c r="P57" t="s">
        <v>8314</v>
      </c>
      <c r="Q57" s="14">
        <v>37</v>
      </c>
      <c r="R57" s="14">
        <v>46.93</v>
      </c>
      <c r="S57" s="16">
        <v>42142.768819444449</v>
      </c>
      <c r="T57" s="16">
        <v>42182.768819444449</v>
      </c>
    </row>
    <row r="58" spans="1:20" ht="6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 t="s">
        <v>8313</v>
      </c>
      <c r="P58" t="s">
        <v>8314</v>
      </c>
      <c r="Q58" s="14">
        <v>14</v>
      </c>
      <c r="R58" s="14">
        <v>78.08</v>
      </c>
      <c r="S58" s="16">
        <v>42354.131643518514</v>
      </c>
      <c r="T58" s="16">
        <v>42384.131643518514</v>
      </c>
    </row>
    <row r="59" spans="1:20" ht="6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 t="s">
        <v>8313</v>
      </c>
      <c r="P59" t="s">
        <v>8314</v>
      </c>
      <c r="Q59" s="14">
        <v>0</v>
      </c>
      <c r="R59" s="14">
        <v>1</v>
      </c>
      <c r="S59" s="16">
        <v>41828.922905092593</v>
      </c>
      <c r="T59" s="16">
        <v>41888.922905092593</v>
      </c>
    </row>
    <row r="60" spans="1:20" ht="6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 t="s">
        <v>8313</v>
      </c>
      <c r="P60" t="s">
        <v>8314</v>
      </c>
      <c r="Q60" s="14">
        <v>22</v>
      </c>
      <c r="R60" s="14">
        <v>48.56</v>
      </c>
      <c r="S60" s="16">
        <v>42245.234340277777</v>
      </c>
      <c r="T60" s="16">
        <v>42263.234340277777</v>
      </c>
    </row>
    <row r="61" spans="1:20" ht="8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 t="s">
        <v>8313</v>
      </c>
      <c r="P61" t="s">
        <v>8314</v>
      </c>
      <c r="Q61" s="14">
        <v>27</v>
      </c>
      <c r="R61" s="14">
        <v>68.099999999999994</v>
      </c>
      <c r="S61" s="16">
        <v>42278.629710648151</v>
      </c>
      <c r="T61" s="16">
        <v>42306.629710648151</v>
      </c>
    </row>
    <row r="62" spans="1:20" ht="49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 t="s">
        <v>8313</v>
      </c>
      <c r="P62" t="s">
        <v>8314</v>
      </c>
      <c r="Q62" s="14">
        <v>9</v>
      </c>
      <c r="R62" s="14">
        <v>8.5</v>
      </c>
      <c r="S62" s="16">
        <v>41826.61954861111</v>
      </c>
      <c r="T62" s="16">
        <v>41856.61954861111</v>
      </c>
    </row>
    <row r="63" spans="1:20" ht="6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 t="s">
        <v>8313</v>
      </c>
      <c r="P63" t="s">
        <v>8314</v>
      </c>
      <c r="R63" s="14">
        <v>60.06</v>
      </c>
      <c r="S63" s="16">
        <v>42205.171018518522</v>
      </c>
      <c r="T63" s="16">
        <v>42235.171018518522</v>
      </c>
    </row>
    <row r="64" spans="1:20" ht="8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 t="s">
        <v>8313</v>
      </c>
      <c r="P64" t="s">
        <v>8314</v>
      </c>
      <c r="R64" s="14">
        <v>72.400000000000006</v>
      </c>
      <c r="S64" s="16">
        <v>42041.205000000002</v>
      </c>
      <c r="T64" s="16">
        <v>42086.16333333333</v>
      </c>
    </row>
    <row r="65" spans="1:20" ht="8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 t="s">
        <v>8313</v>
      </c>
      <c r="P65" t="s">
        <v>8314</v>
      </c>
      <c r="R65" s="14">
        <v>100</v>
      </c>
      <c r="S65" s="16">
        <v>42203.677766203706</v>
      </c>
      <c r="T65" s="16">
        <v>42233.677766203706</v>
      </c>
    </row>
    <row r="66" spans="1:20" ht="6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 t="s">
        <v>8313</v>
      </c>
      <c r="P66" t="s">
        <v>8314</v>
      </c>
      <c r="R66" s="14">
        <v>51.67</v>
      </c>
      <c r="S66" s="16">
        <v>41983.752847222218</v>
      </c>
      <c r="T66" s="16">
        <v>42014.140972222223</v>
      </c>
    </row>
    <row r="67" spans="1:20" ht="49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 t="s">
        <v>8313</v>
      </c>
      <c r="P67" t="s">
        <v>8314</v>
      </c>
      <c r="R67" s="14" t="e">
        <v>#DIV/0!</v>
      </c>
      <c r="S67" s="16">
        <v>42103.024398148147</v>
      </c>
      <c r="T67" s="16">
        <v>42112.9375</v>
      </c>
    </row>
    <row r="68" spans="1:20" ht="6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 t="s">
        <v>8313</v>
      </c>
      <c r="P68" t="s">
        <v>8314</v>
      </c>
      <c r="R68" s="14">
        <v>61</v>
      </c>
      <c r="S68" s="16">
        <v>42089.901574074072</v>
      </c>
      <c r="T68" s="16">
        <v>42149.901574074072</v>
      </c>
    </row>
    <row r="69" spans="1:20" ht="49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 t="s">
        <v>8313</v>
      </c>
      <c r="P69" t="s">
        <v>8314</v>
      </c>
      <c r="R69" s="14">
        <v>37.5</v>
      </c>
      <c r="S69" s="16">
        <v>42297.691006944442</v>
      </c>
      <c r="T69" s="16">
        <v>42320.290972222225</v>
      </c>
    </row>
    <row r="70" spans="1:20" ht="6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 t="s">
        <v>8313</v>
      </c>
      <c r="P70" t="s">
        <v>8314</v>
      </c>
      <c r="R70" s="14">
        <v>25.57</v>
      </c>
      <c r="S70" s="16">
        <v>41833.089756944442</v>
      </c>
      <c r="T70" s="16">
        <v>41863.079143518517</v>
      </c>
    </row>
    <row r="71" spans="1:20" ht="49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 t="s">
        <v>8313</v>
      </c>
      <c r="P71" t="s">
        <v>8314</v>
      </c>
      <c r="R71" s="14" t="e">
        <v>#DIV/0!</v>
      </c>
      <c r="S71" s="16">
        <v>42325.920717592591</v>
      </c>
      <c r="T71" s="16">
        <v>42355.920717592591</v>
      </c>
    </row>
    <row r="72" spans="1:20" ht="6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 t="s">
        <v>8313</v>
      </c>
      <c r="P72" t="s">
        <v>8314</v>
      </c>
      <c r="R72" s="14">
        <v>25</v>
      </c>
      <c r="S72" s="16">
        <v>41858.214629629627</v>
      </c>
      <c r="T72" s="16">
        <v>41888.214629629627</v>
      </c>
    </row>
    <row r="73" spans="1:20" ht="49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 t="s">
        <v>8313</v>
      </c>
      <c r="P73" t="s">
        <v>8314</v>
      </c>
      <c r="R73" s="14" t="e">
        <v>#DIV/0!</v>
      </c>
      <c r="S73" s="16">
        <v>41793.710231481484</v>
      </c>
      <c r="T73" s="16">
        <v>41823.710231481484</v>
      </c>
    </row>
    <row r="74" spans="1:20" ht="65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 t="s">
        <v>8313</v>
      </c>
      <c r="P74" t="s">
        <v>8314</v>
      </c>
      <c r="R74" s="14" t="e">
        <v>#DIV/0!</v>
      </c>
      <c r="S74" s="16">
        <v>41793.814259259263</v>
      </c>
      <c r="T74" s="16">
        <v>41825.165972222225</v>
      </c>
    </row>
    <row r="75" spans="1:20" ht="49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 t="s">
        <v>8313</v>
      </c>
      <c r="P75" t="s">
        <v>8314</v>
      </c>
      <c r="R75" s="14">
        <v>10</v>
      </c>
      <c r="S75" s="16">
        <v>41831.697939814818</v>
      </c>
      <c r="T75" s="16">
        <v>41861.697939814818</v>
      </c>
    </row>
    <row r="76" spans="1:20" ht="6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 t="s">
        <v>8313</v>
      </c>
      <c r="P76" t="s">
        <v>8314</v>
      </c>
      <c r="R76" s="14">
        <v>202</v>
      </c>
      <c r="S76" s="16">
        <v>42621.389340277776</v>
      </c>
      <c r="T76" s="16">
        <v>42651.389340277776</v>
      </c>
    </row>
    <row r="77" spans="1:20" ht="8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 t="s">
        <v>8313</v>
      </c>
      <c r="P77" t="s">
        <v>8314</v>
      </c>
      <c r="R77" s="14">
        <v>25.65</v>
      </c>
      <c r="S77" s="16">
        <v>41780.785729166666</v>
      </c>
      <c r="T77" s="16">
        <v>41840.785729166666</v>
      </c>
    </row>
    <row r="78" spans="1:20" ht="6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 t="s">
        <v>8313</v>
      </c>
      <c r="P78" t="s">
        <v>8314</v>
      </c>
      <c r="R78" s="14">
        <v>56.05</v>
      </c>
      <c r="S78" s="16">
        <v>41766.072500000002</v>
      </c>
      <c r="T78" s="16">
        <v>41791.072500000002</v>
      </c>
    </row>
    <row r="79" spans="1:20" ht="97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 t="s">
        <v>8313</v>
      </c>
      <c r="P79" t="s">
        <v>8314</v>
      </c>
      <c r="R79" s="14">
        <v>81.319999999999993</v>
      </c>
      <c r="S79" s="16">
        <v>41766.617291666669</v>
      </c>
      <c r="T79" s="16">
        <v>41793.290972222225</v>
      </c>
    </row>
    <row r="80" spans="1:20" ht="6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 t="s">
        <v>8313</v>
      </c>
      <c r="P80" t="s">
        <v>8314</v>
      </c>
      <c r="R80" s="14">
        <v>70.17</v>
      </c>
      <c r="S80" s="16">
        <v>42248.627013888887</v>
      </c>
      <c r="T80" s="16">
        <v>42278.627013888887</v>
      </c>
    </row>
    <row r="81" spans="1:20" ht="49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 t="s">
        <v>8313</v>
      </c>
      <c r="P81" t="s">
        <v>8314</v>
      </c>
      <c r="R81" s="14">
        <v>23.63</v>
      </c>
      <c r="S81" s="16">
        <v>41885.221550925926</v>
      </c>
      <c r="T81" s="16">
        <v>41916.290972222225</v>
      </c>
    </row>
    <row r="82" spans="1:20" ht="49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 t="s">
        <v>8313</v>
      </c>
      <c r="P82" t="s">
        <v>8314</v>
      </c>
      <c r="R82" s="14">
        <v>188.56</v>
      </c>
      <c r="S82" s="16">
        <v>42159.224432870367</v>
      </c>
      <c r="T82" s="16">
        <v>42204.224432870367</v>
      </c>
    </row>
    <row r="83" spans="1:20" ht="97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 t="s">
        <v>8313</v>
      </c>
      <c r="P83" t="s">
        <v>8314</v>
      </c>
      <c r="R83" s="14">
        <v>49.51</v>
      </c>
      <c r="S83" s="16">
        <v>42265.817002314812</v>
      </c>
      <c r="T83" s="16">
        <v>42295.817002314812</v>
      </c>
    </row>
    <row r="84" spans="1:20" ht="49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 t="s">
        <v>8313</v>
      </c>
      <c r="P84" t="s">
        <v>8314</v>
      </c>
      <c r="R84" s="14">
        <v>9.5</v>
      </c>
      <c r="S84" s="16">
        <v>41975.124340277776</v>
      </c>
      <c r="T84" s="16">
        <v>42005.124340277776</v>
      </c>
    </row>
    <row r="85" spans="1:20" ht="8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 t="s">
        <v>8313</v>
      </c>
      <c r="P85" t="s">
        <v>8314</v>
      </c>
      <c r="R85" s="14">
        <v>10</v>
      </c>
      <c r="S85" s="16">
        <v>42065.190694444449</v>
      </c>
      <c r="T85" s="16">
        <v>42090.149027777778</v>
      </c>
    </row>
    <row r="86" spans="1:20" ht="49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 t="s">
        <v>8313</v>
      </c>
      <c r="P86" t="s">
        <v>8314</v>
      </c>
      <c r="R86" s="14">
        <v>13</v>
      </c>
      <c r="S86" s="16">
        <v>41848.84002314815</v>
      </c>
      <c r="T86" s="16">
        <v>41883.84002314815</v>
      </c>
    </row>
    <row r="87" spans="1:20" ht="49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 t="s">
        <v>8313</v>
      </c>
      <c r="P87" t="s">
        <v>8314</v>
      </c>
      <c r="R87" s="14">
        <v>89.4</v>
      </c>
      <c r="S87" s="16">
        <v>42103.884930555556</v>
      </c>
      <c r="T87" s="16">
        <v>42133.884930555556</v>
      </c>
    </row>
    <row r="88" spans="1:20" ht="97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 t="s">
        <v>8313</v>
      </c>
      <c r="P88" t="s">
        <v>8314</v>
      </c>
      <c r="R88" s="14">
        <v>25</v>
      </c>
      <c r="S88" s="16">
        <v>42059.970729166671</v>
      </c>
      <c r="T88" s="16">
        <v>42089.929062499999</v>
      </c>
    </row>
    <row r="89" spans="1:20" ht="6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 t="s">
        <v>8313</v>
      </c>
      <c r="P89" t="s">
        <v>8314</v>
      </c>
      <c r="R89" s="14">
        <v>1</v>
      </c>
      <c r="S89" s="16">
        <v>42041.743090277778</v>
      </c>
      <c r="T89" s="16">
        <v>42071.701423611114</v>
      </c>
    </row>
    <row r="90" spans="1:20" ht="6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 t="s">
        <v>8313</v>
      </c>
      <c r="P90" t="s">
        <v>8314</v>
      </c>
      <c r="R90" s="14">
        <v>65</v>
      </c>
      <c r="S90" s="16">
        <v>41829.73715277778</v>
      </c>
      <c r="T90" s="16">
        <v>41852.716666666667</v>
      </c>
    </row>
    <row r="91" spans="1:20" ht="6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 t="s">
        <v>8313</v>
      </c>
      <c r="P91" t="s">
        <v>8314</v>
      </c>
      <c r="R91" s="14">
        <v>1</v>
      </c>
      <c r="S91" s="16">
        <v>41789.893599537041</v>
      </c>
      <c r="T91" s="16">
        <v>41815.875</v>
      </c>
    </row>
    <row r="92" spans="1:20" ht="8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 t="s">
        <v>8313</v>
      </c>
      <c r="P92" t="s">
        <v>8314</v>
      </c>
      <c r="R92" s="14">
        <v>81.540000000000006</v>
      </c>
      <c r="S92" s="16">
        <v>41833.660995370366</v>
      </c>
      <c r="T92" s="16">
        <v>41863.660995370366</v>
      </c>
    </row>
    <row r="93" spans="1:20" ht="49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 t="s">
        <v>8313</v>
      </c>
      <c r="P93" t="s">
        <v>8314</v>
      </c>
      <c r="R93" s="14">
        <v>100</v>
      </c>
      <c r="S93" s="16">
        <v>41914.590011574073</v>
      </c>
      <c r="T93" s="16">
        <v>41955.907638888893</v>
      </c>
    </row>
    <row r="94" spans="1:20" ht="49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 t="s">
        <v>8313</v>
      </c>
      <c r="P94" t="s">
        <v>8314</v>
      </c>
      <c r="R94" s="14">
        <v>1</v>
      </c>
      <c r="S94" s="16">
        <v>42611.261064814811</v>
      </c>
      <c r="T94" s="16">
        <v>42625.707638888889</v>
      </c>
    </row>
    <row r="95" spans="1:20" ht="6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 t="s">
        <v>8313</v>
      </c>
      <c r="P95" t="s">
        <v>8314</v>
      </c>
      <c r="R95" s="14" t="e">
        <v>#DIV/0!</v>
      </c>
      <c r="S95" s="16">
        <v>42253.633159722223</v>
      </c>
      <c r="T95" s="16">
        <v>42313.674826388888</v>
      </c>
    </row>
    <row r="96" spans="1:20" ht="6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 t="s">
        <v>8313</v>
      </c>
      <c r="P96" t="s">
        <v>8314</v>
      </c>
      <c r="R96" s="14">
        <v>20</v>
      </c>
      <c r="S96" s="16">
        <v>42295.891828703709</v>
      </c>
      <c r="T96" s="16">
        <v>42325.933495370366</v>
      </c>
    </row>
    <row r="97" spans="1:20" ht="97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 t="s">
        <v>8313</v>
      </c>
      <c r="P97" t="s">
        <v>8314</v>
      </c>
      <c r="R97" s="14">
        <v>5.5</v>
      </c>
      <c r="S97" s="16">
        <v>42402.947002314817</v>
      </c>
      <c r="T97" s="16">
        <v>42452.145138888889</v>
      </c>
    </row>
    <row r="98" spans="1:20" ht="6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 t="s">
        <v>8313</v>
      </c>
      <c r="P98" t="s">
        <v>8314</v>
      </c>
      <c r="R98" s="14">
        <v>50.2</v>
      </c>
      <c r="S98" s="16">
        <v>42509.814108796301</v>
      </c>
      <c r="T98" s="16">
        <v>42539.814108796301</v>
      </c>
    </row>
    <row r="99" spans="1:20" ht="8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 t="s">
        <v>8313</v>
      </c>
      <c r="P99" t="s">
        <v>8314</v>
      </c>
      <c r="R99" s="14">
        <v>13.11</v>
      </c>
      <c r="S99" s="16">
        <v>41977.004976851851</v>
      </c>
      <c r="T99" s="16">
        <v>42008.976388888885</v>
      </c>
    </row>
    <row r="100" spans="1:20" ht="6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 t="s">
        <v>8313</v>
      </c>
      <c r="P100" t="s">
        <v>8314</v>
      </c>
      <c r="R100" s="14">
        <v>315.5</v>
      </c>
      <c r="S100" s="16">
        <v>42171.758611111116</v>
      </c>
      <c r="T100" s="16">
        <v>42231.758611111116</v>
      </c>
    </row>
    <row r="101" spans="1:20" ht="49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 t="s">
        <v>8313</v>
      </c>
      <c r="P101" t="s">
        <v>8314</v>
      </c>
      <c r="R101" s="14">
        <v>37.14</v>
      </c>
      <c r="S101" s="16">
        <v>42056.1324537037</v>
      </c>
      <c r="T101" s="16">
        <v>42086.207638888889</v>
      </c>
    </row>
    <row r="102" spans="1:20" ht="8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 t="s">
        <v>8313</v>
      </c>
      <c r="P102" t="s">
        <v>8314</v>
      </c>
      <c r="R102" s="14" t="e">
        <v>#DIV/0!</v>
      </c>
      <c r="S102" s="16">
        <v>41867.652280092596</v>
      </c>
      <c r="T102" s="16">
        <v>41875.291666666664</v>
      </c>
    </row>
    <row r="103" spans="1:20" ht="6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 t="s">
        <v>8313</v>
      </c>
      <c r="P103" t="s">
        <v>8314</v>
      </c>
      <c r="R103" s="14">
        <v>128.27000000000001</v>
      </c>
      <c r="S103" s="16">
        <v>41779.657870370371</v>
      </c>
      <c r="T103" s="16">
        <v>41821.25</v>
      </c>
    </row>
    <row r="104" spans="1:20" ht="6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 t="s">
        <v>8313</v>
      </c>
      <c r="P104" t="s">
        <v>8314</v>
      </c>
      <c r="R104" s="14">
        <v>47.27</v>
      </c>
      <c r="S104" s="16">
        <v>42679.958472222221</v>
      </c>
      <c r="T104" s="16">
        <v>42710.207638888889</v>
      </c>
    </row>
    <row r="105" spans="1:20" ht="6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 t="s">
        <v>8313</v>
      </c>
      <c r="P105" t="s">
        <v>8314</v>
      </c>
      <c r="R105" s="14">
        <v>50</v>
      </c>
      <c r="S105" s="16">
        <v>42032.250208333338</v>
      </c>
      <c r="T105" s="16">
        <v>42063.250208333338</v>
      </c>
    </row>
    <row r="106" spans="1:20" ht="6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 t="s">
        <v>8313</v>
      </c>
      <c r="P106" t="s">
        <v>8314</v>
      </c>
      <c r="R106" s="14">
        <v>42.5</v>
      </c>
      <c r="S106" s="16">
        <v>41793.191875000004</v>
      </c>
      <c r="T106" s="16">
        <v>41807.191875000004</v>
      </c>
    </row>
    <row r="107" spans="1:20" ht="97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 t="s">
        <v>8313</v>
      </c>
      <c r="P107" t="s">
        <v>8314</v>
      </c>
      <c r="R107" s="14">
        <v>62.5</v>
      </c>
      <c r="S107" s="16">
        <v>41843.775011574071</v>
      </c>
      <c r="T107" s="16">
        <v>41863.775011574071</v>
      </c>
    </row>
    <row r="108" spans="1:20" ht="8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 t="s">
        <v>8313</v>
      </c>
      <c r="P108" t="s">
        <v>8314</v>
      </c>
      <c r="R108" s="14">
        <v>27</v>
      </c>
      <c r="S108" s="16">
        <v>42136.092488425929</v>
      </c>
      <c r="T108" s="16">
        <v>42166.092488425929</v>
      </c>
    </row>
    <row r="109" spans="1:20" ht="8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 t="s">
        <v>8313</v>
      </c>
      <c r="P109" t="s">
        <v>8314</v>
      </c>
      <c r="R109" s="14">
        <v>25</v>
      </c>
      <c r="S109" s="16">
        <v>42317.826377314821</v>
      </c>
      <c r="T109" s="16">
        <v>42357.826377314821</v>
      </c>
    </row>
    <row r="110" spans="1:20" ht="6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 t="s">
        <v>8313</v>
      </c>
      <c r="P110" t="s">
        <v>8314</v>
      </c>
      <c r="R110" s="14" t="e">
        <v>#DIV/0!</v>
      </c>
      <c r="S110" s="16">
        <v>42186.01116898148</v>
      </c>
      <c r="T110" s="16">
        <v>42230.818055555559</v>
      </c>
    </row>
    <row r="111" spans="1:20" ht="8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 t="s">
        <v>8313</v>
      </c>
      <c r="P111" t="s">
        <v>8314</v>
      </c>
      <c r="R111" s="14">
        <v>1.5</v>
      </c>
      <c r="S111" s="16">
        <v>42095.229166666672</v>
      </c>
      <c r="T111" s="16">
        <v>42109.211111111115</v>
      </c>
    </row>
    <row r="112" spans="1:20" ht="113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 t="s">
        <v>8313</v>
      </c>
      <c r="P112" t="s">
        <v>8314</v>
      </c>
      <c r="R112" s="14">
        <v>38.25</v>
      </c>
      <c r="S112" s="16">
        <v>41906.819513888891</v>
      </c>
      <c r="T112" s="16">
        <v>41938.838888888888</v>
      </c>
    </row>
    <row r="113" spans="1:20" ht="65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 t="s">
        <v>8313</v>
      </c>
      <c r="P113" t="s">
        <v>8314</v>
      </c>
      <c r="R113" s="14">
        <v>16.25</v>
      </c>
      <c r="S113" s="16">
        <v>41834.135370370372</v>
      </c>
      <c r="T113" s="16">
        <v>41849.135370370372</v>
      </c>
    </row>
    <row r="114" spans="1:20" ht="6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 t="s">
        <v>8313</v>
      </c>
      <c r="P114" t="s">
        <v>8314</v>
      </c>
      <c r="R114" s="14">
        <v>33.75</v>
      </c>
      <c r="S114" s="16">
        <v>41863.359282407408</v>
      </c>
      <c r="T114" s="16">
        <v>41893.359282407408</v>
      </c>
    </row>
    <row r="115" spans="1:20" ht="8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 t="s">
        <v>8313</v>
      </c>
      <c r="P115" t="s">
        <v>8314</v>
      </c>
      <c r="R115" s="14">
        <v>61.67</v>
      </c>
      <c r="S115" s="16">
        <v>42224.756909722222</v>
      </c>
      <c r="T115" s="16">
        <v>42254.756909722222</v>
      </c>
    </row>
    <row r="116" spans="1:20" ht="49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 t="s">
        <v>8313</v>
      </c>
      <c r="P116" t="s">
        <v>8314</v>
      </c>
      <c r="R116" s="14">
        <v>83.14</v>
      </c>
      <c r="S116" s="16">
        <v>41939.8122337963</v>
      </c>
      <c r="T116" s="16">
        <v>41969.853900462964</v>
      </c>
    </row>
    <row r="117" spans="1:20" ht="49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 t="s">
        <v>8313</v>
      </c>
      <c r="P117" t="s">
        <v>8314</v>
      </c>
      <c r="R117" s="14">
        <v>1</v>
      </c>
      <c r="S117" s="16">
        <v>42059.270023148143</v>
      </c>
      <c r="T117" s="16">
        <v>42119.190972222219</v>
      </c>
    </row>
    <row r="118" spans="1:20" ht="8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 t="s">
        <v>8313</v>
      </c>
      <c r="P118" t="s">
        <v>8314</v>
      </c>
      <c r="R118" s="14">
        <v>142.86000000000001</v>
      </c>
      <c r="S118" s="16">
        <v>42308.211215277777</v>
      </c>
      <c r="T118" s="16">
        <v>42338.252881944441</v>
      </c>
    </row>
    <row r="119" spans="1:20" ht="6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 t="s">
        <v>8313</v>
      </c>
      <c r="P119" t="s">
        <v>8314</v>
      </c>
      <c r="R119" s="14">
        <v>10.17</v>
      </c>
      <c r="S119" s="16">
        <v>42020.768634259264</v>
      </c>
      <c r="T119" s="16">
        <v>42065.958333333328</v>
      </c>
    </row>
    <row r="120" spans="1:20" ht="129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 t="s">
        <v>8313</v>
      </c>
      <c r="P120" t="s">
        <v>8314</v>
      </c>
      <c r="R120" s="14">
        <v>57.25</v>
      </c>
      <c r="S120" s="16">
        <v>41786.959745370368</v>
      </c>
      <c r="T120" s="16">
        <v>41816.959745370368</v>
      </c>
    </row>
    <row r="121" spans="1:20" ht="49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 t="s">
        <v>8313</v>
      </c>
      <c r="P121" t="s">
        <v>8314</v>
      </c>
      <c r="R121" s="14">
        <v>5</v>
      </c>
      <c r="S121" s="16">
        <v>41820.870821759258</v>
      </c>
      <c r="T121" s="16">
        <v>41850.870821759258</v>
      </c>
    </row>
    <row r="122" spans="1:20" ht="6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 t="s">
        <v>8313</v>
      </c>
      <c r="P122" t="s">
        <v>8314</v>
      </c>
      <c r="R122" s="14">
        <v>93</v>
      </c>
      <c r="S122" s="16">
        <v>42265.683182870373</v>
      </c>
      <c r="T122" s="16">
        <v>42293.207638888889</v>
      </c>
    </row>
    <row r="123" spans="1:20" ht="8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 t="s">
        <v>8313</v>
      </c>
      <c r="P123" t="s">
        <v>8314</v>
      </c>
      <c r="R123" s="14">
        <v>32.36</v>
      </c>
      <c r="S123" s="16">
        <v>42601.827141203699</v>
      </c>
      <c r="T123" s="16">
        <v>42631.827141203699</v>
      </c>
    </row>
    <row r="124" spans="1:20" ht="6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 t="s">
        <v>8313</v>
      </c>
      <c r="P124" t="s">
        <v>8314</v>
      </c>
      <c r="R124" s="14" t="e">
        <v>#DIV/0!</v>
      </c>
      <c r="S124" s="16">
        <v>42228.151701388888</v>
      </c>
      <c r="T124" s="16">
        <v>42253.151701388888</v>
      </c>
    </row>
    <row r="125" spans="1:20" ht="8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 t="s">
        <v>8313</v>
      </c>
      <c r="P125" t="s">
        <v>8314</v>
      </c>
      <c r="R125" s="14">
        <v>1</v>
      </c>
      <c r="S125" s="16">
        <v>42415.168564814812</v>
      </c>
      <c r="T125" s="16">
        <v>42445.126898148148</v>
      </c>
    </row>
    <row r="126" spans="1:20" ht="6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 t="s">
        <v>8313</v>
      </c>
      <c r="P126" t="s">
        <v>8314</v>
      </c>
      <c r="R126" s="14">
        <v>91.83</v>
      </c>
      <c r="S126" s="16">
        <v>42538.968310185184</v>
      </c>
      <c r="T126" s="16">
        <v>42568.029861111107</v>
      </c>
    </row>
    <row r="127" spans="1:20" ht="6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 t="s">
        <v>8313</v>
      </c>
      <c r="P127" t="s">
        <v>8314</v>
      </c>
      <c r="R127" s="14">
        <v>45.83</v>
      </c>
      <c r="S127" s="16">
        <v>42233.671747685185</v>
      </c>
      <c r="T127" s="16">
        <v>42278.541666666672</v>
      </c>
    </row>
    <row r="128" spans="1:20" ht="6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 t="s">
        <v>8313</v>
      </c>
      <c r="P128" t="s">
        <v>8314</v>
      </c>
      <c r="R128" s="14" t="e">
        <v>#DIV/0!</v>
      </c>
      <c r="S128" s="16">
        <v>42675.262962962966</v>
      </c>
      <c r="T128" s="16">
        <v>42705.304629629631</v>
      </c>
    </row>
    <row r="129" spans="1:20" ht="6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 t="s">
        <v>8313</v>
      </c>
      <c r="P129" t="s">
        <v>8314</v>
      </c>
      <c r="R129" s="14">
        <v>248.5</v>
      </c>
      <c r="S129" s="16">
        <v>42534.631481481483</v>
      </c>
      <c r="T129" s="16">
        <v>42562.631481481483</v>
      </c>
    </row>
    <row r="130" spans="1:20" ht="6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 t="s">
        <v>8313</v>
      </c>
      <c r="P130" t="s">
        <v>8314</v>
      </c>
      <c r="R130" s="14">
        <v>79.400000000000006</v>
      </c>
      <c r="S130" s="16">
        <v>42151.905717592599</v>
      </c>
      <c r="T130" s="16">
        <v>42182.905717592599</v>
      </c>
    </row>
    <row r="131" spans="1:20" ht="6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 t="s">
        <v>8313</v>
      </c>
      <c r="P131" t="s">
        <v>8314</v>
      </c>
      <c r="R131" s="14">
        <v>5.5</v>
      </c>
      <c r="S131" s="16">
        <v>41961.492488425924</v>
      </c>
      <c r="T131" s="16">
        <v>42006.492488425924</v>
      </c>
    </row>
    <row r="132" spans="1:20" ht="8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 t="s">
        <v>8313</v>
      </c>
      <c r="P132" t="s">
        <v>8314</v>
      </c>
      <c r="R132" s="14">
        <v>25</v>
      </c>
      <c r="S132" s="16">
        <v>41940.587233796294</v>
      </c>
      <c r="T132" s="16">
        <v>41968.041666666672</v>
      </c>
    </row>
    <row r="133" spans="1:20" ht="49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 t="s">
        <v>8313</v>
      </c>
      <c r="P133" t="s">
        <v>8314</v>
      </c>
      <c r="R133" s="14" t="e">
        <v>#DIV/0!</v>
      </c>
      <c r="S133" s="16">
        <v>42111.904097222221</v>
      </c>
      <c r="T133" s="16">
        <v>42171.904097222221</v>
      </c>
    </row>
    <row r="134" spans="1:20" ht="8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 t="s">
        <v>8313</v>
      </c>
      <c r="P134" t="s">
        <v>8314</v>
      </c>
      <c r="R134" s="14">
        <v>137.08000000000001</v>
      </c>
      <c r="S134" s="16">
        <v>42279.778564814813</v>
      </c>
      <c r="T134" s="16">
        <v>42310.701388888891</v>
      </c>
    </row>
    <row r="135" spans="1:20" ht="6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 t="s">
        <v>8313</v>
      </c>
      <c r="P135" t="s">
        <v>8314</v>
      </c>
      <c r="R135" s="14" t="e">
        <v>#DIV/0!</v>
      </c>
      <c r="S135" s="16">
        <v>42213.662905092591</v>
      </c>
      <c r="T135" s="16">
        <v>42243.662905092591</v>
      </c>
    </row>
    <row r="136" spans="1:20" ht="6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 t="s">
        <v>8313</v>
      </c>
      <c r="P136" t="s">
        <v>8314</v>
      </c>
      <c r="R136" s="14">
        <v>5</v>
      </c>
      <c r="S136" s="16">
        <v>42109.801712962959</v>
      </c>
      <c r="T136" s="16">
        <v>42139.801712962959</v>
      </c>
    </row>
    <row r="137" spans="1:20" ht="8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 t="s">
        <v>8313</v>
      </c>
      <c r="P137" t="s">
        <v>8314</v>
      </c>
      <c r="R137" s="14">
        <v>39</v>
      </c>
      <c r="S137" s="16">
        <v>42031.833587962959</v>
      </c>
      <c r="T137" s="16">
        <v>42063.333333333328</v>
      </c>
    </row>
    <row r="138" spans="1:20" ht="6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 t="s">
        <v>8313</v>
      </c>
      <c r="P138" t="s">
        <v>8314</v>
      </c>
      <c r="R138" s="14">
        <v>50.5</v>
      </c>
      <c r="S138" s="16">
        <v>42615.142870370371</v>
      </c>
      <c r="T138" s="16">
        <v>42645.142870370371</v>
      </c>
    </row>
    <row r="139" spans="1:20" ht="6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 t="s">
        <v>8313</v>
      </c>
      <c r="P139" t="s">
        <v>8314</v>
      </c>
      <c r="R139" s="14">
        <v>25</v>
      </c>
      <c r="S139" s="16">
        <v>42439.702314814815</v>
      </c>
      <c r="T139" s="16">
        <v>42468.774305555555</v>
      </c>
    </row>
    <row r="140" spans="1:20" ht="8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 t="s">
        <v>8313</v>
      </c>
      <c r="P140" t="s">
        <v>8314</v>
      </c>
      <c r="R140" s="14">
        <v>25</v>
      </c>
      <c r="S140" s="16">
        <v>42243.790393518517</v>
      </c>
      <c r="T140" s="16">
        <v>42303.790393518517</v>
      </c>
    </row>
    <row r="141" spans="1:20" ht="49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 t="s">
        <v>8313</v>
      </c>
      <c r="P141" t="s">
        <v>8314</v>
      </c>
      <c r="R141" s="14" t="e">
        <v>#DIV/0!</v>
      </c>
      <c r="S141" s="16">
        <v>42550.048449074078</v>
      </c>
      <c r="T141" s="16">
        <v>42580.978472222225</v>
      </c>
    </row>
    <row r="142" spans="1:20" ht="97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 t="s">
        <v>8313</v>
      </c>
      <c r="P142" t="s">
        <v>8314</v>
      </c>
      <c r="R142" s="14">
        <v>53.13</v>
      </c>
      <c r="S142" s="16">
        <v>42306.848854166667</v>
      </c>
      <c r="T142" s="16">
        <v>42336.890520833331</v>
      </c>
    </row>
    <row r="143" spans="1:20" ht="6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 t="s">
        <v>8313</v>
      </c>
      <c r="P143" t="s">
        <v>8314</v>
      </c>
      <c r="R143" s="14" t="e">
        <v>#DIV/0!</v>
      </c>
      <c r="S143" s="16">
        <v>42457.932025462964</v>
      </c>
      <c r="T143" s="16">
        <v>42485.013888888891</v>
      </c>
    </row>
    <row r="144" spans="1:20" ht="97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 t="s">
        <v>8313</v>
      </c>
      <c r="P144" t="s">
        <v>8314</v>
      </c>
      <c r="R144" s="14">
        <v>7</v>
      </c>
      <c r="S144" s="16">
        <v>42513.976319444439</v>
      </c>
      <c r="T144" s="16">
        <v>42559.976319444439</v>
      </c>
    </row>
    <row r="145" spans="1:20" ht="6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 t="s">
        <v>8313</v>
      </c>
      <c r="P145" t="s">
        <v>8314</v>
      </c>
      <c r="R145" s="14">
        <v>40.06</v>
      </c>
      <c r="S145" s="16">
        <v>41816.950370370374</v>
      </c>
      <c r="T145" s="16">
        <v>41853.583333333336</v>
      </c>
    </row>
    <row r="146" spans="1:20" ht="113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 t="s">
        <v>8313</v>
      </c>
      <c r="P146" t="s">
        <v>8314</v>
      </c>
      <c r="R146" s="14">
        <v>24.33</v>
      </c>
      <c r="S146" s="16">
        <v>41880.788842592592</v>
      </c>
      <c r="T146" s="16">
        <v>41910.788842592592</v>
      </c>
    </row>
    <row r="147" spans="1:20" ht="6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 t="s">
        <v>8313</v>
      </c>
      <c r="P147" t="s">
        <v>8314</v>
      </c>
      <c r="R147" s="14">
        <v>11.25</v>
      </c>
      <c r="S147" s="16">
        <v>42342.845555555556</v>
      </c>
      <c r="T147" s="16">
        <v>42372.845555555556</v>
      </c>
    </row>
    <row r="148" spans="1:20" ht="49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 t="s">
        <v>8313</v>
      </c>
      <c r="P148" t="s">
        <v>8314</v>
      </c>
      <c r="R148" s="14">
        <v>42</v>
      </c>
      <c r="S148" s="16">
        <v>42053.722060185188</v>
      </c>
      <c r="T148" s="16">
        <v>42113.680393518516</v>
      </c>
    </row>
    <row r="149" spans="1:20" ht="8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 t="s">
        <v>8313</v>
      </c>
      <c r="P149" t="s">
        <v>8314</v>
      </c>
      <c r="R149" s="14">
        <v>71.25</v>
      </c>
      <c r="S149" s="16">
        <v>42414.235879629632</v>
      </c>
      <c r="T149" s="16">
        <v>42474.194212962961</v>
      </c>
    </row>
    <row r="150" spans="1:20" ht="6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 t="s">
        <v>8313</v>
      </c>
      <c r="P150" t="s">
        <v>8314</v>
      </c>
      <c r="R150" s="14">
        <v>22.5</v>
      </c>
      <c r="S150" s="16">
        <v>41801.711550925924</v>
      </c>
      <c r="T150" s="16">
        <v>41844.124305555553</v>
      </c>
    </row>
    <row r="151" spans="1:20" ht="113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 t="s">
        <v>8313</v>
      </c>
      <c r="P151" t="s">
        <v>8314</v>
      </c>
      <c r="R151" s="14">
        <v>41</v>
      </c>
      <c r="S151" s="16">
        <v>42770.290590277778</v>
      </c>
      <c r="T151" s="16">
        <v>42800.290590277778</v>
      </c>
    </row>
    <row r="152" spans="1:20" ht="6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 t="s">
        <v>8313</v>
      </c>
      <c r="P152" t="s">
        <v>8314</v>
      </c>
      <c r="R152" s="14">
        <v>47.91</v>
      </c>
      <c r="S152" s="16">
        <v>42452.815659722226</v>
      </c>
      <c r="T152" s="16">
        <v>42512.815659722226</v>
      </c>
    </row>
    <row r="153" spans="1:20" ht="6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 t="s">
        <v>8313</v>
      </c>
      <c r="P153" t="s">
        <v>8314</v>
      </c>
      <c r="R153" s="14">
        <v>35.17</v>
      </c>
      <c r="S153" s="16">
        <v>42601.854699074072</v>
      </c>
      <c r="T153" s="16">
        <v>42611.163194444445</v>
      </c>
    </row>
    <row r="154" spans="1:20" ht="6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 t="s">
        <v>8313</v>
      </c>
      <c r="P154" t="s">
        <v>8314</v>
      </c>
      <c r="R154" s="14">
        <v>5.5</v>
      </c>
      <c r="S154" s="16">
        <v>42447.863553240735</v>
      </c>
      <c r="T154" s="16">
        <v>42477.863553240735</v>
      </c>
    </row>
    <row r="155" spans="1:20" ht="6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 t="s">
        <v>8313</v>
      </c>
      <c r="P155" t="s">
        <v>8314</v>
      </c>
      <c r="R155" s="14">
        <v>22.67</v>
      </c>
      <c r="S155" s="16">
        <v>41811.536180555559</v>
      </c>
      <c r="T155" s="16">
        <v>41841.536180555559</v>
      </c>
    </row>
    <row r="156" spans="1:20" ht="49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 t="s">
        <v>8313</v>
      </c>
      <c r="P156" t="s">
        <v>8314</v>
      </c>
      <c r="R156" s="14">
        <v>26.38</v>
      </c>
      <c r="S156" s="16">
        <v>41981.067523148144</v>
      </c>
      <c r="T156" s="16">
        <v>42041.067523148144</v>
      </c>
    </row>
    <row r="157" spans="1:20" ht="6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 t="s">
        <v>8313</v>
      </c>
      <c r="P157" t="s">
        <v>8314</v>
      </c>
      <c r="R157" s="14">
        <v>105.54</v>
      </c>
      <c r="S157" s="16">
        <v>42469.68414351852</v>
      </c>
      <c r="T157" s="16">
        <v>42499.166666666672</v>
      </c>
    </row>
    <row r="158" spans="1:20" ht="6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 t="s">
        <v>8313</v>
      </c>
      <c r="P158" t="s">
        <v>8314</v>
      </c>
      <c r="R158" s="14" t="e">
        <v>#DIV/0!</v>
      </c>
      <c r="S158" s="16">
        <v>42534.866875</v>
      </c>
      <c r="T158" s="16">
        <v>42564.866875</v>
      </c>
    </row>
    <row r="159" spans="1:20" ht="6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 t="s">
        <v>8313</v>
      </c>
      <c r="P159" t="s">
        <v>8314</v>
      </c>
      <c r="R159" s="14">
        <v>62</v>
      </c>
      <c r="S159" s="16">
        <v>41830.858344907407</v>
      </c>
      <c r="T159" s="16">
        <v>41852.291666666664</v>
      </c>
    </row>
    <row r="160" spans="1:20" ht="6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 t="s">
        <v>8313</v>
      </c>
      <c r="P160" t="s">
        <v>8314</v>
      </c>
      <c r="R160" s="14">
        <v>217.5</v>
      </c>
      <c r="S160" s="16">
        <v>42543.788564814815</v>
      </c>
      <c r="T160" s="16">
        <v>42573.788564814815</v>
      </c>
    </row>
    <row r="161" spans="1:20" ht="6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 t="s">
        <v>8313</v>
      </c>
      <c r="P161" t="s">
        <v>8314</v>
      </c>
      <c r="R161" s="14">
        <v>26.75</v>
      </c>
      <c r="S161" s="16">
        <v>41975.642974537041</v>
      </c>
      <c r="T161" s="16">
        <v>42035.642974537041</v>
      </c>
    </row>
    <row r="162" spans="1:20" ht="8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 t="s">
        <v>8313</v>
      </c>
      <c r="P162" t="s">
        <v>8314</v>
      </c>
      <c r="R162" s="14">
        <v>64.290000000000006</v>
      </c>
      <c r="S162" s="16">
        <v>41795.598923611113</v>
      </c>
      <c r="T162" s="16">
        <v>41825.598923611113</v>
      </c>
    </row>
    <row r="163" spans="1:20" ht="49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 t="s">
        <v>8313</v>
      </c>
      <c r="P163" t="s">
        <v>8314</v>
      </c>
      <c r="R163" s="14">
        <v>175</v>
      </c>
      <c r="S163" s="16">
        <v>42508.179965277777</v>
      </c>
      <c r="T163" s="16">
        <v>42568.179965277777</v>
      </c>
    </row>
    <row r="164" spans="1:20" ht="8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 t="s">
        <v>8313</v>
      </c>
      <c r="P164" t="s">
        <v>8314</v>
      </c>
      <c r="R164" s="14">
        <v>84.28</v>
      </c>
      <c r="S164" s="16">
        <v>41747.86986111111</v>
      </c>
      <c r="T164" s="16">
        <v>41779.290972222225</v>
      </c>
    </row>
    <row r="165" spans="1:20" ht="97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 t="s">
        <v>8313</v>
      </c>
      <c r="P165" t="s">
        <v>8314</v>
      </c>
      <c r="R165" s="14">
        <v>33.74</v>
      </c>
      <c r="S165" s="16">
        <v>42399.707407407404</v>
      </c>
      <c r="T165" s="16">
        <v>42420.878472222219</v>
      </c>
    </row>
    <row r="166" spans="1:20" ht="6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 t="s">
        <v>8313</v>
      </c>
      <c r="P166" t="s">
        <v>8314</v>
      </c>
      <c r="R166" s="14">
        <v>8</v>
      </c>
      <c r="S166" s="16">
        <v>42230.08116898148</v>
      </c>
      <c r="T166" s="16">
        <v>42245.08116898148</v>
      </c>
    </row>
    <row r="167" spans="1:20" ht="6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 t="s">
        <v>8313</v>
      </c>
      <c r="P167" t="s">
        <v>8314</v>
      </c>
      <c r="R167" s="14" t="e">
        <v>#DIV/0!</v>
      </c>
      <c r="S167" s="16">
        <v>42286.749780092592</v>
      </c>
      <c r="T167" s="16">
        <v>42316.791446759264</v>
      </c>
    </row>
    <row r="168" spans="1:20" ht="8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 t="s">
        <v>8313</v>
      </c>
      <c r="P168" t="s">
        <v>8314</v>
      </c>
      <c r="R168" s="14">
        <v>100</v>
      </c>
      <c r="S168" s="16">
        <v>42125.644467592589</v>
      </c>
      <c r="T168" s="16">
        <v>42155.644467592589</v>
      </c>
    </row>
    <row r="169" spans="1:20" ht="129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 t="s">
        <v>8313</v>
      </c>
      <c r="P169" t="s">
        <v>8314</v>
      </c>
      <c r="R169" s="14">
        <v>60.11</v>
      </c>
      <c r="S169" s="16">
        <v>42289.94049768518</v>
      </c>
      <c r="T169" s="16">
        <v>42349.982164351852</v>
      </c>
    </row>
    <row r="170" spans="1:20" ht="6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 t="s">
        <v>8313</v>
      </c>
      <c r="P170" t="s">
        <v>8314</v>
      </c>
      <c r="R170" s="14">
        <v>3</v>
      </c>
      <c r="S170" s="16">
        <v>42107.864722222221</v>
      </c>
      <c r="T170" s="16">
        <v>42137.864722222221</v>
      </c>
    </row>
    <row r="171" spans="1:20" ht="49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 t="s">
        <v>8313</v>
      </c>
      <c r="P171" t="s">
        <v>8314</v>
      </c>
      <c r="R171" s="14">
        <v>5</v>
      </c>
      <c r="S171" s="16">
        <v>41809.389930555553</v>
      </c>
      <c r="T171" s="16">
        <v>41839.389930555553</v>
      </c>
    </row>
    <row r="172" spans="1:20" ht="6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 t="s">
        <v>8313</v>
      </c>
      <c r="P172" t="s">
        <v>8314</v>
      </c>
      <c r="R172" s="14">
        <v>29.24</v>
      </c>
      <c r="S172" s="16">
        <v>41950.26694444444</v>
      </c>
      <c r="T172" s="16">
        <v>41963.669444444444</v>
      </c>
    </row>
    <row r="173" spans="1:20" ht="49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 t="s">
        <v>8313</v>
      </c>
      <c r="P173" t="s">
        <v>8314</v>
      </c>
      <c r="R173" s="14">
        <v>59.58</v>
      </c>
      <c r="S173" s="16">
        <v>42061.963263888887</v>
      </c>
      <c r="T173" s="16">
        <v>42091.921597222223</v>
      </c>
    </row>
    <row r="174" spans="1:20" ht="97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 t="s">
        <v>8313</v>
      </c>
      <c r="P174" t="s">
        <v>8314</v>
      </c>
      <c r="R174" s="14">
        <v>82.57</v>
      </c>
      <c r="S174" s="16">
        <v>41842.828680555554</v>
      </c>
      <c r="T174" s="16">
        <v>41882.827650462961</v>
      </c>
    </row>
    <row r="175" spans="1:20" ht="33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 t="s">
        <v>8313</v>
      </c>
      <c r="P175" t="s">
        <v>8314</v>
      </c>
      <c r="R175" s="14">
        <v>10</v>
      </c>
      <c r="S175" s="16">
        <v>42437.64534722222</v>
      </c>
      <c r="T175" s="16">
        <v>42497.603680555556</v>
      </c>
    </row>
    <row r="176" spans="1:20" ht="65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 t="s">
        <v>8313</v>
      </c>
      <c r="P176" t="s">
        <v>8314</v>
      </c>
      <c r="R176" s="14">
        <v>5.75</v>
      </c>
      <c r="S176" s="16">
        <v>41879.043530092589</v>
      </c>
      <c r="T176" s="16">
        <v>41909.043530092589</v>
      </c>
    </row>
    <row r="177" spans="1:20" ht="49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 t="s">
        <v>8313</v>
      </c>
      <c r="P177" t="s">
        <v>8314</v>
      </c>
      <c r="R177" s="14">
        <v>100.5</v>
      </c>
      <c r="S177" s="16">
        <v>42020.587349537032</v>
      </c>
      <c r="T177" s="16">
        <v>42050.587349537032</v>
      </c>
    </row>
    <row r="178" spans="1:20" ht="49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 t="s">
        <v>8313</v>
      </c>
      <c r="P178" t="s">
        <v>8314</v>
      </c>
      <c r="R178" s="14">
        <v>1</v>
      </c>
      <c r="S178" s="16">
        <v>41890.16269675926</v>
      </c>
      <c r="T178" s="16">
        <v>41920.16269675926</v>
      </c>
    </row>
    <row r="179" spans="1:20" ht="6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 t="s">
        <v>8313</v>
      </c>
      <c r="P179" t="s">
        <v>8314</v>
      </c>
      <c r="R179" s="14">
        <v>20</v>
      </c>
      <c r="S179" s="16">
        <v>41872.807696759257</v>
      </c>
      <c r="T179" s="16">
        <v>41932.807696759257</v>
      </c>
    </row>
    <row r="180" spans="1:20" ht="6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 t="s">
        <v>8313</v>
      </c>
      <c r="P180" t="s">
        <v>8314</v>
      </c>
      <c r="R180" s="14">
        <v>2</v>
      </c>
      <c r="S180" s="16">
        <v>42391.772997685184</v>
      </c>
      <c r="T180" s="16">
        <v>42416.772997685184</v>
      </c>
    </row>
    <row r="181" spans="1:20" ht="6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 t="s">
        <v>8313</v>
      </c>
      <c r="P181" t="s">
        <v>8314</v>
      </c>
      <c r="R181" s="14">
        <v>5</v>
      </c>
      <c r="S181" s="16">
        <v>41848.772928240738</v>
      </c>
      <c r="T181" s="16">
        <v>41877.686111111114</v>
      </c>
    </row>
    <row r="182" spans="1:20" ht="49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 t="s">
        <v>8313</v>
      </c>
      <c r="P182" t="s">
        <v>8314</v>
      </c>
      <c r="R182" s="14">
        <v>45.84</v>
      </c>
      <c r="S182" s="16">
        <v>41921.770439814813</v>
      </c>
      <c r="T182" s="16">
        <v>41938.770439814813</v>
      </c>
    </row>
    <row r="183" spans="1:20" ht="6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 t="s">
        <v>8313</v>
      </c>
      <c r="P183" t="s">
        <v>8314</v>
      </c>
      <c r="R183" s="14">
        <v>13</v>
      </c>
      <c r="S183" s="16">
        <v>42021.301192129627</v>
      </c>
      <c r="T183" s="16">
        <v>42051.301192129627</v>
      </c>
    </row>
    <row r="184" spans="1:20" ht="6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 t="s">
        <v>8313</v>
      </c>
      <c r="P184" t="s">
        <v>8314</v>
      </c>
      <c r="R184" s="14" t="e">
        <v>#DIV/0!</v>
      </c>
      <c r="S184" s="16">
        <v>42419.246168981481</v>
      </c>
      <c r="T184" s="16">
        <v>42434.246168981481</v>
      </c>
    </row>
    <row r="185" spans="1:20" ht="6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 t="s">
        <v>8313</v>
      </c>
      <c r="P185" t="s">
        <v>8314</v>
      </c>
      <c r="R185" s="14">
        <v>1</v>
      </c>
      <c r="S185" s="16">
        <v>42174.780821759254</v>
      </c>
      <c r="T185" s="16">
        <v>42204.780821759254</v>
      </c>
    </row>
    <row r="186" spans="1:20" ht="97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 t="s">
        <v>8313</v>
      </c>
      <c r="P186" t="s">
        <v>8314</v>
      </c>
      <c r="R186" s="14">
        <v>52.5</v>
      </c>
      <c r="S186" s="16">
        <v>41856.672152777777</v>
      </c>
      <c r="T186" s="16">
        <v>41886.672152777777</v>
      </c>
    </row>
    <row r="187" spans="1:20" ht="6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 t="s">
        <v>8313</v>
      </c>
      <c r="P187" t="s">
        <v>8314</v>
      </c>
      <c r="R187" s="14">
        <v>7.25</v>
      </c>
      <c r="S187" s="16">
        <v>42417.675879629634</v>
      </c>
      <c r="T187" s="16">
        <v>42475.686111111107</v>
      </c>
    </row>
    <row r="188" spans="1:20" ht="6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 t="s">
        <v>8313</v>
      </c>
      <c r="P188" t="s">
        <v>8314</v>
      </c>
      <c r="R188" s="14">
        <v>33.33</v>
      </c>
      <c r="S188" s="16">
        <v>42057.190960648149</v>
      </c>
      <c r="T188" s="16">
        <v>42087.149293981478</v>
      </c>
    </row>
    <row r="189" spans="1:20" ht="49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 t="s">
        <v>8313</v>
      </c>
      <c r="P189" t="s">
        <v>8314</v>
      </c>
      <c r="R189" s="14">
        <v>62.5</v>
      </c>
      <c r="S189" s="16">
        <v>41878.911550925928</v>
      </c>
      <c r="T189" s="16">
        <v>41938.911550925928</v>
      </c>
    </row>
    <row r="190" spans="1:20" ht="8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 t="s">
        <v>8313</v>
      </c>
      <c r="P190" t="s">
        <v>8314</v>
      </c>
      <c r="R190" s="14">
        <v>63.56</v>
      </c>
      <c r="S190" s="16">
        <v>41990.584108796291</v>
      </c>
      <c r="T190" s="16">
        <v>42036.120833333334</v>
      </c>
    </row>
    <row r="191" spans="1:20" ht="49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 t="s">
        <v>8313</v>
      </c>
      <c r="P191" t="s">
        <v>8314</v>
      </c>
      <c r="R191" s="14" t="e">
        <v>#DIV/0!</v>
      </c>
      <c r="S191" s="16">
        <v>42408.999571759254</v>
      </c>
      <c r="T191" s="16">
        <v>42453.957905092597</v>
      </c>
    </row>
    <row r="192" spans="1:20" ht="8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 t="s">
        <v>8313</v>
      </c>
      <c r="P192" t="s">
        <v>8314</v>
      </c>
      <c r="R192" s="14">
        <v>10</v>
      </c>
      <c r="S192" s="16">
        <v>42217.670104166667</v>
      </c>
      <c r="T192" s="16">
        <v>42247.670104166667</v>
      </c>
    </row>
    <row r="193" spans="1:20" ht="6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 t="s">
        <v>8313</v>
      </c>
      <c r="P193" t="s">
        <v>8314</v>
      </c>
      <c r="R193" s="14" t="e">
        <v>#DIV/0!</v>
      </c>
      <c r="S193" s="16">
        <v>42282.655543981484</v>
      </c>
      <c r="T193" s="16">
        <v>42342.697210648148</v>
      </c>
    </row>
    <row r="194" spans="1:20" ht="8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 t="s">
        <v>8313</v>
      </c>
      <c r="P194" t="s">
        <v>8314</v>
      </c>
      <c r="R194" s="14">
        <v>30.71</v>
      </c>
      <c r="S194" s="16">
        <v>42768.97084490741</v>
      </c>
      <c r="T194" s="16">
        <v>42789.041666666672</v>
      </c>
    </row>
    <row r="195" spans="1:20" ht="6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 t="s">
        <v>8313</v>
      </c>
      <c r="P195" t="s">
        <v>8314</v>
      </c>
      <c r="R195" s="14">
        <v>51</v>
      </c>
      <c r="S195" s="16">
        <v>41765.938657407409</v>
      </c>
      <c r="T195" s="16">
        <v>41795.938657407409</v>
      </c>
    </row>
    <row r="196" spans="1:20" ht="49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 t="s">
        <v>8313</v>
      </c>
      <c r="P196" t="s">
        <v>8314</v>
      </c>
      <c r="R196" s="14" t="e">
        <v>#DIV/0!</v>
      </c>
      <c r="S196" s="16">
        <v>42322.025115740747</v>
      </c>
      <c r="T196" s="16">
        <v>42352.025115740747</v>
      </c>
    </row>
    <row r="197" spans="1:20" ht="6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 t="s">
        <v>8313</v>
      </c>
      <c r="P197" t="s">
        <v>8314</v>
      </c>
      <c r="R197" s="14">
        <v>66.67</v>
      </c>
      <c r="S197" s="16">
        <v>42374.655081018514</v>
      </c>
      <c r="T197" s="16">
        <v>42403.784027777772</v>
      </c>
    </row>
    <row r="198" spans="1:20" ht="97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 t="s">
        <v>8313</v>
      </c>
      <c r="P198" t="s">
        <v>8314</v>
      </c>
      <c r="R198" s="14" t="e">
        <v>#DIV/0!</v>
      </c>
      <c r="S198" s="16">
        <v>41941.585231481484</v>
      </c>
      <c r="T198" s="16">
        <v>41991.626898148148</v>
      </c>
    </row>
    <row r="199" spans="1:20" ht="8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 t="s">
        <v>8313</v>
      </c>
      <c r="P199" t="s">
        <v>8314</v>
      </c>
      <c r="R199" s="14">
        <v>59</v>
      </c>
      <c r="S199" s="16">
        <v>42293.809212962966</v>
      </c>
      <c r="T199" s="16">
        <v>42353.85087962963</v>
      </c>
    </row>
    <row r="200" spans="1:20" ht="8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 t="s">
        <v>8313</v>
      </c>
      <c r="P200" t="s">
        <v>8314</v>
      </c>
      <c r="R200" s="14">
        <v>100</v>
      </c>
      <c r="S200" s="16">
        <v>42067.947337962964</v>
      </c>
      <c r="T200" s="16">
        <v>42097.905671296292</v>
      </c>
    </row>
    <row r="201" spans="1:20" ht="33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 t="s">
        <v>8313</v>
      </c>
      <c r="P201" t="s">
        <v>8314</v>
      </c>
      <c r="R201" s="14">
        <v>147.4</v>
      </c>
      <c r="S201" s="16">
        <v>41903.882951388885</v>
      </c>
      <c r="T201" s="16">
        <v>41933.882951388885</v>
      </c>
    </row>
    <row r="202" spans="1:20" ht="6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 t="s">
        <v>8313</v>
      </c>
      <c r="P202" t="s">
        <v>8314</v>
      </c>
      <c r="R202" s="14">
        <v>166.06</v>
      </c>
      <c r="S202" s="16">
        <v>41804.937083333331</v>
      </c>
      <c r="T202" s="16">
        <v>41821.9375</v>
      </c>
    </row>
    <row r="203" spans="1:20" ht="6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 t="s">
        <v>8313</v>
      </c>
      <c r="P203" t="s">
        <v>8314</v>
      </c>
      <c r="R203" s="14">
        <v>40</v>
      </c>
      <c r="S203" s="16">
        <v>42497.070775462969</v>
      </c>
      <c r="T203" s="16">
        <v>42514.600694444445</v>
      </c>
    </row>
    <row r="204" spans="1:20" ht="113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 t="s">
        <v>8313</v>
      </c>
      <c r="P204" t="s">
        <v>8314</v>
      </c>
      <c r="R204" s="14">
        <v>75.25</v>
      </c>
      <c r="S204" s="16">
        <v>41869.798726851855</v>
      </c>
      <c r="T204" s="16">
        <v>41929.798726851855</v>
      </c>
    </row>
    <row r="205" spans="1:20" ht="8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 t="s">
        <v>8313</v>
      </c>
      <c r="P205" t="s">
        <v>8314</v>
      </c>
      <c r="R205" s="14">
        <v>60</v>
      </c>
      <c r="S205" s="16">
        <v>42305.670914351853</v>
      </c>
      <c r="T205" s="16">
        <v>42339.249305555553</v>
      </c>
    </row>
    <row r="206" spans="1:20" ht="49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 t="s">
        <v>8313</v>
      </c>
      <c r="P206" t="s">
        <v>8314</v>
      </c>
      <c r="R206" s="14">
        <v>1250</v>
      </c>
      <c r="S206" s="16">
        <v>42144.231527777782</v>
      </c>
      <c r="T206" s="16">
        <v>42203.125</v>
      </c>
    </row>
    <row r="207" spans="1:20" ht="6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 t="s">
        <v>8313</v>
      </c>
      <c r="P207" t="s">
        <v>8314</v>
      </c>
      <c r="R207" s="14">
        <v>7</v>
      </c>
      <c r="S207" s="16">
        <v>41995.084074074075</v>
      </c>
      <c r="T207" s="16">
        <v>42024.802777777775</v>
      </c>
    </row>
    <row r="208" spans="1:20" ht="6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 t="s">
        <v>8313</v>
      </c>
      <c r="P208" t="s">
        <v>8314</v>
      </c>
      <c r="R208" s="14">
        <v>56.25</v>
      </c>
      <c r="S208" s="16">
        <v>42074.219699074078</v>
      </c>
      <c r="T208" s="16">
        <v>42104.208333333328</v>
      </c>
    </row>
    <row r="209" spans="1:20" ht="8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 t="s">
        <v>8313</v>
      </c>
      <c r="P209" t="s">
        <v>8314</v>
      </c>
      <c r="R209" s="14">
        <v>38.33</v>
      </c>
      <c r="S209" s="16">
        <v>41904.650578703702</v>
      </c>
      <c r="T209" s="16">
        <v>41934.650578703702</v>
      </c>
    </row>
    <row r="210" spans="1:20" ht="113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 t="s">
        <v>8313</v>
      </c>
      <c r="P210" t="s">
        <v>8314</v>
      </c>
      <c r="R210" s="14">
        <v>27.5</v>
      </c>
      <c r="S210" s="16">
        <v>41991.022488425922</v>
      </c>
      <c r="T210" s="16">
        <v>42015.041666666672</v>
      </c>
    </row>
    <row r="211" spans="1:20" ht="8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 t="s">
        <v>8313</v>
      </c>
      <c r="P211" t="s">
        <v>8314</v>
      </c>
      <c r="R211" s="14">
        <v>16</v>
      </c>
      <c r="S211" s="16">
        <v>42169.958506944444</v>
      </c>
      <c r="T211" s="16">
        <v>42199.958506944444</v>
      </c>
    </row>
    <row r="212" spans="1:20" ht="6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 t="s">
        <v>8313</v>
      </c>
      <c r="P212" t="s">
        <v>8314</v>
      </c>
      <c r="R212" s="14">
        <v>1</v>
      </c>
      <c r="S212" s="16">
        <v>41905.636469907404</v>
      </c>
      <c r="T212" s="16">
        <v>41935.636469907404</v>
      </c>
    </row>
    <row r="213" spans="1:20" ht="49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 t="s">
        <v>8313</v>
      </c>
      <c r="P213" t="s">
        <v>8314</v>
      </c>
      <c r="R213" s="14" t="e">
        <v>#DIV/0!</v>
      </c>
      <c r="S213" s="16">
        <v>41761.810150462967</v>
      </c>
      <c r="T213" s="16">
        <v>41768.286805555559</v>
      </c>
    </row>
    <row r="214" spans="1:20" ht="6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 t="s">
        <v>8313</v>
      </c>
      <c r="P214" t="s">
        <v>8314</v>
      </c>
      <c r="R214" s="14">
        <v>86.62</v>
      </c>
      <c r="S214" s="16">
        <v>41865.878657407404</v>
      </c>
      <c r="T214" s="16">
        <v>41925.878657407404</v>
      </c>
    </row>
    <row r="215" spans="1:20" ht="8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 t="s">
        <v>8313</v>
      </c>
      <c r="P215" t="s">
        <v>8314</v>
      </c>
      <c r="R215" s="14" t="e">
        <v>#DIV/0!</v>
      </c>
      <c r="S215" s="16">
        <v>42613.841261574074</v>
      </c>
      <c r="T215" s="16">
        <v>42644.166666666672</v>
      </c>
    </row>
    <row r="216" spans="1:20" ht="6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 t="s">
        <v>8313</v>
      </c>
      <c r="P216" t="s">
        <v>8314</v>
      </c>
      <c r="R216" s="14">
        <v>88.33</v>
      </c>
      <c r="S216" s="16">
        <v>42534.933321759265</v>
      </c>
      <c r="T216" s="16">
        <v>42554.832638888889</v>
      </c>
    </row>
    <row r="217" spans="1:20" ht="6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 t="s">
        <v>8313</v>
      </c>
      <c r="P217" t="s">
        <v>8314</v>
      </c>
      <c r="R217" s="14">
        <v>23.75</v>
      </c>
      <c r="S217" s="16">
        <v>42446.060694444444</v>
      </c>
      <c r="T217" s="16">
        <v>42461.165972222225</v>
      </c>
    </row>
    <row r="218" spans="1:20" ht="113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 t="s">
        <v>8313</v>
      </c>
      <c r="P218" t="s">
        <v>8314</v>
      </c>
      <c r="R218" s="14" t="e">
        <v>#DIV/0!</v>
      </c>
      <c r="S218" s="16">
        <v>42421.141469907408</v>
      </c>
      <c r="T218" s="16">
        <v>42481.099803240737</v>
      </c>
    </row>
    <row r="219" spans="1:20" ht="113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 t="s">
        <v>8313</v>
      </c>
      <c r="P219" t="s">
        <v>8314</v>
      </c>
      <c r="R219" s="14">
        <v>163.33000000000001</v>
      </c>
      <c r="S219" s="16">
        <v>42523.739212962959</v>
      </c>
      <c r="T219" s="16">
        <v>42553.739212962959</v>
      </c>
    </row>
    <row r="220" spans="1:20" ht="6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 t="s">
        <v>8313</v>
      </c>
      <c r="P220" t="s">
        <v>8314</v>
      </c>
      <c r="R220" s="14">
        <v>6.75</v>
      </c>
      <c r="S220" s="16">
        <v>41833.951516203706</v>
      </c>
      <c r="T220" s="16">
        <v>41863.951516203706</v>
      </c>
    </row>
    <row r="221" spans="1:20" ht="97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 t="s">
        <v>8313</v>
      </c>
      <c r="P221" t="s">
        <v>8314</v>
      </c>
      <c r="R221" s="14">
        <v>25</v>
      </c>
      <c r="S221" s="16">
        <v>42479.039212962962</v>
      </c>
      <c r="T221" s="16">
        <v>42509.039212962962</v>
      </c>
    </row>
    <row r="222" spans="1:20" ht="97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 t="s">
        <v>8313</v>
      </c>
      <c r="P222" t="s">
        <v>8314</v>
      </c>
      <c r="R222" s="14">
        <v>179.12</v>
      </c>
      <c r="S222" s="16">
        <v>42235.117476851854</v>
      </c>
      <c r="T222" s="16">
        <v>42275.117476851854</v>
      </c>
    </row>
    <row r="223" spans="1:20" ht="6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 t="s">
        <v>8313</v>
      </c>
      <c r="P223" t="s">
        <v>8314</v>
      </c>
      <c r="R223" s="14">
        <v>34.950000000000003</v>
      </c>
      <c r="S223" s="16">
        <v>42718.963599537034</v>
      </c>
      <c r="T223" s="16">
        <v>42748.961805555555</v>
      </c>
    </row>
    <row r="224" spans="1:20" ht="6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 t="s">
        <v>8313</v>
      </c>
      <c r="P224" t="s">
        <v>8314</v>
      </c>
      <c r="R224" s="14">
        <v>27.5</v>
      </c>
      <c r="S224" s="16">
        <v>42031.666898148149</v>
      </c>
      <c r="T224" s="16">
        <v>42064.125</v>
      </c>
    </row>
    <row r="225" spans="1:20" ht="97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 t="s">
        <v>8313</v>
      </c>
      <c r="P225" t="s">
        <v>8314</v>
      </c>
      <c r="R225" s="14">
        <v>18.5</v>
      </c>
      <c r="S225" s="16">
        <v>42078.34520833334</v>
      </c>
      <c r="T225" s="16">
        <v>42133.166666666672</v>
      </c>
    </row>
    <row r="226" spans="1:20" ht="8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 t="s">
        <v>8313</v>
      </c>
      <c r="P226" t="s">
        <v>8314</v>
      </c>
      <c r="R226" s="14" t="e">
        <v>#DIV/0!</v>
      </c>
      <c r="S226" s="16">
        <v>41905.795706018522</v>
      </c>
      <c r="T226" s="16">
        <v>41933.82708333333</v>
      </c>
    </row>
    <row r="227" spans="1:20" ht="6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 t="s">
        <v>8313</v>
      </c>
      <c r="P227" t="s">
        <v>8314</v>
      </c>
      <c r="R227" s="14">
        <v>222.5</v>
      </c>
      <c r="S227" s="16">
        <v>42695.7105787037</v>
      </c>
      <c r="T227" s="16">
        <v>42725.7105787037</v>
      </c>
    </row>
    <row r="228" spans="1:20" ht="97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 t="s">
        <v>8313</v>
      </c>
      <c r="P228" t="s">
        <v>8314</v>
      </c>
      <c r="R228" s="14">
        <v>5</v>
      </c>
      <c r="S228" s="16">
        <v>42510.938900462963</v>
      </c>
      <c r="T228" s="16">
        <v>42540.938900462963</v>
      </c>
    </row>
    <row r="229" spans="1:20" ht="6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 t="s">
        <v>8313</v>
      </c>
      <c r="P229" t="s">
        <v>8314</v>
      </c>
      <c r="R229" s="14" t="e">
        <v>#DIV/0!</v>
      </c>
      <c r="S229" s="16">
        <v>42511.698101851856</v>
      </c>
      <c r="T229" s="16">
        <v>42535.787500000006</v>
      </c>
    </row>
    <row r="230" spans="1:20" ht="97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 t="s">
        <v>8313</v>
      </c>
      <c r="P230" t="s">
        <v>8314</v>
      </c>
      <c r="R230" s="14">
        <v>29.17</v>
      </c>
      <c r="S230" s="16">
        <v>42041.581307870365</v>
      </c>
      <c r="T230" s="16">
        <v>42071.539641203708</v>
      </c>
    </row>
    <row r="231" spans="1:20" ht="6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 t="s">
        <v>8313</v>
      </c>
      <c r="P231" t="s">
        <v>8314</v>
      </c>
      <c r="R231" s="14">
        <v>1.5</v>
      </c>
      <c r="S231" s="16">
        <v>42307.189270833333</v>
      </c>
      <c r="T231" s="16">
        <v>42322.958333333328</v>
      </c>
    </row>
    <row r="232" spans="1:20" ht="6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 t="s">
        <v>8313</v>
      </c>
      <c r="P232" t="s">
        <v>8314</v>
      </c>
      <c r="R232" s="14">
        <v>126.5</v>
      </c>
      <c r="S232" s="16">
        <v>42353.761759259258</v>
      </c>
      <c r="T232" s="16">
        <v>42383.761759259258</v>
      </c>
    </row>
    <row r="233" spans="1:20" ht="6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 t="s">
        <v>8313</v>
      </c>
      <c r="P233" t="s">
        <v>8314</v>
      </c>
      <c r="R233" s="14">
        <v>10</v>
      </c>
      <c r="S233" s="16">
        <v>42058.603877314818</v>
      </c>
      <c r="T233" s="16">
        <v>42087.165972222225</v>
      </c>
    </row>
    <row r="234" spans="1:20" ht="6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 t="s">
        <v>8313</v>
      </c>
      <c r="P234" t="s">
        <v>8314</v>
      </c>
      <c r="R234" s="14">
        <v>9.4</v>
      </c>
      <c r="S234" s="16">
        <v>42304.940960648149</v>
      </c>
      <c r="T234" s="16">
        <v>42329.166666666672</v>
      </c>
    </row>
    <row r="235" spans="1:20" ht="6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 t="s">
        <v>8313</v>
      </c>
      <c r="P235" t="s">
        <v>8314</v>
      </c>
      <c r="R235" s="14" t="e">
        <v>#DIV/0!</v>
      </c>
      <c r="S235" s="16">
        <v>42538.742893518516</v>
      </c>
      <c r="T235" s="16">
        <v>42568.742893518516</v>
      </c>
    </row>
    <row r="236" spans="1:20" ht="113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 t="s">
        <v>8313</v>
      </c>
      <c r="P236" t="s">
        <v>8314</v>
      </c>
      <c r="R236" s="14">
        <v>30</v>
      </c>
      <c r="S236" s="16">
        <v>42122.732499999998</v>
      </c>
      <c r="T236" s="16">
        <v>42155.732638888891</v>
      </c>
    </row>
    <row r="237" spans="1:20" ht="6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 t="s">
        <v>8313</v>
      </c>
      <c r="P237" t="s">
        <v>8314</v>
      </c>
      <c r="R237" s="14">
        <v>10.67</v>
      </c>
      <c r="S237" s="16">
        <v>42209.67288194444</v>
      </c>
      <c r="T237" s="16">
        <v>42223.625</v>
      </c>
    </row>
    <row r="238" spans="1:20" ht="6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 t="s">
        <v>8313</v>
      </c>
      <c r="P238" t="s">
        <v>8314</v>
      </c>
      <c r="R238" s="14">
        <v>25.5</v>
      </c>
      <c r="S238" s="16">
        <v>41990.506377314814</v>
      </c>
      <c r="T238" s="16">
        <v>42020.506377314814</v>
      </c>
    </row>
    <row r="239" spans="1:20" ht="49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 t="s">
        <v>8313</v>
      </c>
      <c r="P239" t="s">
        <v>8314</v>
      </c>
      <c r="R239" s="14">
        <v>20</v>
      </c>
      <c r="S239" s="16">
        <v>42039.194988425923</v>
      </c>
      <c r="T239" s="16">
        <v>42099.153321759266</v>
      </c>
    </row>
    <row r="240" spans="1:20" ht="6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 t="s">
        <v>8313</v>
      </c>
      <c r="P240" t="s">
        <v>8314</v>
      </c>
      <c r="R240" s="14">
        <v>91.25</v>
      </c>
      <c r="S240" s="16">
        <v>41890.086805555555</v>
      </c>
      <c r="T240" s="16">
        <v>41934.207638888889</v>
      </c>
    </row>
    <row r="241" spans="1:20" ht="49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 t="s">
        <v>8313</v>
      </c>
      <c r="P241" t="s">
        <v>8314</v>
      </c>
      <c r="R241" s="14" t="e">
        <v>#DIV/0!</v>
      </c>
      <c r="S241" s="16">
        <v>42495.722187499996</v>
      </c>
      <c r="T241" s="16">
        <v>42525.722187499996</v>
      </c>
    </row>
    <row r="242" spans="1:20" ht="97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 t="s">
        <v>8313</v>
      </c>
      <c r="P242" t="s">
        <v>8314</v>
      </c>
      <c r="R242" s="14">
        <v>50</v>
      </c>
      <c r="S242" s="16">
        <v>42570.850381944445</v>
      </c>
      <c r="T242" s="16">
        <v>42615.850381944445</v>
      </c>
    </row>
    <row r="243" spans="1:20" ht="6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 t="s">
        <v>8313</v>
      </c>
      <c r="P243" t="s">
        <v>8314</v>
      </c>
      <c r="R243" s="14" t="e">
        <v>#DIV/0!</v>
      </c>
      <c r="S243" s="16">
        <v>41927.124884259261</v>
      </c>
      <c r="T243" s="16">
        <v>41937.124884259261</v>
      </c>
    </row>
    <row r="244" spans="1:20" ht="113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 t="s">
        <v>8313</v>
      </c>
      <c r="P244" t="s">
        <v>8314</v>
      </c>
      <c r="R244" s="14" t="e">
        <v>#DIV/0!</v>
      </c>
      <c r="S244" s="16">
        <v>42730.903726851851</v>
      </c>
      <c r="T244" s="16">
        <v>42760.903726851851</v>
      </c>
    </row>
    <row r="245" spans="1:20" ht="49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 t="s">
        <v>8313</v>
      </c>
      <c r="P245" t="s">
        <v>8314</v>
      </c>
      <c r="R245" s="14">
        <v>22.83</v>
      </c>
      <c r="S245" s="16">
        <v>42475.848067129627</v>
      </c>
      <c r="T245" s="16">
        <v>42505.848067129627</v>
      </c>
    </row>
    <row r="246" spans="1:20" ht="49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 t="s">
        <v>8313</v>
      </c>
      <c r="P246" t="s">
        <v>8314</v>
      </c>
      <c r="R246" s="14">
        <v>16.670000000000002</v>
      </c>
      <c r="S246" s="16">
        <v>42188.83293981482</v>
      </c>
      <c r="T246" s="16">
        <v>42242.772222222222</v>
      </c>
    </row>
    <row r="247" spans="1:20" ht="6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 t="s">
        <v>8313</v>
      </c>
      <c r="P247" t="s">
        <v>8314</v>
      </c>
      <c r="R247" s="14">
        <v>106.97</v>
      </c>
      <c r="S247" s="16">
        <v>42053.049375000002</v>
      </c>
      <c r="T247" s="16">
        <v>42096.041666666672</v>
      </c>
    </row>
    <row r="248" spans="1:20" ht="6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 t="s">
        <v>8313</v>
      </c>
      <c r="P248" t="s">
        <v>8314</v>
      </c>
      <c r="R248" s="14">
        <v>10.25</v>
      </c>
      <c r="S248" s="16">
        <v>41883.916678240741</v>
      </c>
      <c r="T248" s="16">
        <v>41906.916678240741</v>
      </c>
    </row>
    <row r="249" spans="1:20" ht="6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 t="s">
        <v>8313</v>
      </c>
      <c r="P249" t="s">
        <v>8314</v>
      </c>
      <c r="R249" s="14">
        <v>59</v>
      </c>
      <c r="S249" s="16">
        <v>42767.031678240746</v>
      </c>
      <c r="T249" s="16">
        <v>42797.208333333328</v>
      </c>
    </row>
    <row r="250" spans="1:20" ht="49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 t="s">
        <v>8313</v>
      </c>
      <c r="P250" t="s">
        <v>8314</v>
      </c>
      <c r="R250" s="14">
        <v>15.67</v>
      </c>
      <c r="S250" s="16">
        <v>42029.135879629626</v>
      </c>
      <c r="T250" s="16">
        <v>42059.135879629626</v>
      </c>
    </row>
    <row r="251" spans="1:20" ht="6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 t="s">
        <v>8313</v>
      </c>
      <c r="P251" t="s">
        <v>8314</v>
      </c>
      <c r="R251" s="14">
        <v>1</v>
      </c>
      <c r="S251" s="16">
        <v>42358.573182870372</v>
      </c>
      <c r="T251" s="16">
        <v>42377.273611111115</v>
      </c>
    </row>
  </sheetData>
  <conditionalFormatting sqref="Q1:R1 Q2:Q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0C290-6F69-084E-BCEE-DB69527F36DE}">
  <dimension ref="A1:C14"/>
  <sheetViews>
    <sheetView zoomScale="125" workbookViewId="0">
      <selection activeCell="D24" sqref="D24"/>
    </sheetView>
  </sheetViews>
  <sheetFormatPr baseColWidth="10" defaultRowHeight="15" x14ac:dyDescent="0.2"/>
  <cols>
    <col min="1" max="1" width="23" bestFit="1" customWidth="1"/>
    <col min="2" max="2" width="11.5" customWidth="1"/>
    <col min="3" max="3" width="12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8387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8390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8391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8393</v>
      </c>
      <c r="B7" s="20">
        <f>B5-B6</f>
        <v>3500</v>
      </c>
      <c r="C7" s="20">
        <f>C5-C6</f>
        <v>8000</v>
      </c>
    </row>
    <row r="8" spans="1:3" x14ac:dyDescent="0.2">
      <c r="B8" s="20"/>
      <c r="C8" s="20"/>
    </row>
    <row r="9" spans="1:3" x14ac:dyDescent="0.2">
      <c r="A9" t="s">
        <v>8388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t="s">
        <v>8389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t="s">
        <v>8397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t="s">
        <v>8394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t="s">
        <v>8395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D43A9-DF98-E64E-8B1C-C1FDB6B3869F}">
  <dimension ref="A1:T413"/>
  <sheetViews>
    <sheetView workbookViewId="0">
      <selection activeCell="C11" sqref="C11"/>
    </sheetView>
  </sheetViews>
  <sheetFormatPr baseColWidth="10" defaultRowHeight="15" x14ac:dyDescent="0.2"/>
  <cols>
    <col min="2" max="2" width="25.33203125" customWidth="1"/>
    <col min="3" max="3" width="2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8362</v>
      </c>
      <c r="P1" s="1" t="s">
        <v>8363</v>
      </c>
      <c r="Q1" s="1" t="s">
        <v>8360</v>
      </c>
      <c r="R1" s="1" t="s">
        <v>8361</v>
      </c>
      <c r="S1" s="15" t="s">
        <v>8358</v>
      </c>
      <c r="T1" t="s">
        <v>8359</v>
      </c>
    </row>
    <row r="2" spans="1:20" ht="8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 t="s">
        <v>8313</v>
      </c>
      <c r="P2" t="s">
        <v>8314</v>
      </c>
      <c r="Q2" s="14">
        <v>105</v>
      </c>
      <c r="R2" s="14">
        <v>93.43</v>
      </c>
      <c r="S2" s="16">
        <v>42646.092812499999</v>
      </c>
      <c r="T2" s="16">
        <v>42675.207638888889</v>
      </c>
    </row>
    <row r="3" spans="1:20" ht="6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 t="s">
        <v>8313</v>
      </c>
      <c r="P3" t="s">
        <v>8314</v>
      </c>
      <c r="Q3" s="14">
        <v>115</v>
      </c>
      <c r="R3" s="14">
        <v>110.97</v>
      </c>
      <c r="S3" s="16">
        <v>42430.040798611109</v>
      </c>
      <c r="T3" s="16">
        <v>42449.999131944445</v>
      </c>
    </row>
    <row r="4" spans="1:20" ht="97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 t="s">
        <v>8313</v>
      </c>
      <c r="P4" t="s">
        <v>8314</v>
      </c>
      <c r="Q4" s="14">
        <v>121</v>
      </c>
      <c r="R4" s="14">
        <v>71.790000000000006</v>
      </c>
      <c r="S4" s="16">
        <v>42238.13282407407</v>
      </c>
      <c r="T4" s="16">
        <v>42268.13282407407</v>
      </c>
    </row>
    <row r="5" spans="1:20" ht="8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 t="s">
        <v>8313</v>
      </c>
      <c r="P5" t="s">
        <v>8314</v>
      </c>
      <c r="Q5" s="14">
        <v>100</v>
      </c>
      <c r="R5" s="14">
        <v>1000</v>
      </c>
      <c r="S5" s="16">
        <v>41850.400937500002</v>
      </c>
      <c r="T5" s="16">
        <v>41895.400937500002</v>
      </c>
    </row>
    <row r="6" spans="1:20" ht="8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 t="s">
        <v>8313</v>
      </c>
      <c r="P6" t="s">
        <v>8314</v>
      </c>
      <c r="Q6" s="14">
        <v>101</v>
      </c>
      <c r="R6" s="14">
        <v>63.83</v>
      </c>
      <c r="S6" s="16">
        <v>42753.205625000002</v>
      </c>
      <c r="T6" s="16">
        <v>42783.670138888891</v>
      </c>
    </row>
    <row r="7" spans="1:20" ht="33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 t="s">
        <v>8313</v>
      </c>
      <c r="P7" t="s">
        <v>8314</v>
      </c>
      <c r="Q7" s="14">
        <v>116</v>
      </c>
      <c r="R7" s="14">
        <v>44.33</v>
      </c>
      <c r="S7" s="16">
        <v>42155.920219907406</v>
      </c>
      <c r="T7" s="16">
        <v>42176.888888888891</v>
      </c>
    </row>
    <row r="8" spans="1:20" ht="8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 t="s">
        <v>8313</v>
      </c>
      <c r="P8" t="s">
        <v>8314</v>
      </c>
      <c r="Q8" s="14">
        <v>108</v>
      </c>
      <c r="R8" s="14">
        <v>126.55</v>
      </c>
      <c r="S8" s="16">
        <v>42157.591064814813</v>
      </c>
      <c r="T8" s="16">
        <v>42179.083333333328</v>
      </c>
    </row>
    <row r="9" spans="1:20" ht="8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 t="s">
        <v>8313</v>
      </c>
      <c r="P9" t="s">
        <v>8314</v>
      </c>
      <c r="Q9" s="14">
        <v>100</v>
      </c>
      <c r="R9" s="14">
        <v>129.03</v>
      </c>
      <c r="S9" s="16">
        <v>42676.065150462964</v>
      </c>
      <c r="T9" s="16">
        <v>42721.290972222225</v>
      </c>
    </row>
    <row r="10" spans="1:20" ht="8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 t="s">
        <v>8313</v>
      </c>
      <c r="P10" t="s">
        <v>8314</v>
      </c>
      <c r="Q10" s="14">
        <v>123</v>
      </c>
      <c r="R10" s="14">
        <v>71.239999999999995</v>
      </c>
      <c r="S10" s="16">
        <v>42473.007037037038</v>
      </c>
      <c r="T10" s="16">
        <v>42503.007037037038</v>
      </c>
    </row>
    <row r="11" spans="1:20" ht="8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 t="s">
        <v>8313</v>
      </c>
      <c r="P11" t="s">
        <v>8314</v>
      </c>
      <c r="Q11" s="14">
        <v>121</v>
      </c>
      <c r="R11" s="14">
        <v>40.85</v>
      </c>
      <c r="S11" s="16">
        <v>42282.768414351856</v>
      </c>
      <c r="T11" s="16">
        <v>42312.810081018513</v>
      </c>
    </row>
    <row r="12" spans="1:20" ht="8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 t="s">
        <v>8313</v>
      </c>
      <c r="P12" t="s">
        <v>8314</v>
      </c>
      <c r="Q12" s="14">
        <v>302</v>
      </c>
      <c r="R12" s="14">
        <v>252.02</v>
      </c>
      <c r="S12" s="16">
        <v>42473.794710648144</v>
      </c>
      <c r="T12" s="16">
        <v>42503.794710648144</v>
      </c>
    </row>
    <row r="13" spans="1:20" ht="8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 t="s">
        <v>8313</v>
      </c>
      <c r="P13" t="s">
        <v>8314</v>
      </c>
      <c r="Q13" s="14">
        <v>101</v>
      </c>
      <c r="R13" s="14">
        <v>65.16</v>
      </c>
      <c r="S13" s="16">
        <v>42712.23474537037</v>
      </c>
      <c r="T13" s="16">
        <v>42735.707638888889</v>
      </c>
    </row>
    <row r="14" spans="1:20" ht="97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 t="s">
        <v>8313</v>
      </c>
      <c r="P14" t="s">
        <v>8314</v>
      </c>
      <c r="Q14" s="14">
        <v>100</v>
      </c>
      <c r="R14" s="14">
        <v>65.87</v>
      </c>
      <c r="S14" s="16">
        <v>42561.154664351852</v>
      </c>
      <c r="T14" s="16">
        <v>42592.166666666672</v>
      </c>
    </row>
    <row r="15" spans="1:20" ht="6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 t="s">
        <v>8313</v>
      </c>
      <c r="P15" t="s">
        <v>8314</v>
      </c>
      <c r="Q15" s="14">
        <v>125</v>
      </c>
      <c r="R15" s="14">
        <v>36.08</v>
      </c>
      <c r="S15" s="16">
        <v>42709.134780092587</v>
      </c>
      <c r="T15" s="16">
        <v>42739.134780092587</v>
      </c>
    </row>
    <row r="16" spans="1:20" ht="33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 t="s">
        <v>8313</v>
      </c>
      <c r="P16" t="s">
        <v>8314</v>
      </c>
      <c r="Q16" s="14">
        <v>109</v>
      </c>
      <c r="R16" s="14">
        <v>44.19</v>
      </c>
      <c r="S16" s="16">
        <v>42086.614942129629</v>
      </c>
      <c r="T16" s="16">
        <v>42117.290972222225</v>
      </c>
    </row>
    <row r="17" spans="1:20" ht="8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 t="s">
        <v>8313</v>
      </c>
      <c r="P17" t="s">
        <v>8314</v>
      </c>
      <c r="Q17" s="14">
        <v>146</v>
      </c>
      <c r="R17" s="14">
        <v>104.07</v>
      </c>
      <c r="S17" s="16">
        <v>42064.652673611112</v>
      </c>
      <c r="T17" s="16">
        <v>42101.291666666672</v>
      </c>
    </row>
    <row r="18" spans="1:20" ht="8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 t="s">
        <v>8313</v>
      </c>
      <c r="P18" t="s">
        <v>8314</v>
      </c>
      <c r="Q18" s="14">
        <v>102</v>
      </c>
      <c r="R18" s="14">
        <v>127.79</v>
      </c>
      <c r="S18" s="16">
        <v>42292.701053240744</v>
      </c>
      <c r="T18" s="16">
        <v>42322.742719907401</v>
      </c>
    </row>
    <row r="19" spans="1:20" ht="8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 t="s">
        <v>8313</v>
      </c>
      <c r="P19" t="s">
        <v>8314</v>
      </c>
      <c r="Q19" s="14">
        <v>110</v>
      </c>
      <c r="R19" s="14">
        <v>92.04</v>
      </c>
      <c r="S19" s="16">
        <v>42461.747199074074</v>
      </c>
      <c r="T19" s="16">
        <v>42491.747199074074</v>
      </c>
    </row>
    <row r="20" spans="1:20" ht="8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 t="s">
        <v>8313</v>
      </c>
      <c r="P20" t="s">
        <v>8314</v>
      </c>
      <c r="Q20" s="14">
        <v>124</v>
      </c>
      <c r="R20" s="14">
        <v>135.63</v>
      </c>
      <c r="S20" s="16">
        <v>42169.814340277779</v>
      </c>
      <c r="T20" s="16">
        <v>42199.814340277779</v>
      </c>
    </row>
    <row r="21" spans="1:20" ht="8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 t="s">
        <v>8313</v>
      </c>
      <c r="P21" t="s">
        <v>8314</v>
      </c>
      <c r="Q21" s="14">
        <v>135</v>
      </c>
      <c r="R21" s="14">
        <v>168.75</v>
      </c>
      <c r="S21" s="16">
        <v>42483.675208333334</v>
      </c>
      <c r="T21" s="16">
        <v>42522.789583333331</v>
      </c>
    </row>
    <row r="22" spans="1:20" ht="8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 t="s">
        <v>8313</v>
      </c>
      <c r="P22" t="s">
        <v>8314</v>
      </c>
      <c r="Q22" s="14">
        <v>103</v>
      </c>
      <c r="R22" s="14">
        <v>70.86</v>
      </c>
      <c r="S22" s="16">
        <v>42195.749745370369</v>
      </c>
      <c r="T22" s="16">
        <v>42206.125</v>
      </c>
    </row>
    <row r="23" spans="1:20" ht="6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 t="s">
        <v>8313</v>
      </c>
      <c r="P23" t="s">
        <v>8314</v>
      </c>
      <c r="Q23" s="14">
        <v>100</v>
      </c>
      <c r="R23" s="14">
        <v>50</v>
      </c>
      <c r="S23" s="16">
        <v>42675.057997685188</v>
      </c>
      <c r="T23" s="16">
        <v>42705.099664351852</v>
      </c>
    </row>
    <row r="24" spans="1:20" ht="6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 t="s">
        <v>8313</v>
      </c>
      <c r="P24" t="s">
        <v>8314</v>
      </c>
      <c r="Q24" s="14">
        <v>105</v>
      </c>
      <c r="R24" s="14">
        <v>47</v>
      </c>
      <c r="S24" s="16">
        <v>42018.94159722222</v>
      </c>
      <c r="T24" s="16">
        <v>42047.291666666672</v>
      </c>
    </row>
    <row r="25" spans="1:20" ht="65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 t="s">
        <v>8313</v>
      </c>
      <c r="P25" t="s">
        <v>8314</v>
      </c>
      <c r="Q25" s="14">
        <v>120</v>
      </c>
      <c r="R25" s="14">
        <v>66.67</v>
      </c>
      <c r="S25" s="16">
        <v>42026.924976851849</v>
      </c>
      <c r="T25" s="16">
        <v>42052.207638888889</v>
      </c>
    </row>
    <row r="26" spans="1:20" ht="6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 t="s">
        <v>8313</v>
      </c>
      <c r="P26" t="s">
        <v>8314</v>
      </c>
      <c r="Q26" s="14">
        <v>119</v>
      </c>
      <c r="R26" s="14">
        <v>66.11</v>
      </c>
      <c r="S26" s="16">
        <v>41920.787534722222</v>
      </c>
      <c r="T26" s="16">
        <v>41941.787534722222</v>
      </c>
    </row>
    <row r="27" spans="1:20" ht="6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 t="s">
        <v>8313</v>
      </c>
      <c r="P27" t="s">
        <v>8314</v>
      </c>
      <c r="Q27" s="14">
        <v>105</v>
      </c>
      <c r="R27" s="14">
        <v>36.86</v>
      </c>
      <c r="S27" s="16">
        <v>42558.189432870371</v>
      </c>
      <c r="T27" s="16">
        <v>42587.875</v>
      </c>
    </row>
    <row r="28" spans="1:20" ht="8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 t="s">
        <v>8313</v>
      </c>
      <c r="P28" t="s">
        <v>8314</v>
      </c>
      <c r="Q28" s="14">
        <v>120</v>
      </c>
      <c r="R28" s="14">
        <v>31.5</v>
      </c>
      <c r="S28" s="16">
        <v>41808.198518518519</v>
      </c>
      <c r="T28" s="16">
        <v>41838.198518518519</v>
      </c>
    </row>
    <row r="29" spans="1:20" ht="6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 t="s">
        <v>8313</v>
      </c>
      <c r="P29" t="s">
        <v>8314</v>
      </c>
      <c r="Q29" s="14">
        <v>103</v>
      </c>
      <c r="R29" s="14">
        <v>102.5</v>
      </c>
      <c r="S29" s="16">
        <v>42550.701886574068</v>
      </c>
      <c r="T29" s="16">
        <v>42580.701886574068</v>
      </c>
    </row>
    <row r="30" spans="1:20" ht="49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 t="s">
        <v>8313</v>
      </c>
      <c r="P30" t="s">
        <v>8314</v>
      </c>
      <c r="Q30" s="14">
        <v>101</v>
      </c>
      <c r="R30" s="14">
        <v>126.46</v>
      </c>
      <c r="S30" s="16">
        <v>42056.013124999998</v>
      </c>
      <c r="T30" s="16">
        <v>42075.166666666672</v>
      </c>
    </row>
    <row r="31" spans="1:20" ht="8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 t="s">
        <v>8313</v>
      </c>
      <c r="P31" t="s">
        <v>8314</v>
      </c>
      <c r="Q31" s="14">
        <v>105</v>
      </c>
      <c r="R31" s="14">
        <v>47.88</v>
      </c>
      <c r="S31" s="16">
        <v>42016.938692129625</v>
      </c>
      <c r="T31" s="16">
        <v>42046.938692129625</v>
      </c>
    </row>
    <row r="32" spans="1:20" ht="8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 t="s">
        <v>8313</v>
      </c>
      <c r="P32" t="s">
        <v>8314</v>
      </c>
      <c r="Q32" s="14">
        <v>103</v>
      </c>
      <c r="R32" s="14">
        <v>73.209999999999994</v>
      </c>
      <c r="S32" s="16">
        <v>42591.899988425925</v>
      </c>
      <c r="T32" s="16">
        <v>42622.166666666672</v>
      </c>
    </row>
    <row r="33" spans="1:20" ht="8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 t="s">
        <v>8313</v>
      </c>
      <c r="P33" t="s">
        <v>8314</v>
      </c>
      <c r="Q33" s="14">
        <v>108</v>
      </c>
      <c r="R33" s="14">
        <v>89.67</v>
      </c>
      <c r="S33" s="16">
        <v>42183.231006944443</v>
      </c>
      <c r="T33" s="16">
        <v>42228.231006944443</v>
      </c>
    </row>
    <row r="34" spans="1:20" ht="8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 t="s">
        <v>8313</v>
      </c>
      <c r="P34" t="s">
        <v>8314</v>
      </c>
      <c r="Q34" s="14">
        <v>104</v>
      </c>
      <c r="R34" s="14">
        <v>36.5</v>
      </c>
      <c r="S34" s="16">
        <v>41780.525937500002</v>
      </c>
      <c r="T34" s="16">
        <v>41796.958333333336</v>
      </c>
    </row>
    <row r="35" spans="1:20" ht="8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 t="s">
        <v>8313</v>
      </c>
      <c r="P35" t="s">
        <v>8314</v>
      </c>
      <c r="Q35" s="14">
        <v>128</v>
      </c>
      <c r="R35" s="14">
        <v>90.74</v>
      </c>
      <c r="S35" s="16">
        <v>42158.065694444449</v>
      </c>
      <c r="T35" s="16">
        <v>42201</v>
      </c>
    </row>
    <row r="36" spans="1:20" ht="33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 t="s">
        <v>8313</v>
      </c>
      <c r="P36" t="s">
        <v>8314</v>
      </c>
      <c r="Q36" s="14">
        <v>126</v>
      </c>
      <c r="R36" s="14">
        <v>67.739999999999995</v>
      </c>
      <c r="S36" s="16">
        <v>42154.873124999998</v>
      </c>
      <c r="T36" s="16">
        <v>42184.873124999998</v>
      </c>
    </row>
    <row r="37" spans="1:20" ht="8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 t="s">
        <v>8313</v>
      </c>
      <c r="P37" t="s">
        <v>8314</v>
      </c>
      <c r="Q37" s="14">
        <v>100</v>
      </c>
      <c r="R37" s="14">
        <v>65.38</v>
      </c>
      <c r="S37" s="16">
        <v>42208.84646990741</v>
      </c>
      <c r="T37" s="16">
        <v>42238.84646990741</v>
      </c>
    </row>
    <row r="38" spans="1:20" ht="8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 t="s">
        <v>8313</v>
      </c>
      <c r="P38" t="s">
        <v>8314</v>
      </c>
      <c r="Q38" s="14">
        <v>102</v>
      </c>
      <c r="R38" s="14">
        <v>121.9</v>
      </c>
      <c r="S38" s="16">
        <v>42451.496817129635</v>
      </c>
      <c r="T38" s="16">
        <v>42459.610416666663</v>
      </c>
    </row>
    <row r="39" spans="1:20" ht="8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 t="s">
        <v>8313</v>
      </c>
      <c r="P39" t="s">
        <v>8314</v>
      </c>
      <c r="Q39" s="14">
        <v>108</v>
      </c>
      <c r="R39" s="14">
        <v>47.46</v>
      </c>
      <c r="S39" s="16">
        <v>41759.13962962963</v>
      </c>
      <c r="T39" s="16">
        <v>41791.165972222225</v>
      </c>
    </row>
    <row r="40" spans="1:20" ht="6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 t="s">
        <v>8313</v>
      </c>
      <c r="P40" t="s">
        <v>8314</v>
      </c>
      <c r="Q40" s="14">
        <v>128</v>
      </c>
      <c r="R40" s="14">
        <v>37.21</v>
      </c>
      <c r="S40" s="16">
        <v>42693.742604166662</v>
      </c>
      <c r="T40" s="16">
        <v>42718.742604166662</v>
      </c>
    </row>
    <row r="41" spans="1:20" ht="6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 t="s">
        <v>8313</v>
      </c>
      <c r="P41" t="s">
        <v>8314</v>
      </c>
      <c r="Q41" s="14">
        <v>106</v>
      </c>
      <c r="R41" s="14">
        <v>103.95</v>
      </c>
      <c r="S41" s="16">
        <v>42250.598217592589</v>
      </c>
      <c r="T41" s="16">
        <v>42270.598217592589</v>
      </c>
    </row>
    <row r="42" spans="1:20" ht="8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 t="s">
        <v>8313</v>
      </c>
      <c r="P42" t="s">
        <v>8314</v>
      </c>
      <c r="Q42" s="14">
        <v>100</v>
      </c>
      <c r="R42" s="14">
        <v>63.83</v>
      </c>
      <c r="S42" s="16">
        <v>42060.683935185181</v>
      </c>
      <c r="T42" s="16">
        <v>42090.642268518524</v>
      </c>
    </row>
    <row r="43" spans="1:20" ht="6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 t="s">
        <v>8313</v>
      </c>
      <c r="P43" t="s">
        <v>8314</v>
      </c>
      <c r="Q43" s="14">
        <v>117</v>
      </c>
      <c r="R43" s="14">
        <v>50.67</v>
      </c>
      <c r="S43" s="16">
        <v>42136.270787037036</v>
      </c>
      <c r="T43" s="16">
        <v>42168.071527777778</v>
      </c>
    </row>
    <row r="44" spans="1:20" ht="8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 t="s">
        <v>8313</v>
      </c>
      <c r="P44" t="s">
        <v>8314</v>
      </c>
      <c r="Q44" s="14">
        <v>108</v>
      </c>
      <c r="R44" s="14">
        <v>113.42</v>
      </c>
      <c r="S44" s="16">
        <v>42171.034861111111</v>
      </c>
      <c r="T44" s="16">
        <v>42195.291666666672</v>
      </c>
    </row>
    <row r="45" spans="1:20" ht="8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 t="s">
        <v>8313</v>
      </c>
      <c r="P45" t="s">
        <v>8314</v>
      </c>
      <c r="Q45" s="14">
        <v>120</v>
      </c>
      <c r="R45" s="14">
        <v>104.57</v>
      </c>
      <c r="S45" s="16">
        <v>42494.683634259258</v>
      </c>
      <c r="T45" s="16">
        <v>42524.6875</v>
      </c>
    </row>
    <row r="46" spans="1:20" ht="49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 t="s">
        <v>8313</v>
      </c>
      <c r="P46" t="s">
        <v>8314</v>
      </c>
      <c r="Q46" s="14">
        <v>100</v>
      </c>
      <c r="R46" s="14">
        <v>272.73</v>
      </c>
      <c r="S46" s="16">
        <v>41758.839675925927</v>
      </c>
      <c r="T46" s="16">
        <v>41771.165972222225</v>
      </c>
    </row>
    <row r="47" spans="1:20" ht="6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 t="s">
        <v>8313</v>
      </c>
      <c r="P47" t="s">
        <v>8314</v>
      </c>
      <c r="Q47" s="14">
        <v>111</v>
      </c>
      <c r="R47" s="14">
        <v>63.85</v>
      </c>
      <c r="S47" s="16">
        <v>42171.824884259258</v>
      </c>
      <c r="T47" s="16">
        <v>42201.824884259258</v>
      </c>
    </row>
    <row r="48" spans="1:20" ht="33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 t="s">
        <v>8313</v>
      </c>
      <c r="P48" t="s">
        <v>8314</v>
      </c>
      <c r="Q48" s="14">
        <v>108</v>
      </c>
      <c r="R48" s="14">
        <v>83.51</v>
      </c>
      <c r="S48" s="16">
        <v>42268.127696759257</v>
      </c>
      <c r="T48" s="16">
        <v>42288.083333333328</v>
      </c>
    </row>
    <row r="49" spans="1:20" ht="8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 t="s">
        <v>8313</v>
      </c>
      <c r="P49" t="s">
        <v>8314</v>
      </c>
      <c r="Q49" s="14">
        <v>108</v>
      </c>
      <c r="R49" s="14">
        <v>44.09</v>
      </c>
      <c r="S49" s="16">
        <v>42746.261782407411</v>
      </c>
      <c r="T49" s="16">
        <v>42784.207638888889</v>
      </c>
    </row>
    <row r="50" spans="1:20" ht="8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 t="s">
        <v>8313</v>
      </c>
      <c r="P50" t="s">
        <v>8314</v>
      </c>
      <c r="Q50" s="14">
        <v>120</v>
      </c>
      <c r="R50" s="14">
        <v>44.54</v>
      </c>
      <c r="S50" s="16">
        <v>41842.607592592591</v>
      </c>
      <c r="T50" s="16">
        <v>41864.916666666664</v>
      </c>
    </row>
    <row r="51" spans="1:20" ht="8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 t="s">
        <v>8313</v>
      </c>
      <c r="P51" t="s">
        <v>8314</v>
      </c>
      <c r="Q51" s="14">
        <v>111</v>
      </c>
      <c r="R51" s="14">
        <v>125.81</v>
      </c>
      <c r="S51" s="16">
        <v>41853.240208333329</v>
      </c>
      <c r="T51" s="16">
        <v>41876.207638888889</v>
      </c>
    </row>
    <row r="52" spans="1:20" ht="8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 t="s">
        <v>8313</v>
      </c>
      <c r="P52" t="s">
        <v>8314</v>
      </c>
      <c r="R52" s="14">
        <v>50.75</v>
      </c>
      <c r="S52" s="16">
        <v>42061.212488425925</v>
      </c>
      <c r="T52" s="16">
        <v>42089.166666666672</v>
      </c>
    </row>
    <row r="53" spans="1:20" ht="8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 t="s">
        <v>8313</v>
      </c>
      <c r="P53" t="s">
        <v>8314</v>
      </c>
      <c r="R53" s="14">
        <v>60.9</v>
      </c>
      <c r="S53" s="16">
        <v>42036.24428240741</v>
      </c>
      <c r="T53" s="16">
        <v>42064.290972222225</v>
      </c>
    </row>
    <row r="54" spans="1:20" ht="8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 t="s">
        <v>8313</v>
      </c>
      <c r="P54" t="s">
        <v>8314</v>
      </c>
      <c r="R54" s="14">
        <v>109.03</v>
      </c>
      <c r="S54" s="16">
        <v>42157.470185185186</v>
      </c>
      <c r="T54" s="16">
        <v>42187.470185185186</v>
      </c>
    </row>
    <row r="55" spans="1:20" ht="8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 t="s">
        <v>8313</v>
      </c>
      <c r="P55" t="s">
        <v>8314</v>
      </c>
      <c r="R55" s="14">
        <v>25.69</v>
      </c>
      <c r="S55" s="16">
        <v>41827.909942129627</v>
      </c>
      <c r="T55" s="16">
        <v>41857.897222222222</v>
      </c>
    </row>
    <row r="56" spans="1:20" ht="8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 t="s">
        <v>8313</v>
      </c>
      <c r="P56" t="s">
        <v>8314</v>
      </c>
      <c r="R56" s="14">
        <v>41.92</v>
      </c>
      <c r="S56" s="16">
        <v>42162.729548611111</v>
      </c>
      <c r="T56" s="16">
        <v>42192.729548611111</v>
      </c>
    </row>
    <row r="57" spans="1:20" ht="8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 t="s">
        <v>8313</v>
      </c>
      <c r="P57" t="s">
        <v>8314</v>
      </c>
      <c r="R57" s="14">
        <v>88.77</v>
      </c>
      <c r="S57" s="16">
        <v>42233.738564814819</v>
      </c>
      <c r="T57" s="16">
        <v>42263.738564814819</v>
      </c>
    </row>
    <row r="58" spans="1:20" ht="6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 t="s">
        <v>8313</v>
      </c>
      <c r="P58" t="s">
        <v>8314</v>
      </c>
      <c r="R58" s="14">
        <v>80.23</v>
      </c>
      <c r="S58" s="16">
        <v>42042.197824074072</v>
      </c>
      <c r="T58" s="16">
        <v>42072.156157407408</v>
      </c>
    </row>
    <row r="59" spans="1:20" ht="49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 t="s">
        <v>8313</v>
      </c>
      <c r="P59" t="s">
        <v>8314</v>
      </c>
      <c r="R59" s="14">
        <v>78.94</v>
      </c>
      <c r="S59" s="16">
        <v>42585.523842592593</v>
      </c>
      <c r="T59" s="16">
        <v>42599.165972222225</v>
      </c>
    </row>
    <row r="60" spans="1:20" ht="6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 t="s">
        <v>8313</v>
      </c>
      <c r="P60" t="s">
        <v>8314</v>
      </c>
      <c r="R60" s="14">
        <v>69.89</v>
      </c>
      <c r="S60" s="16">
        <v>41808.669571759259</v>
      </c>
      <c r="T60" s="16">
        <v>41838.669571759259</v>
      </c>
    </row>
    <row r="61" spans="1:20" ht="8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 t="s">
        <v>8313</v>
      </c>
      <c r="P61" t="s">
        <v>8314</v>
      </c>
      <c r="R61" s="14">
        <v>74.53</v>
      </c>
      <c r="S61" s="16">
        <v>41852.658310185187</v>
      </c>
      <c r="T61" s="16">
        <v>41882.658310185187</v>
      </c>
    </row>
    <row r="62" spans="1:20" ht="49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 t="s">
        <v>8313</v>
      </c>
      <c r="P62" t="s">
        <v>8314</v>
      </c>
      <c r="R62" s="14">
        <v>123.94</v>
      </c>
      <c r="S62" s="16">
        <v>42694.110185185185</v>
      </c>
      <c r="T62" s="16">
        <v>42709.041666666672</v>
      </c>
    </row>
    <row r="63" spans="1:20" ht="8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 t="s">
        <v>8313</v>
      </c>
      <c r="P63" t="s">
        <v>8314</v>
      </c>
      <c r="R63" s="14">
        <v>264.85000000000002</v>
      </c>
      <c r="S63" s="16">
        <v>42341.818379629629</v>
      </c>
      <c r="T63" s="16">
        <v>42370.166666666672</v>
      </c>
    </row>
    <row r="64" spans="1:20" ht="97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 t="s">
        <v>8313</v>
      </c>
      <c r="P64" t="s">
        <v>8314</v>
      </c>
      <c r="R64" s="14">
        <v>58.62</v>
      </c>
      <c r="S64" s="16">
        <v>41880.061006944445</v>
      </c>
      <c r="T64" s="16">
        <v>41908.065972222219</v>
      </c>
    </row>
    <row r="65" spans="1:20" ht="8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 t="s">
        <v>8313</v>
      </c>
      <c r="P65" t="s">
        <v>8314</v>
      </c>
      <c r="R65" s="14">
        <v>70.88</v>
      </c>
      <c r="S65" s="16">
        <v>41941.683865740742</v>
      </c>
      <c r="T65" s="16">
        <v>41970.125</v>
      </c>
    </row>
    <row r="66" spans="1:20" ht="97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 t="s">
        <v>8313</v>
      </c>
      <c r="P66" t="s">
        <v>8314</v>
      </c>
      <c r="R66" s="14">
        <v>113.57</v>
      </c>
      <c r="S66" s="16">
        <v>42026.88118055556</v>
      </c>
      <c r="T66" s="16">
        <v>42086.093055555553</v>
      </c>
    </row>
    <row r="67" spans="1:20" ht="8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 t="s">
        <v>8313</v>
      </c>
      <c r="P67" t="s">
        <v>8314</v>
      </c>
      <c r="R67" s="14">
        <v>60.69</v>
      </c>
      <c r="S67" s="16">
        <v>41922.640590277777</v>
      </c>
      <c r="T67" s="16">
        <v>41932.249305555553</v>
      </c>
    </row>
    <row r="68" spans="1:20" ht="8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 t="s">
        <v>8313</v>
      </c>
      <c r="P68" t="s">
        <v>8314</v>
      </c>
      <c r="R68" s="14">
        <v>110.22</v>
      </c>
      <c r="S68" s="16">
        <v>41993.824340277773</v>
      </c>
      <c r="T68" s="16">
        <v>42010.25</v>
      </c>
    </row>
    <row r="69" spans="1:20" ht="6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 t="s">
        <v>8313</v>
      </c>
      <c r="P69" t="s">
        <v>8314</v>
      </c>
      <c r="R69" s="14">
        <v>136.46</v>
      </c>
      <c r="S69" s="16">
        <v>42219.915856481486</v>
      </c>
      <c r="T69" s="16">
        <v>42240.083333333328</v>
      </c>
    </row>
    <row r="70" spans="1:20" ht="8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 t="s">
        <v>8313</v>
      </c>
      <c r="P70" t="s">
        <v>8314</v>
      </c>
      <c r="R70" s="14">
        <v>110.35</v>
      </c>
      <c r="S70" s="16">
        <v>41909.969386574077</v>
      </c>
      <c r="T70" s="16">
        <v>41950.011053240742</v>
      </c>
    </row>
    <row r="71" spans="1:20" ht="49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 t="s">
        <v>8313</v>
      </c>
      <c r="P71" t="s">
        <v>8314</v>
      </c>
      <c r="R71" s="14">
        <v>41.42</v>
      </c>
      <c r="S71" s="16">
        <v>41891.665324074071</v>
      </c>
      <c r="T71" s="16">
        <v>41913.166666666664</v>
      </c>
    </row>
    <row r="72" spans="1:20" ht="8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 t="s">
        <v>8313</v>
      </c>
      <c r="P72" t="s">
        <v>8314</v>
      </c>
      <c r="R72" s="14">
        <v>52</v>
      </c>
      <c r="S72" s="16">
        <v>41226.017361111109</v>
      </c>
      <c r="T72" s="16">
        <v>41250.083333333336</v>
      </c>
    </row>
    <row r="73" spans="1:20" ht="8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 t="s">
        <v>8313</v>
      </c>
      <c r="P73" t="s">
        <v>8314</v>
      </c>
      <c r="R73" s="14">
        <v>33.99</v>
      </c>
      <c r="S73" s="16">
        <v>40478.263923611114</v>
      </c>
      <c r="T73" s="16">
        <v>40568.166666666664</v>
      </c>
    </row>
    <row r="74" spans="1:20" ht="6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 t="s">
        <v>8313</v>
      </c>
      <c r="P74" t="s">
        <v>8314</v>
      </c>
      <c r="R74" s="14">
        <v>103.35</v>
      </c>
      <c r="S74" s="16">
        <v>41862.83997685185</v>
      </c>
      <c r="T74" s="16">
        <v>41892.83997685185</v>
      </c>
    </row>
    <row r="75" spans="1:20" ht="6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 t="s">
        <v>8313</v>
      </c>
      <c r="P75" t="s">
        <v>8314</v>
      </c>
      <c r="R75" s="14">
        <v>41.77</v>
      </c>
      <c r="S75" s="16">
        <v>40633.154363425929</v>
      </c>
      <c r="T75" s="16">
        <v>40664.207638888889</v>
      </c>
    </row>
    <row r="76" spans="1:20" ht="8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 t="s">
        <v>8313</v>
      </c>
      <c r="P76" t="s">
        <v>8314</v>
      </c>
      <c r="R76" s="14">
        <v>64.27</v>
      </c>
      <c r="S76" s="16">
        <v>40970.875671296293</v>
      </c>
      <c r="T76" s="16">
        <v>41000.834004629629</v>
      </c>
    </row>
    <row r="77" spans="1:20" ht="8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 t="s">
        <v>8313</v>
      </c>
      <c r="P77" t="s">
        <v>8314</v>
      </c>
      <c r="R77" s="14">
        <v>62.92</v>
      </c>
      <c r="S77" s="16">
        <v>41026.953055555554</v>
      </c>
      <c r="T77" s="16">
        <v>41061.953055555554</v>
      </c>
    </row>
    <row r="78" spans="1:20" ht="33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 t="s">
        <v>8313</v>
      </c>
      <c r="P78" t="s">
        <v>8314</v>
      </c>
      <c r="R78" s="14">
        <v>98.54</v>
      </c>
      <c r="S78" s="16">
        <v>41829.788252314815</v>
      </c>
      <c r="T78" s="16">
        <v>41839.208333333336</v>
      </c>
    </row>
    <row r="79" spans="1:20" ht="33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 t="s">
        <v>8313</v>
      </c>
      <c r="P79" t="s">
        <v>8314</v>
      </c>
      <c r="R79" s="14">
        <v>82.61</v>
      </c>
      <c r="S79" s="16">
        <v>41447.839722222219</v>
      </c>
      <c r="T79" s="16">
        <v>41477.839722222219</v>
      </c>
    </row>
    <row r="80" spans="1:20" ht="6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 t="s">
        <v>8313</v>
      </c>
      <c r="P80" t="s">
        <v>8314</v>
      </c>
      <c r="R80" s="14">
        <v>38.5</v>
      </c>
      <c r="S80" s="16">
        <v>40884.066678240742</v>
      </c>
      <c r="T80" s="16">
        <v>40926.958333333336</v>
      </c>
    </row>
    <row r="81" spans="1:20" ht="8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 t="s">
        <v>8313</v>
      </c>
      <c r="P81" t="s">
        <v>8314</v>
      </c>
      <c r="R81" s="14">
        <v>80.16</v>
      </c>
      <c r="S81" s="16">
        <v>41841.26489583333</v>
      </c>
      <c r="T81" s="16">
        <v>41864.207638888889</v>
      </c>
    </row>
    <row r="82" spans="1:20" ht="8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 t="s">
        <v>8313</v>
      </c>
      <c r="P82" t="s">
        <v>8314</v>
      </c>
      <c r="R82" s="14">
        <v>80.73</v>
      </c>
      <c r="S82" s="16">
        <v>41799.685902777775</v>
      </c>
      <c r="T82" s="16">
        <v>41827.083333333336</v>
      </c>
    </row>
    <row r="83" spans="1:20" ht="8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 t="s">
        <v>8313</v>
      </c>
      <c r="P83" t="s">
        <v>8314</v>
      </c>
      <c r="R83" s="14">
        <v>200.69</v>
      </c>
      <c r="S83" s="16">
        <v>41775.753761574073</v>
      </c>
      <c r="T83" s="16">
        <v>41805.753761574073</v>
      </c>
    </row>
    <row r="84" spans="1:20" ht="97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 t="s">
        <v>8313</v>
      </c>
      <c r="P84" t="s">
        <v>8314</v>
      </c>
      <c r="R84" s="14">
        <v>37.590000000000003</v>
      </c>
      <c r="S84" s="16">
        <v>41766.80572916667</v>
      </c>
      <c r="T84" s="16">
        <v>41799.80572916667</v>
      </c>
    </row>
    <row r="85" spans="1:20" ht="8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 t="s">
        <v>8313</v>
      </c>
      <c r="P85" t="s">
        <v>8314</v>
      </c>
      <c r="R85" s="14">
        <v>58.1</v>
      </c>
      <c r="S85" s="16">
        <v>40644.159259259257</v>
      </c>
      <c r="T85" s="16">
        <v>40666.165972222225</v>
      </c>
    </row>
    <row r="86" spans="1:20" ht="8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 t="s">
        <v>8313</v>
      </c>
      <c r="P86" t="s">
        <v>8314</v>
      </c>
      <c r="R86" s="14">
        <v>60.3</v>
      </c>
      <c r="S86" s="16">
        <v>41940.69158564815</v>
      </c>
      <c r="T86" s="16">
        <v>41969.332638888889</v>
      </c>
    </row>
    <row r="87" spans="1:20" ht="33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 t="s">
        <v>8313</v>
      </c>
      <c r="P87" t="s">
        <v>8314</v>
      </c>
      <c r="R87" s="14">
        <v>63.36</v>
      </c>
      <c r="S87" s="16">
        <v>41839.175706018519</v>
      </c>
      <c r="T87" s="16">
        <v>41853.175706018519</v>
      </c>
    </row>
    <row r="88" spans="1:20" ht="8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 t="s">
        <v>8313</v>
      </c>
      <c r="P88" t="s">
        <v>8314</v>
      </c>
      <c r="R88" s="14">
        <v>50.9</v>
      </c>
      <c r="S88" s="16">
        <v>41772.105937500004</v>
      </c>
      <c r="T88" s="16">
        <v>41803.916666666664</v>
      </c>
    </row>
    <row r="89" spans="1:20" ht="49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 t="s">
        <v>8313</v>
      </c>
      <c r="P89" t="s">
        <v>8314</v>
      </c>
      <c r="R89" s="14">
        <v>100.5</v>
      </c>
      <c r="S89" s="16">
        <v>41591.737974537034</v>
      </c>
      <c r="T89" s="16">
        <v>41621.207638888889</v>
      </c>
    </row>
    <row r="90" spans="1:20" ht="6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 t="s">
        <v>8313</v>
      </c>
      <c r="P90" t="s">
        <v>8314</v>
      </c>
      <c r="R90" s="14">
        <v>31.62</v>
      </c>
      <c r="S90" s="16">
        <v>41789.080370370371</v>
      </c>
      <c r="T90" s="16">
        <v>41822.166666666664</v>
      </c>
    </row>
    <row r="91" spans="1:20" ht="8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 t="s">
        <v>8313</v>
      </c>
      <c r="P91" t="s">
        <v>8314</v>
      </c>
      <c r="R91" s="14">
        <v>79.31</v>
      </c>
      <c r="S91" s="16">
        <v>40923.729953703703</v>
      </c>
      <c r="T91" s="16">
        <v>40953.729953703703</v>
      </c>
    </row>
    <row r="92" spans="1:20" ht="8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 t="s">
        <v>8313</v>
      </c>
      <c r="P92" t="s">
        <v>8314</v>
      </c>
      <c r="R92" s="14">
        <v>139.19</v>
      </c>
      <c r="S92" s="16">
        <v>41878.878379629627</v>
      </c>
      <c r="T92" s="16">
        <v>41908.878379629627</v>
      </c>
    </row>
    <row r="93" spans="1:20" ht="8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 t="s">
        <v>8313</v>
      </c>
      <c r="P93" t="s">
        <v>8314</v>
      </c>
      <c r="R93" s="14">
        <v>131.91</v>
      </c>
      <c r="S93" s="16">
        <v>41862.864675925928</v>
      </c>
      <c r="T93" s="16">
        <v>41876.864675925928</v>
      </c>
    </row>
    <row r="94" spans="1:20" ht="97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 t="s">
        <v>8313</v>
      </c>
      <c r="P94" t="s">
        <v>8314</v>
      </c>
      <c r="R94" s="14">
        <v>91.3</v>
      </c>
      <c r="S94" s="16">
        <v>40531.886886574073</v>
      </c>
      <c r="T94" s="16">
        <v>40591.886886574073</v>
      </c>
    </row>
    <row r="95" spans="1:20" ht="8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 t="s">
        <v>8313</v>
      </c>
      <c r="P95" t="s">
        <v>8314</v>
      </c>
      <c r="R95" s="14">
        <v>39.67</v>
      </c>
      <c r="S95" s="16">
        <v>41477.930914351848</v>
      </c>
      <c r="T95" s="16">
        <v>41504.625</v>
      </c>
    </row>
    <row r="96" spans="1:20" ht="8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 t="s">
        <v>8313</v>
      </c>
      <c r="P96" t="s">
        <v>8314</v>
      </c>
      <c r="R96" s="14">
        <v>57.55</v>
      </c>
      <c r="S96" s="16">
        <v>41781.666770833333</v>
      </c>
      <c r="T96" s="16">
        <v>41811.666770833333</v>
      </c>
    </row>
    <row r="97" spans="1:20" ht="6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 t="s">
        <v>8313</v>
      </c>
      <c r="P97" t="s">
        <v>8314</v>
      </c>
      <c r="R97" s="14">
        <v>77.34</v>
      </c>
      <c r="S97" s="16">
        <v>41375.702210648145</v>
      </c>
      <c r="T97" s="16">
        <v>41400.702210648145</v>
      </c>
    </row>
    <row r="98" spans="1:20" ht="8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 t="s">
        <v>8313</v>
      </c>
      <c r="P98" t="s">
        <v>8314</v>
      </c>
      <c r="R98" s="14">
        <v>46.77</v>
      </c>
      <c r="S98" s="16">
        <v>40883.949317129627</v>
      </c>
      <c r="T98" s="16">
        <v>40939.708333333336</v>
      </c>
    </row>
    <row r="99" spans="1:20" ht="6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 t="s">
        <v>8313</v>
      </c>
      <c r="P99" t="s">
        <v>8314</v>
      </c>
      <c r="R99" s="14">
        <v>40.07</v>
      </c>
      <c r="S99" s="16">
        <v>41491.79478009259</v>
      </c>
      <c r="T99" s="16">
        <v>41509.79478009259</v>
      </c>
    </row>
    <row r="100" spans="1:20" ht="6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 t="s">
        <v>8313</v>
      </c>
      <c r="P100" t="s">
        <v>8314</v>
      </c>
      <c r="R100" s="14">
        <v>100.22</v>
      </c>
      <c r="S100" s="16">
        <v>41791.993414351848</v>
      </c>
      <c r="T100" s="16">
        <v>41821.993414351848</v>
      </c>
    </row>
    <row r="101" spans="1:20" ht="97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 t="s">
        <v>8313</v>
      </c>
      <c r="P101" t="s">
        <v>8314</v>
      </c>
      <c r="R101" s="14">
        <v>71.489999999999995</v>
      </c>
      <c r="S101" s="16">
        <v>41835.666354166664</v>
      </c>
      <c r="T101" s="16">
        <v>41855.666354166664</v>
      </c>
    </row>
    <row r="102" spans="1:20" ht="8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 t="s">
        <v>8313</v>
      </c>
      <c r="P102" t="s">
        <v>8314</v>
      </c>
      <c r="R102" s="14">
        <v>63.11</v>
      </c>
      <c r="S102" s="16">
        <v>41827.605057870373</v>
      </c>
      <c r="T102" s="16">
        <v>41848.605057870373</v>
      </c>
    </row>
    <row r="103" spans="1:20" ht="8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 t="s">
        <v>8313</v>
      </c>
      <c r="P103" t="s">
        <v>8314</v>
      </c>
      <c r="R103" s="14">
        <v>50.16</v>
      </c>
      <c r="S103" s="16">
        <v>41778.637245370373</v>
      </c>
      <c r="T103" s="16">
        <v>41810.958333333336</v>
      </c>
    </row>
    <row r="104" spans="1:20" ht="8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 t="s">
        <v>8313</v>
      </c>
      <c r="P104" t="s">
        <v>8314</v>
      </c>
      <c r="R104" s="14">
        <v>62.88</v>
      </c>
      <c r="S104" s="16">
        <v>41013.936562499999</v>
      </c>
      <c r="T104" s="16">
        <v>41061.165972222225</v>
      </c>
    </row>
    <row r="105" spans="1:20" ht="8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 t="s">
        <v>8313</v>
      </c>
      <c r="P105" t="s">
        <v>8314</v>
      </c>
      <c r="R105" s="14">
        <v>85.53</v>
      </c>
      <c r="S105" s="16">
        <v>41834.586574074077</v>
      </c>
      <c r="T105" s="16">
        <v>41866.083333333336</v>
      </c>
    </row>
    <row r="106" spans="1:20" ht="49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 t="s">
        <v>8313</v>
      </c>
      <c r="P106" t="s">
        <v>8314</v>
      </c>
      <c r="R106" s="14">
        <v>53.72</v>
      </c>
      <c r="S106" s="16">
        <v>41829.795729166668</v>
      </c>
      <c r="T106" s="16">
        <v>41859.795729166668</v>
      </c>
    </row>
    <row r="107" spans="1:20" ht="97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 t="s">
        <v>8313</v>
      </c>
      <c r="P107" t="s">
        <v>8314</v>
      </c>
      <c r="R107" s="14">
        <v>262.11</v>
      </c>
      <c r="S107" s="16">
        <v>42219.665173611109</v>
      </c>
      <c r="T107" s="16">
        <v>42257.165972222225</v>
      </c>
    </row>
    <row r="108" spans="1:20" ht="6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 t="s">
        <v>8313</v>
      </c>
      <c r="P108" t="s">
        <v>8314</v>
      </c>
      <c r="R108" s="14">
        <v>50.2</v>
      </c>
      <c r="S108" s="16">
        <v>42648.546111111107</v>
      </c>
      <c r="T108" s="16">
        <v>42678.546111111107</v>
      </c>
    </row>
    <row r="109" spans="1:20" ht="49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 t="s">
        <v>8313</v>
      </c>
      <c r="P109" t="s">
        <v>8314</v>
      </c>
      <c r="R109" s="14">
        <v>168.25</v>
      </c>
      <c r="S109" s="16">
        <v>42050.983182870375</v>
      </c>
      <c r="T109" s="16">
        <v>42085.941516203704</v>
      </c>
    </row>
    <row r="110" spans="1:20" ht="49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 t="s">
        <v>8313</v>
      </c>
      <c r="P110" t="s">
        <v>8314</v>
      </c>
      <c r="R110" s="14">
        <v>256.37</v>
      </c>
      <c r="S110" s="16">
        <v>42772.833379629628</v>
      </c>
      <c r="T110" s="16">
        <v>42806.875</v>
      </c>
    </row>
    <row r="111" spans="1:20" ht="6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 t="s">
        <v>8313</v>
      </c>
      <c r="P111" t="s">
        <v>8314</v>
      </c>
      <c r="R111" s="14">
        <v>37.14</v>
      </c>
      <c r="S111" s="16">
        <v>42270.582141203704</v>
      </c>
      <c r="T111" s="16">
        <v>42301.895138888889</v>
      </c>
    </row>
    <row r="112" spans="1:20" ht="49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 t="s">
        <v>8313</v>
      </c>
      <c r="P112" t="s">
        <v>8314</v>
      </c>
      <c r="R112" s="14">
        <v>45.88</v>
      </c>
      <c r="S112" s="16">
        <v>42206.835370370376</v>
      </c>
      <c r="T112" s="16">
        <v>42236.835370370376</v>
      </c>
    </row>
    <row r="113" spans="1:20" ht="8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 t="s">
        <v>8313</v>
      </c>
      <c r="P113" t="s">
        <v>8314</v>
      </c>
      <c r="R113" s="14">
        <v>141.71</v>
      </c>
      <c r="S113" s="16">
        <v>42697.850844907407</v>
      </c>
      <c r="T113" s="16">
        <v>42745.208333333328</v>
      </c>
    </row>
    <row r="114" spans="1:20" ht="8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 t="s">
        <v>8313</v>
      </c>
      <c r="P114" t="s">
        <v>8314</v>
      </c>
      <c r="R114" s="14">
        <v>52.49</v>
      </c>
      <c r="S114" s="16">
        <v>42503.559467592597</v>
      </c>
      <c r="T114" s="16">
        <v>42524.875</v>
      </c>
    </row>
    <row r="115" spans="1:20" ht="33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 t="s">
        <v>8313</v>
      </c>
      <c r="P115" t="s">
        <v>8314</v>
      </c>
      <c r="R115" s="14">
        <v>193.62</v>
      </c>
      <c r="S115" s="16">
        <v>42323.70930555556</v>
      </c>
      <c r="T115" s="16">
        <v>42355.207638888889</v>
      </c>
    </row>
    <row r="116" spans="1:20" ht="6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 t="s">
        <v>8313</v>
      </c>
      <c r="P116" t="s">
        <v>8314</v>
      </c>
      <c r="R116" s="14">
        <v>106.8</v>
      </c>
      <c r="S116" s="16">
        <v>41933.291643518518</v>
      </c>
      <c r="T116" s="16">
        <v>41963.333310185189</v>
      </c>
    </row>
    <row r="117" spans="1:20" ht="97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 t="s">
        <v>8313</v>
      </c>
      <c r="P117" t="s">
        <v>8314</v>
      </c>
      <c r="R117" s="14">
        <v>77.22</v>
      </c>
      <c r="S117" s="16">
        <v>41898.168125000004</v>
      </c>
      <c r="T117" s="16">
        <v>41913.165972222225</v>
      </c>
    </row>
    <row r="118" spans="1:20" ht="6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 t="s">
        <v>8313</v>
      </c>
      <c r="P118" t="s">
        <v>8314</v>
      </c>
      <c r="R118" s="14">
        <v>57.5</v>
      </c>
      <c r="S118" s="16">
        <v>42446.943831018521</v>
      </c>
      <c r="T118" s="16">
        <v>42476.943831018521</v>
      </c>
    </row>
    <row r="119" spans="1:20" ht="6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 t="s">
        <v>8313</v>
      </c>
      <c r="P119" t="s">
        <v>8314</v>
      </c>
      <c r="R119" s="14">
        <v>50.46</v>
      </c>
      <c r="S119" s="16">
        <v>42463.81385416667</v>
      </c>
      <c r="T119" s="16">
        <v>42494.165972222225</v>
      </c>
    </row>
    <row r="120" spans="1:20" ht="8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 t="s">
        <v>8313</v>
      </c>
      <c r="P120" t="s">
        <v>8314</v>
      </c>
      <c r="R120" s="14">
        <v>97.38</v>
      </c>
      <c r="S120" s="16">
        <v>42766.805034722223</v>
      </c>
      <c r="T120" s="16">
        <v>42796.805034722223</v>
      </c>
    </row>
    <row r="121" spans="1:20" ht="8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 t="s">
        <v>8313</v>
      </c>
      <c r="P121" t="s">
        <v>8314</v>
      </c>
      <c r="R121" s="14">
        <v>85.53</v>
      </c>
      <c r="S121" s="16">
        <v>42522.347812499997</v>
      </c>
      <c r="T121" s="16">
        <v>42552.347812499997</v>
      </c>
    </row>
    <row r="122" spans="1:20" ht="8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 t="s">
        <v>8313</v>
      </c>
      <c r="P122" t="s">
        <v>8314</v>
      </c>
      <c r="R122" s="14">
        <v>182.91</v>
      </c>
      <c r="S122" s="16">
        <v>42702.917048611111</v>
      </c>
      <c r="T122" s="16">
        <v>42732.917048611111</v>
      </c>
    </row>
    <row r="123" spans="1:20" ht="49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 t="s">
        <v>8313</v>
      </c>
      <c r="P123" t="s">
        <v>8314</v>
      </c>
      <c r="R123" s="14">
        <v>131.13999999999999</v>
      </c>
      <c r="S123" s="16">
        <v>42252.474351851852</v>
      </c>
      <c r="T123" s="16">
        <v>42276.165972222225</v>
      </c>
    </row>
    <row r="124" spans="1:20" ht="8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 t="s">
        <v>8313</v>
      </c>
      <c r="P124" t="s">
        <v>8314</v>
      </c>
      <c r="R124" s="14">
        <v>58.69</v>
      </c>
      <c r="S124" s="16">
        <v>41893.324884259258</v>
      </c>
      <c r="T124" s="16">
        <v>41926.290972222225</v>
      </c>
    </row>
    <row r="125" spans="1:20" ht="49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 t="s">
        <v>8313</v>
      </c>
      <c r="P125" t="s">
        <v>8314</v>
      </c>
      <c r="R125" s="14">
        <v>69.569999999999993</v>
      </c>
      <c r="S125" s="16">
        <v>41871.755694444444</v>
      </c>
      <c r="T125" s="16">
        <v>41901.755694444444</v>
      </c>
    </row>
    <row r="126" spans="1:20" ht="8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 t="s">
        <v>8313</v>
      </c>
      <c r="P126" t="s">
        <v>8314</v>
      </c>
      <c r="R126" s="14">
        <v>115.87</v>
      </c>
      <c r="S126" s="16">
        <v>42262.096782407403</v>
      </c>
      <c r="T126" s="16">
        <v>42286</v>
      </c>
    </row>
    <row r="127" spans="1:20" ht="6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 t="s">
        <v>8313</v>
      </c>
      <c r="P127" t="s">
        <v>8314</v>
      </c>
      <c r="R127" s="14">
        <v>81.13</v>
      </c>
      <c r="S127" s="16">
        <v>42135.60020833333</v>
      </c>
      <c r="T127" s="16">
        <v>42167.083333333328</v>
      </c>
    </row>
    <row r="128" spans="1:20" ht="8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 t="s">
        <v>8313</v>
      </c>
      <c r="P128" t="s">
        <v>8314</v>
      </c>
      <c r="R128" s="14">
        <v>57.63</v>
      </c>
      <c r="S128" s="16">
        <v>42230.472222222219</v>
      </c>
      <c r="T128" s="16">
        <v>42259.165972222225</v>
      </c>
    </row>
    <row r="129" spans="1:20" ht="49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 t="s">
        <v>8313</v>
      </c>
      <c r="P129" t="s">
        <v>8314</v>
      </c>
      <c r="R129" s="14">
        <v>60.48</v>
      </c>
      <c r="S129" s="16">
        <v>42068.888391203705</v>
      </c>
      <c r="T129" s="16">
        <v>42098.846724537041</v>
      </c>
    </row>
    <row r="130" spans="1:20" ht="8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 t="s">
        <v>8313</v>
      </c>
      <c r="P130" t="s">
        <v>8314</v>
      </c>
      <c r="R130" s="14">
        <v>65.58</v>
      </c>
      <c r="S130" s="16">
        <v>42145.746689814812</v>
      </c>
      <c r="T130" s="16">
        <v>42175.746689814812</v>
      </c>
    </row>
    <row r="131" spans="1:20" ht="8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 t="s">
        <v>8313</v>
      </c>
      <c r="P131" t="s">
        <v>8314</v>
      </c>
      <c r="R131" s="14">
        <v>119.19</v>
      </c>
      <c r="S131" s="16">
        <v>41918.742175925923</v>
      </c>
      <c r="T131" s="16">
        <v>41948.783842592595</v>
      </c>
    </row>
    <row r="132" spans="1:20" ht="8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 t="s">
        <v>8313</v>
      </c>
      <c r="P132" t="s">
        <v>8314</v>
      </c>
      <c r="R132" s="14">
        <v>83.05</v>
      </c>
      <c r="S132" s="16">
        <v>42146.731087962966</v>
      </c>
      <c r="T132" s="16">
        <v>42176.731087962966</v>
      </c>
    </row>
    <row r="133" spans="1:20" ht="49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 t="s">
        <v>8313</v>
      </c>
      <c r="P133" t="s">
        <v>8314</v>
      </c>
      <c r="R133" s="14">
        <v>177.09</v>
      </c>
      <c r="S133" s="16">
        <v>42602.576712962968</v>
      </c>
      <c r="T133" s="16">
        <v>42621.15625</v>
      </c>
    </row>
    <row r="134" spans="1:20" ht="6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 t="s">
        <v>8313</v>
      </c>
      <c r="P134" t="s">
        <v>8314</v>
      </c>
      <c r="R134" s="14">
        <v>72.760000000000005</v>
      </c>
      <c r="S134" s="16">
        <v>42144.573807870373</v>
      </c>
      <c r="T134" s="16">
        <v>42166.165972222225</v>
      </c>
    </row>
    <row r="135" spans="1:20" ht="6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 t="s">
        <v>8313</v>
      </c>
      <c r="P135" t="s">
        <v>8314</v>
      </c>
      <c r="R135" s="14">
        <v>98.2</v>
      </c>
      <c r="S135" s="16">
        <v>41982.887280092589</v>
      </c>
      <c r="T135" s="16">
        <v>42012.887280092589</v>
      </c>
    </row>
    <row r="136" spans="1:20" ht="8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 t="s">
        <v>8313</v>
      </c>
      <c r="P136" t="s">
        <v>8314</v>
      </c>
      <c r="R136" s="14">
        <v>251.74</v>
      </c>
      <c r="S136" s="16">
        <v>42614.760937500003</v>
      </c>
      <c r="T136" s="16">
        <v>42644.165972222225</v>
      </c>
    </row>
    <row r="137" spans="1:20" ht="6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 t="s">
        <v>8313</v>
      </c>
      <c r="P137" t="s">
        <v>8314</v>
      </c>
      <c r="R137" s="14">
        <v>74.819999999999993</v>
      </c>
      <c r="S137" s="16">
        <v>42303.672662037032</v>
      </c>
      <c r="T137" s="16">
        <v>42338.714328703703</v>
      </c>
    </row>
    <row r="138" spans="1:20" ht="8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 t="s">
        <v>8313</v>
      </c>
      <c r="P138" t="s">
        <v>8314</v>
      </c>
      <c r="R138" s="14">
        <v>67.650000000000006</v>
      </c>
      <c r="S138" s="16">
        <v>42171.725416666668</v>
      </c>
      <c r="T138" s="16">
        <v>42201.725416666668</v>
      </c>
    </row>
    <row r="139" spans="1:20" ht="49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 t="s">
        <v>8313</v>
      </c>
      <c r="P139" t="s">
        <v>8314</v>
      </c>
      <c r="R139" s="14">
        <v>93.81</v>
      </c>
      <c r="S139" s="16">
        <v>41964.315532407403</v>
      </c>
      <c r="T139" s="16">
        <v>41995.166666666672</v>
      </c>
    </row>
    <row r="140" spans="1:20" ht="65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 t="s">
        <v>8313</v>
      </c>
      <c r="P140" t="s">
        <v>8314</v>
      </c>
      <c r="R140" s="14">
        <v>41.24</v>
      </c>
      <c r="S140" s="16">
        <v>42284.516064814816</v>
      </c>
      <c r="T140" s="16">
        <v>42307.875</v>
      </c>
    </row>
    <row r="141" spans="1:20" ht="49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 t="s">
        <v>8313</v>
      </c>
      <c r="P141" t="s">
        <v>8314</v>
      </c>
      <c r="R141" s="14">
        <v>52.55</v>
      </c>
      <c r="S141" s="16">
        <v>42016.800208333334</v>
      </c>
      <c r="T141" s="16">
        <v>42032.916666666672</v>
      </c>
    </row>
    <row r="142" spans="1:20" ht="6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 t="s">
        <v>8313</v>
      </c>
      <c r="P142" t="s">
        <v>8314</v>
      </c>
      <c r="R142" s="14">
        <v>48.33</v>
      </c>
      <c r="S142" s="16">
        <v>42136.536134259266</v>
      </c>
      <c r="T142" s="16">
        <v>42167.875</v>
      </c>
    </row>
    <row r="143" spans="1:20" ht="8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 t="s">
        <v>8313</v>
      </c>
      <c r="P143" t="s">
        <v>8314</v>
      </c>
      <c r="R143" s="14">
        <v>53.18</v>
      </c>
      <c r="S143" s="16">
        <v>42172.757638888885</v>
      </c>
      <c r="T143" s="16">
        <v>42202.757638888885</v>
      </c>
    </row>
    <row r="144" spans="1:20" ht="8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 t="s">
        <v>8313</v>
      </c>
      <c r="P144" t="s">
        <v>8314</v>
      </c>
      <c r="R144" s="14">
        <v>60.95</v>
      </c>
      <c r="S144" s="16">
        <v>42590.90425925926</v>
      </c>
      <c r="T144" s="16">
        <v>42606.90425925926</v>
      </c>
    </row>
    <row r="145" spans="1:20" ht="6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 t="s">
        <v>8313</v>
      </c>
      <c r="P145" t="s">
        <v>8314</v>
      </c>
      <c r="R145" s="14">
        <v>106.5</v>
      </c>
      <c r="S145" s="16">
        <v>42284.500104166669</v>
      </c>
      <c r="T145" s="16">
        <v>42314.541770833333</v>
      </c>
    </row>
    <row r="146" spans="1:20" ht="8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 t="s">
        <v>8313</v>
      </c>
      <c r="P146" t="s">
        <v>8314</v>
      </c>
      <c r="R146" s="14">
        <v>204.57</v>
      </c>
      <c r="S146" s="16">
        <v>42611.801412037035</v>
      </c>
      <c r="T146" s="16">
        <v>42627.791666666672</v>
      </c>
    </row>
    <row r="147" spans="1:20" ht="8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 t="s">
        <v>8313</v>
      </c>
      <c r="P147" t="s">
        <v>8314</v>
      </c>
      <c r="R147" s="14">
        <v>54.91</v>
      </c>
      <c r="S147" s="16">
        <v>42400.704537037032</v>
      </c>
      <c r="T147" s="16">
        <v>42444.875</v>
      </c>
    </row>
    <row r="148" spans="1:20" ht="8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 t="s">
        <v>8313</v>
      </c>
      <c r="P148" t="s">
        <v>8314</v>
      </c>
      <c r="R148" s="14">
        <v>150.41999999999999</v>
      </c>
      <c r="S148" s="16">
        <v>42017.88045138889</v>
      </c>
      <c r="T148" s="16">
        <v>42044.1875</v>
      </c>
    </row>
    <row r="149" spans="1:20" ht="8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 t="s">
        <v>8313</v>
      </c>
      <c r="P149" t="s">
        <v>8314</v>
      </c>
      <c r="R149" s="14">
        <v>105.21</v>
      </c>
      <c r="S149" s="16">
        <v>42431.102534722217</v>
      </c>
      <c r="T149" s="16">
        <v>42461.06086805556</v>
      </c>
    </row>
    <row r="150" spans="1:20" ht="8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 t="s">
        <v>8313</v>
      </c>
      <c r="P150" t="s">
        <v>8314</v>
      </c>
      <c r="R150" s="14">
        <v>68.67</v>
      </c>
      <c r="S150" s="16">
        <v>42121.756921296299</v>
      </c>
      <c r="T150" s="16">
        <v>42156.208333333328</v>
      </c>
    </row>
    <row r="151" spans="1:20" ht="6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 t="s">
        <v>8313</v>
      </c>
      <c r="P151" t="s">
        <v>8314</v>
      </c>
      <c r="R151" s="14">
        <v>129.36000000000001</v>
      </c>
      <c r="S151" s="16">
        <v>42219.019733796296</v>
      </c>
      <c r="T151" s="16">
        <v>42249.019733796296</v>
      </c>
    </row>
    <row r="152" spans="1:20" ht="8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 t="s">
        <v>8313</v>
      </c>
      <c r="P152" t="s">
        <v>8314</v>
      </c>
      <c r="R152" s="14">
        <v>134.26</v>
      </c>
      <c r="S152" s="16">
        <v>42445.19430555556</v>
      </c>
      <c r="T152" s="16">
        <v>42489.19430555556</v>
      </c>
    </row>
    <row r="153" spans="1:20" ht="6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 t="s">
        <v>8313</v>
      </c>
      <c r="P153" t="s">
        <v>8314</v>
      </c>
      <c r="R153" s="14">
        <v>203.2</v>
      </c>
      <c r="S153" s="16">
        <v>42380.884872685187</v>
      </c>
      <c r="T153" s="16">
        <v>42398.249305555553</v>
      </c>
    </row>
    <row r="154" spans="1:20" ht="17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 t="s">
        <v>8313</v>
      </c>
      <c r="P154" t="s">
        <v>8314</v>
      </c>
      <c r="R154" s="14">
        <v>69.19</v>
      </c>
      <c r="S154" s="16">
        <v>42762.942430555559</v>
      </c>
      <c r="T154" s="16">
        <v>42794.208333333328</v>
      </c>
    </row>
    <row r="155" spans="1:20" ht="8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 t="s">
        <v>8313</v>
      </c>
      <c r="P155" t="s">
        <v>8314</v>
      </c>
      <c r="R155" s="14">
        <v>125.12</v>
      </c>
      <c r="S155" s="16">
        <v>42567.840069444443</v>
      </c>
      <c r="T155" s="16">
        <v>42597.840069444443</v>
      </c>
    </row>
    <row r="156" spans="1:20" ht="8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 t="s">
        <v>8313</v>
      </c>
      <c r="P156" t="s">
        <v>8314</v>
      </c>
      <c r="R156" s="14">
        <v>40.71</v>
      </c>
      <c r="S156" s="16">
        <v>42232.702546296292</v>
      </c>
      <c r="T156" s="16">
        <v>42264.165972222225</v>
      </c>
    </row>
    <row r="157" spans="1:20" ht="8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 t="s">
        <v>8313</v>
      </c>
      <c r="P157" t="s">
        <v>8314</v>
      </c>
      <c r="R157" s="14">
        <v>141.29</v>
      </c>
      <c r="S157" s="16">
        <v>42239.957962962959</v>
      </c>
      <c r="T157" s="16">
        <v>42260</v>
      </c>
    </row>
    <row r="158" spans="1:20" ht="8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 t="s">
        <v>8313</v>
      </c>
      <c r="P158" t="s">
        <v>8314</v>
      </c>
      <c r="R158" s="14">
        <v>55.33</v>
      </c>
      <c r="S158" s="16">
        <v>42261.917395833334</v>
      </c>
      <c r="T158" s="16">
        <v>42291.917395833334</v>
      </c>
    </row>
    <row r="159" spans="1:20" ht="6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 t="s">
        <v>8313</v>
      </c>
      <c r="P159" t="s">
        <v>8314</v>
      </c>
      <c r="R159" s="14">
        <v>46.42</v>
      </c>
      <c r="S159" s="16">
        <v>42102.743773148148</v>
      </c>
      <c r="T159" s="16">
        <v>42123.743773148148</v>
      </c>
    </row>
    <row r="160" spans="1:20" ht="8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 t="s">
        <v>8313</v>
      </c>
      <c r="P160" t="s">
        <v>8314</v>
      </c>
      <c r="R160" s="14">
        <v>57.2</v>
      </c>
      <c r="S160" s="16">
        <v>42538.73583333334</v>
      </c>
      <c r="T160" s="16">
        <v>42583.290972222225</v>
      </c>
    </row>
    <row r="161" spans="1:20" ht="8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 t="s">
        <v>8313</v>
      </c>
      <c r="P161" t="s">
        <v>8314</v>
      </c>
      <c r="R161" s="14">
        <v>59.6</v>
      </c>
      <c r="S161" s="16">
        <v>42056.65143518518</v>
      </c>
      <c r="T161" s="16">
        <v>42091.609768518523</v>
      </c>
    </row>
    <row r="162" spans="1:20" ht="8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 t="s">
        <v>8313</v>
      </c>
      <c r="P162" t="s">
        <v>8314</v>
      </c>
      <c r="R162" s="14">
        <v>89.59</v>
      </c>
      <c r="S162" s="16">
        <v>42696.624444444446</v>
      </c>
      <c r="T162" s="16">
        <v>42726.624444444446</v>
      </c>
    </row>
    <row r="163" spans="1:20" ht="8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 t="s">
        <v>8313</v>
      </c>
      <c r="P163" t="s">
        <v>8314</v>
      </c>
      <c r="R163" s="14">
        <v>204.05</v>
      </c>
      <c r="S163" s="16">
        <v>42186.855879629627</v>
      </c>
      <c r="T163" s="16">
        <v>42216.855879629627</v>
      </c>
    </row>
    <row r="164" spans="1:20" ht="8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 t="s">
        <v>8313</v>
      </c>
      <c r="P164" t="s">
        <v>8314</v>
      </c>
      <c r="R164" s="14">
        <v>48.7</v>
      </c>
      <c r="S164" s="16">
        <v>42493.219236111108</v>
      </c>
      <c r="T164" s="16">
        <v>42531.125</v>
      </c>
    </row>
    <row r="165" spans="1:20" ht="8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 t="s">
        <v>8313</v>
      </c>
      <c r="P165" t="s">
        <v>8314</v>
      </c>
      <c r="R165" s="14">
        <v>53.34</v>
      </c>
      <c r="S165" s="16">
        <v>42475.057164351849</v>
      </c>
      <c r="T165" s="16">
        <v>42505.057164351849</v>
      </c>
    </row>
    <row r="166" spans="1:20" ht="8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 t="s">
        <v>8313</v>
      </c>
      <c r="P166" t="s">
        <v>8314</v>
      </c>
      <c r="R166" s="14">
        <v>75.09</v>
      </c>
      <c r="S166" s="16">
        <v>42452.876909722225</v>
      </c>
      <c r="T166" s="16">
        <v>42473.876909722225</v>
      </c>
    </row>
    <row r="167" spans="1:20" ht="6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 t="s">
        <v>8313</v>
      </c>
      <c r="P167" t="s">
        <v>8314</v>
      </c>
      <c r="R167" s="14">
        <v>209.84</v>
      </c>
      <c r="S167" s="16">
        <v>42253.928530092591</v>
      </c>
      <c r="T167" s="16">
        <v>42283.928530092591</v>
      </c>
    </row>
    <row r="168" spans="1:20" ht="6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 t="s">
        <v>8313</v>
      </c>
      <c r="P168" t="s">
        <v>8314</v>
      </c>
      <c r="R168" s="14">
        <v>61.02</v>
      </c>
      <c r="S168" s="16">
        <v>42264.29178240741</v>
      </c>
      <c r="T168" s="16">
        <v>42294.29178240741</v>
      </c>
    </row>
    <row r="169" spans="1:20" ht="6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 t="s">
        <v>8313</v>
      </c>
      <c r="P169" t="s">
        <v>8314</v>
      </c>
      <c r="R169" s="14">
        <v>61</v>
      </c>
      <c r="S169" s="16">
        <v>42664.809560185182</v>
      </c>
      <c r="T169" s="16">
        <v>42685.916666666672</v>
      </c>
    </row>
    <row r="170" spans="1:20" ht="6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 t="s">
        <v>8313</v>
      </c>
      <c r="P170" t="s">
        <v>8314</v>
      </c>
      <c r="R170" s="14">
        <v>80.03</v>
      </c>
      <c r="S170" s="16">
        <v>42382.244409722218</v>
      </c>
      <c r="T170" s="16">
        <v>42396.041666666672</v>
      </c>
    </row>
    <row r="171" spans="1:20" ht="8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 t="s">
        <v>8313</v>
      </c>
      <c r="P171" t="s">
        <v>8314</v>
      </c>
      <c r="R171" s="14">
        <v>93.98</v>
      </c>
      <c r="S171" s="16">
        <v>41826.871238425927</v>
      </c>
      <c r="T171" s="16">
        <v>41859.57916666667</v>
      </c>
    </row>
    <row r="172" spans="1:20" ht="6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 t="s">
        <v>8313</v>
      </c>
      <c r="P172" t="s">
        <v>8314</v>
      </c>
      <c r="R172" s="14">
        <v>61.94</v>
      </c>
      <c r="S172" s="16">
        <v>42499.039629629624</v>
      </c>
      <c r="T172" s="16">
        <v>42529.039629629624</v>
      </c>
    </row>
    <row r="173" spans="1:20" ht="6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 t="s">
        <v>8313</v>
      </c>
      <c r="P173" t="s">
        <v>8314</v>
      </c>
      <c r="R173" s="14">
        <v>66.45</v>
      </c>
      <c r="S173" s="16">
        <v>42513.045798611114</v>
      </c>
      <c r="T173" s="16">
        <v>42543.045798611114</v>
      </c>
    </row>
    <row r="174" spans="1:20" ht="8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 t="s">
        <v>8313</v>
      </c>
      <c r="P174" t="s">
        <v>8314</v>
      </c>
      <c r="R174" s="14">
        <v>35.799999999999997</v>
      </c>
      <c r="S174" s="16">
        <v>41914.100289351853</v>
      </c>
      <c r="T174" s="16">
        <v>41928.165972222225</v>
      </c>
    </row>
    <row r="175" spans="1:20" ht="8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 t="s">
        <v>8313</v>
      </c>
      <c r="P175" t="s">
        <v>8314</v>
      </c>
      <c r="R175" s="14">
        <v>145.65</v>
      </c>
      <c r="S175" s="16">
        <v>42521.010370370372</v>
      </c>
      <c r="T175" s="16">
        <v>42543.163194444445</v>
      </c>
    </row>
    <row r="176" spans="1:20" ht="8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 t="s">
        <v>8313</v>
      </c>
      <c r="P176" t="s">
        <v>8314</v>
      </c>
      <c r="R176" s="14">
        <v>142.28</v>
      </c>
      <c r="S176" s="16">
        <v>42041.714178240742</v>
      </c>
      <c r="T176" s="16">
        <v>42071.67251157407</v>
      </c>
    </row>
    <row r="177" spans="1:20" ht="8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 t="s">
        <v>8313</v>
      </c>
      <c r="P177" t="s">
        <v>8314</v>
      </c>
      <c r="R177" s="14">
        <v>292.77999999999997</v>
      </c>
      <c r="S177" s="16">
        <v>41822.57503472222</v>
      </c>
      <c r="T177" s="16">
        <v>41825.041666666664</v>
      </c>
    </row>
    <row r="178" spans="1:20" ht="8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 t="s">
        <v>8313</v>
      </c>
      <c r="P178" t="s">
        <v>8314</v>
      </c>
      <c r="R178" s="14">
        <v>80.400000000000006</v>
      </c>
      <c r="S178" s="16">
        <v>42248.697754629626</v>
      </c>
      <c r="T178" s="16">
        <v>42283.697754629626</v>
      </c>
    </row>
    <row r="179" spans="1:20" ht="8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 t="s">
        <v>8313</v>
      </c>
      <c r="P179" t="s">
        <v>8314</v>
      </c>
      <c r="R179" s="14">
        <v>72.290000000000006</v>
      </c>
      <c r="S179" s="16">
        <v>41809.860300925924</v>
      </c>
      <c r="T179" s="16">
        <v>41839.860300925924</v>
      </c>
    </row>
    <row r="180" spans="1:20" ht="8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 t="s">
        <v>8313</v>
      </c>
      <c r="P180" t="s">
        <v>8314</v>
      </c>
      <c r="R180" s="14">
        <v>32.97</v>
      </c>
      <c r="S180" s="16">
        <v>42148.676851851851</v>
      </c>
      <c r="T180" s="16">
        <v>42170.676851851851</v>
      </c>
    </row>
    <row r="181" spans="1:20" ht="49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 t="s">
        <v>8313</v>
      </c>
      <c r="P181" t="s">
        <v>8314</v>
      </c>
      <c r="R181" s="14">
        <v>116.65</v>
      </c>
      <c r="S181" s="16">
        <v>42185.521087962959</v>
      </c>
      <c r="T181" s="16">
        <v>42215.521087962959</v>
      </c>
    </row>
    <row r="182" spans="1:20" ht="49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 t="s">
        <v>8313</v>
      </c>
      <c r="P182" t="s">
        <v>8314</v>
      </c>
      <c r="R182" s="14">
        <v>136.85</v>
      </c>
      <c r="S182" s="16">
        <v>42769.574999999997</v>
      </c>
      <c r="T182" s="16">
        <v>42790.574999999997</v>
      </c>
    </row>
    <row r="183" spans="1:20" ht="6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 t="s">
        <v>8313</v>
      </c>
      <c r="P183" t="s">
        <v>8314</v>
      </c>
      <c r="R183" s="14">
        <v>177.62</v>
      </c>
      <c r="S183" s="16">
        <v>42549.665717592594</v>
      </c>
      <c r="T183" s="16">
        <v>42579.665717592594</v>
      </c>
    </row>
    <row r="184" spans="1:20" ht="8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 t="s">
        <v>8313</v>
      </c>
      <c r="P184" t="s">
        <v>8314</v>
      </c>
      <c r="R184" s="14">
        <v>109.08</v>
      </c>
      <c r="S184" s="16">
        <v>42685.974004629628</v>
      </c>
      <c r="T184" s="16">
        <v>42710.974004629628</v>
      </c>
    </row>
    <row r="185" spans="1:20" ht="6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 t="s">
        <v>8313</v>
      </c>
      <c r="P185" t="s">
        <v>8314</v>
      </c>
      <c r="R185" s="14">
        <v>78.209999999999994</v>
      </c>
      <c r="S185" s="16">
        <v>42062.296412037031</v>
      </c>
      <c r="T185" s="16">
        <v>42095.207638888889</v>
      </c>
    </row>
    <row r="186" spans="1:20" ht="8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 t="s">
        <v>8313</v>
      </c>
      <c r="P186" t="s">
        <v>8314</v>
      </c>
      <c r="R186" s="14">
        <v>114.13</v>
      </c>
      <c r="S186" s="16">
        <v>41851.200150462959</v>
      </c>
      <c r="T186" s="16">
        <v>41881.200150462959</v>
      </c>
    </row>
    <row r="187" spans="1:20" ht="8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 t="s">
        <v>8313</v>
      </c>
      <c r="P187" t="s">
        <v>8314</v>
      </c>
      <c r="R187" s="14">
        <v>50</v>
      </c>
      <c r="S187" s="16">
        <v>42053.106111111112</v>
      </c>
      <c r="T187" s="16">
        <v>42112.025694444441</v>
      </c>
    </row>
    <row r="188" spans="1:20" ht="6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 t="s">
        <v>8313</v>
      </c>
      <c r="P188" t="s">
        <v>8314</v>
      </c>
      <c r="R188" s="14">
        <v>91.67</v>
      </c>
      <c r="S188" s="16">
        <v>42054.024421296301</v>
      </c>
      <c r="T188" s="16">
        <v>42061.024421296301</v>
      </c>
    </row>
    <row r="189" spans="1:20" ht="8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 t="s">
        <v>8313</v>
      </c>
      <c r="P189" t="s">
        <v>8314</v>
      </c>
      <c r="R189" s="14">
        <v>69.819999999999993</v>
      </c>
      <c r="S189" s="16">
        <v>42466.558796296296</v>
      </c>
      <c r="T189" s="16">
        <v>42490.165972222225</v>
      </c>
    </row>
    <row r="190" spans="1:20" ht="8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 t="s">
        <v>8313</v>
      </c>
      <c r="P190" t="s">
        <v>8314</v>
      </c>
      <c r="R190" s="14">
        <v>109.57</v>
      </c>
      <c r="S190" s="16">
        <v>42513.110787037032</v>
      </c>
      <c r="T190" s="16">
        <v>42534.708333333328</v>
      </c>
    </row>
    <row r="191" spans="1:20" ht="6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 t="s">
        <v>8313</v>
      </c>
      <c r="P191" t="s">
        <v>8314</v>
      </c>
      <c r="R191" s="14">
        <v>55.6</v>
      </c>
      <c r="S191" s="16">
        <v>42270.7269212963</v>
      </c>
      <c r="T191" s="16">
        <v>42306.167361111111</v>
      </c>
    </row>
    <row r="192" spans="1:20" ht="8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 t="s">
        <v>8313</v>
      </c>
      <c r="P192" t="s">
        <v>8314</v>
      </c>
      <c r="R192" s="14">
        <v>63.57</v>
      </c>
      <c r="S192" s="16">
        <v>41932.311099537037</v>
      </c>
      <c r="T192" s="16">
        <v>41962.352766203709</v>
      </c>
    </row>
    <row r="193" spans="1:20" ht="6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 t="s">
        <v>8313</v>
      </c>
      <c r="P193" t="s">
        <v>8314</v>
      </c>
      <c r="R193" s="14">
        <v>184.78</v>
      </c>
      <c r="S193" s="16">
        <v>42746.057106481487</v>
      </c>
      <c r="T193" s="16">
        <v>42791.057106481487</v>
      </c>
    </row>
    <row r="194" spans="1:20" ht="8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 t="s">
        <v>8313</v>
      </c>
      <c r="P194" t="s">
        <v>8314</v>
      </c>
      <c r="R194" s="14">
        <v>83.43</v>
      </c>
      <c r="S194" s="16">
        <v>41866.025347222225</v>
      </c>
      <c r="T194" s="16">
        <v>41883.665972222225</v>
      </c>
    </row>
    <row r="195" spans="1:20" ht="6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 t="s">
        <v>8313</v>
      </c>
      <c r="P195" t="s">
        <v>8314</v>
      </c>
      <c r="R195" s="14">
        <v>54.5</v>
      </c>
      <c r="S195" s="16">
        <v>42056.091631944444</v>
      </c>
      <c r="T195" s="16">
        <v>42070.204861111109</v>
      </c>
    </row>
    <row r="196" spans="1:20" ht="6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 t="s">
        <v>8313</v>
      </c>
      <c r="P196" t="s">
        <v>8314</v>
      </c>
      <c r="R196" s="14">
        <v>302.31</v>
      </c>
      <c r="S196" s="16">
        <v>41851.771354166667</v>
      </c>
      <c r="T196" s="16">
        <v>41870.666666666664</v>
      </c>
    </row>
    <row r="197" spans="1:20" ht="8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 t="s">
        <v>8313</v>
      </c>
      <c r="P197" t="s">
        <v>8314</v>
      </c>
      <c r="R197" s="14">
        <v>866.67</v>
      </c>
      <c r="S197" s="16">
        <v>42321.101759259262</v>
      </c>
      <c r="T197" s="16">
        <v>42351.101759259262</v>
      </c>
    </row>
    <row r="198" spans="1:20" ht="8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 t="s">
        <v>8313</v>
      </c>
      <c r="P198" t="s">
        <v>8314</v>
      </c>
      <c r="R198" s="14">
        <v>61.39</v>
      </c>
      <c r="S198" s="16">
        <v>42107.067557870367</v>
      </c>
      <c r="T198" s="16">
        <v>42137.067557870367</v>
      </c>
    </row>
    <row r="199" spans="1:20" ht="6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 t="s">
        <v>8313</v>
      </c>
      <c r="P199" t="s">
        <v>8314</v>
      </c>
      <c r="R199" s="14">
        <v>45.48</v>
      </c>
      <c r="S199" s="16">
        <v>41969.199756944443</v>
      </c>
      <c r="T199" s="16">
        <v>42005.208333333328</v>
      </c>
    </row>
    <row r="200" spans="1:20" ht="49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 t="s">
        <v>8313</v>
      </c>
      <c r="P200" t="s">
        <v>8314</v>
      </c>
      <c r="R200" s="14">
        <v>67.92</v>
      </c>
      <c r="S200" s="16">
        <v>42690.334317129629</v>
      </c>
      <c r="T200" s="16">
        <v>42721.333333333328</v>
      </c>
    </row>
    <row r="201" spans="1:20" ht="49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 t="s">
        <v>8313</v>
      </c>
      <c r="P201" t="s">
        <v>8314</v>
      </c>
      <c r="R201" s="14">
        <v>30.78</v>
      </c>
      <c r="S201" s="16">
        <v>42312.874594907407</v>
      </c>
      <c r="T201" s="16">
        <v>42340.874594907407</v>
      </c>
    </row>
    <row r="202" spans="1:20" ht="6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 t="s">
        <v>8313</v>
      </c>
      <c r="P202" t="s">
        <v>8314</v>
      </c>
      <c r="R202" s="14">
        <v>38.33</v>
      </c>
      <c r="S202" s="16">
        <v>41855.548101851848</v>
      </c>
      <c r="T202" s="16">
        <v>41876.207638888889</v>
      </c>
    </row>
    <row r="203" spans="1:20" ht="8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 t="s">
        <v>8313</v>
      </c>
      <c r="P203" t="s">
        <v>8314</v>
      </c>
      <c r="R203" s="14">
        <v>421.11</v>
      </c>
      <c r="S203" s="16">
        <v>42059.701319444444</v>
      </c>
      <c r="T203" s="16">
        <v>42119.659652777773</v>
      </c>
    </row>
    <row r="204" spans="1:20" ht="8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 t="s">
        <v>8313</v>
      </c>
      <c r="P204" t="s">
        <v>8314</v>
      </c>
      <c r="R204" s="14">
        <v>111.89</v>
      </c>
      <c r="S204" s="16">
        <v>41937.95344907407</v>
      </c>
      <c r="T204" s="16">
        <v>41972.995115740734</v>
      </c>
    </row>
    <row r="205" spans="1:20" ht="8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 t="s">
        <v>8313</v>
      </c>
      <c r="P205" t="s">
        <v>8314</v>
      </c>
      <c r="R205" s="14">
        <v>85.21</v>
      </c>
      <c r="S205" s="16">
        <v>42044.184988425928</v>
      </c>
      <c r="T205" s="16">
        <v>42074.143321759257</v>
      </c>
    </row>
    <row r="206" spans="1:20" ht="8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 t="s">
        <v>8313</v>
      </c>
      <c r="P206" t="s">
        <v>8314</v>
      </c>
      <c r="R206" s="14">
        <v>65.17</v>
      </c>
      <c r="S206" s="16">
        <v>42524.782638888893</v>
      </c>
      <c r="T206" s="16">
        <v>42544.782638888893</v>
      </c>
    </row>
    <row r="207" spans="1:20" ht="8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 t="s">
        <v>8313</v>
      </c>
      <c r="P207" t="s">
        <v>8314</v>
      </c>
      <c r="R207" s="14">
        <v>93.76</v>
      </c>
      <c r="S207" s="16">
        <v>42292.087592592594</v>
      </c>
      <c r="T207" s="16">
        <v>42329.125</v>
      </c>
    </row>
    <row r="208" spans="1:20" ht="8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 t="s">
        <v>8313</v>
      </c>
      <c r="P208" t="s">
        <v>8314</v>
      </c>
      <c r="R208" s="14">
        <v>133.33000000000001</v>
      </c>
      <c r="S208" s="16">
        <v>41953.8675</v>
      </c>
      <c r="T208" s="16">
        <v>41983.8675</v>
      </c>
    </row>
    <row r="209" spans="1:20" ht="8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 t="s">
        <v>8313</v>
      </c>
      <c r="P209" t="s">
        <v>8314</v>
      </c>
      <c r="R209" s="14">
        <v>51.22</v>
      </c>
      <c r="S209" s="16">
        <v>41946.644745370373</v>
      </c>
      <c r="T209" s="16">
        <v>41976.644745370373</v>
      </c>
    </row>
    <row r="210" spans="1:20" ht="8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 t="s">
        <v>8313</v>
      </c>
      <c r="P210" t="s">
        <v>8314</v>
      </c>
      <c r="R210" s="14">
        <v>100.17</v>
      </c>
      <c r="S210" s="16">
        <v>41947.762592592589</v>
      </c>
      <c r="T210" s="16">
        <v>41987.762592592597</v>
      </c>
    </row>
    <row r="211" spans="1:20" ht="8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 t="s">
        <v>8313</v>
      </c>
      <c r="P211" t="s">
        <v>8314</v>
      </c>
      <c r="R211" s="14">
        <v>184.68</v>
      </c>
      <c r="S211" s="16">
        <v>42494.563449074078</v>
      </c>
      <c r="T211" s="16">
        <v>42524.563449074078</v>
      </c>
    </row>
    <row r="212" spans="1:20" ht="97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 t="s">
        <v>8313</v>
      </c>
      <c r="P212" t="s">
        <v>8314</v>
      </c>
      <c r="R212" s="14">
        <v>69.819999999999993</v>
      </c>
      <c r="S212" s="16">
        <v>41815.774826388886</v>
      </c>
      <c r="T212" s="16">
        <v>41830.774826388886</v>
      </c>
    </row>
    <row r="213" spans="1:20" ht="8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 t="s">
        <v>8313</v>
      </c>
      <c r="P213" t="s">
        <v>8314</v>
      </c>
      <c r="R213" s="14">
        <v>61.94</v>
      </c>
      <c r="S213" s="16">
        <v>41830.545694444445</v>
      </c>
      <c r="T213" s="16">
        <v>41859.936111111114</v>
      </c>
    </row>
    <row r="214" spans="1:20" ht="8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 t="s">
        <v>8313</v>
      </c>
      <c r="P214" t="s">
        <v>8314</v>
      </c>
      <c r="R214" s="14">
        <v>36.07</v>
      </c>
      <c r="S214" s="16">
        <v>41923.921643518523</v>
      </c>
      <c r="T214" s="16">
        <v>41949.031944444447</v>
      </c>
    </row>
    <row r="215" spans="1:20" ht="6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 t="s">
        <v>8313</v>
      </c>
      <c r="P215" t="s">
        <v>8314</v>
      </c>
      <c r="R215" s="14">
        <v>55.89</v>
      </c>
      <c r="S215" s="16">
        <v>41764.44663194444</v>
      </c>
      <c r="T215" s="16">
        <v>41791.165972222225</v>
      </c>
    </row>
    <row r="216" spans="1:20" ht="8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 t="s">
        <v>8313</v>
      </c>
      <c r="P216" t="s">
        <v>8314</v>
      </c>
      <c r="R216" s="14">
        <v>68.349999999999994</v>
      </c>
      <c r="S216" s="16">
        <v>41941.75203703704</v>
      </c>
      <c r="T216" s="16">
        <v>41964.708333333328</v>
      </c>
    </row>
    <row r="217" spans="1:20" ht="8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 t="s">
        <v>8313</v>
      </c>
      <c r="P217" t="s">
        <v>8314</v>
      </c>
      <c r="R217" s="14">
        <v>118.13</v>
      </c>
      <c r="S217" s="16">
        <v>41834.953865740739</v>
      </c>
      <c r="T217" s="16">
        <v>41879.953865740739</v>
      </c>
    </row>
    <row r="218" spans="1:20" ht="8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 t="s">
        <v>8313</v>
      </c>
      <c r="P218" t="s">
        <v>8314</v>
      </c>
      <c r="R218" s="14">
        <v>99.79</v>
      </c>
      <c r="S218" s="16">
        <v>42290.61855324074</v>
      </c>
      <c r="T218" s="16">
        <v>42320.104861111111</v>
      </c>
    </row>
    <row r="219" spans="1:20" ht="8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 t="s">
        <v>8313</v>
      </c>
      <c r="P219" t="s">
        <v>8314</v>
      </c>
      <c r="R219" s="14">
        <v>203.33</v>
      </c>
      <c r="S219" s="16">
        <v>42152.503495370373</v>
      </c>
      <c r="T219" s="16">
        <v>42172.503495370373</v>
      </c>
    </row>
    <row r="220" spans="1:20" ht="6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 t="s">
        <v>8313</v>
      </c>
      <c r="P220" t="s">
        <v>8314</v>
      </c>
      <c r="R220" s="14">
        <v>110.23</v>
      </c>
      <c r="S220" s="16">
        <v>41791.492777777778</v>
      </c>
      <c r="T220" s="16">
        <v>41836.492777777778</v>
      </c>
    </row>
    <row r="221" spans="1:20" ht="8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 t="s">
        <v>8313</v>
      </c>
      <c r="P221" t="s">
        <v>8314</v>
      </c>
      <c r="R221" s="14">
        <v>58.61</v>
      </c>
      <c r="S221" s="16">
        <v>41808.991944444446</v>
      </c>
      <c r="T221" s="16">
        <v>41838.991944444446</v>
      </c>
    </row>
    <row r="222" spans="1:20" ht="8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 t="s">
        <v>8313</v>
      </c>
      <c r="P222" t="s">
        <v>8314</v>
      </c>
      <c r="R222" s="14">
        <v>81.38</v>
      </c>
      <c r="S222" s="16">
        <v>42500.041550925926</v>
      </c>
      <c r="T222" s="16">
        <v>42527.291666666672</v>
      </c>
    </row>
    <row r="223" spans="1:20" ht="8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 t="s">
        <v>8313</v>
      </c>
      <c r="P223" t="s">
        <v>8314</v>
      </c>
      <c r="R223" s="14">
        <v>199.17</v>
      </c>
      <c r="S223" s="16">
        <v>42265.022824074069</v>
      </c>
      <c r="T223" s="16">
        <v>42285.022824074069</v>
      </c>
    </row>
    <row r="224" spans="1:20" ht="8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 t="s">
        <v>8313</v>
      </c>
      <c r="P224" t="s">
        <v>8314</v>
      </c>
      <c r="R224" s="14">
        <v>46.43</v>
      </c>
      <c r="S224" s="16">
        <v>42053.733078703706</v>
      </c>
      <c r="T224" s="16">
        <v>42063.207638888889</v>
      </c>
    </row>
    <row r="225" spans="1:20" ht="8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 t="s">
        <v>8313</v>
      </c>
      <c r="P225" t="s">
        <v>8314</v>
      </c>
      <c r="R225" s="14">
        <v>70.569999999999993</v>
      </c>
      <c r="S225" s="16">
        <v>42675.832465277781</v>
      </c>
      <c r="T225" s="16">
        <v>42705.332638888889</v>
      </c>
    </row>
    <row r="226" spans="1:20" ht="6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 t="s">
        <v>8313</v>
      </c>
      <c r="P226" t="s">
        <v>8314</v>
      </c>
      <c r="R226" s="14">
        <v>22.22</v>
      </c>
      <c r="S226" s="16">
        <v>42467.144166666665</v>
      </c>
      <c r="T226" s="16">
        <v>42477.979166666672</v>
      </c>
    </row>
    <row r="227" spans="1:20" ht="8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 t="s">
        <v>8313</v>
      </c>
      <c r="P227" t="s">
        <v>8314</v>
      </c>
      <c r="R227" s="14">
        <v>37.78</v>
      </c>
      <c r="S227" s="16">
        <v>41894.91375</v>
      </c>
      <c r="T227" s="16">
        <v>41938.029861111114</v>
      </c>
    </row>
    <row r="228" spans="1:20" ht="8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 t="s">
        <v>8313</v>
      </c>
      <c r="P228" t="s">
        <v>8314</v>
      </c>
      <c r="R228" s="14">
        <v>72.05</v>
      </c>
      <c r="S228" s="16">
        <v>41752.83457175926</v>
      </c>
      <c r="T228" s="16">
        <v>41782.83457175926</v>
      </c>
    </row>
    <row r="229" spans="1:20" ht="8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 t="s">
        <v>8313</v>
      </c>
      <c r="P229" t="s">
        <v>8314</v>
      </c>
      <c r="R229" s="14">
        <v>103.21</v>
      </c>
      <c r="S229" s="16">
        <v>42037.791238425925</v>
      </c>
      <c r="T229" s="16">
        <v>42067.791238425925</v>
      </c>
    </row>
    <row r="230" spans="1:20" ht="6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 t="s">
        <v>8313</v>
      </c>
      <c r="P230" t="s">
        <v>8314</v>
      </c>
      <c r="R230" s="14">
        <v>35</v>
      </c>
      <c r="S230" s="16">
        <v>42088.911354166667</v>
      </c>
      <c r="T230" s="16">
        <v>42118.911354166667</v>
      </c>
    </row>
    <row r="231" spans="1:20" ht="8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 t="s">
        <v>8313</v>
      </c>
      <c r="P231" t="s">
        <v>8314</v>
      </c>
      <c r="R231" s="14">
        <v>81.78</v>
      </c>
      <c r="S231" s="16">
        <v>42018.676898148144</v>
      </c>
      <c r="T231" s="16">
        <v>42040.290972222225</v>
      </c>
    </row>
    <row r="232" spans="1:20" ht="8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 t="s">
        <v>8313</v>
      </c>
      <c r="P232" t="s">
        <v>8314</v>
      </c>
      <c r="R232" s="14">
        <v>297.02999999999997</v>
      </c>
      <c r="S232" s="16">
        <v>41884.617314814815</v>
      </c>
      <c r="T232" s="16">
        <v>41916.617314814815</v>
      </c>
    </row>
    <row r="233" spans="1:20" ht="8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 t="s">
        <v>8313</v>
      </c>
      <c r="P233" t="s">
        <v>8314</v>
      </c>
      <c r="R233" s="14">
        <v>46.61</v>
      </c>
      <c r="S233" s="16">
        <v>41884.056747685187</v>
      </c>
      <c r="T233" s="16">
        <v>41903.083333333336</v>
      </c>
    </row>
    <row r="234" spans="1:20" ht="8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 t="s">
        <v>8313</v>
      </c>
      <c r="P234" t="s">
        <v>8314</v>
      </c>
      <c r="R234" s="14">
        <v>95.24</v>
      </c>
      <c r="S234" s="16">
        <v>41839.730937500004</v>
      </c>
      <c r="T234" s="16">
        <v>41869.730937500004</v>
      </c>
    </row>
    <row r="235" spans="1:20" ht="6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 t="s">
        <v>8313</v>
      </c>
      <c r="P235" t="s">
        <v>8314</v>
      </c>
      <c r="R235" s="14">
        <v>52.21</v>
      </c>
      <c r="S235" s="16">
        <v>42380.581180555557</v>
      </c>
      <c r="T235" s="16">
        <v>42405.916666666672</v>
      </c>
    </row>
    <row r="236" spans="1:20" ht="49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 t="s">
        <v>8313</v>
      </c>
      <c r="P236" t="s">
        <v>8314</v>
      </c>
      <c r="R236" s="14">
        <v>134.15</v>
      </c>
      <c r="S236" s="16">
        <v>41776.063136574077</v>
      </c>
      <c r="T236" s="16">
        <v>41807.125</v>
      </c>
    </row>
    <row r="237" spans="1:20" ht="8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 t="s">
        <v>8313</v>
      </c>
      <c r="P237" t="s">
        <v>8314</v>
      </c>
      <c r="R237" s="14">
        <v>62.83</v>
      </c>
      <c r="S237" s="16">
        <v>41800.380428240744</v>
      </c>
      <c r="T237" s="16">
        <v>41830.380428240744</v>
      </c>
    </row>
    <row r="238" spans="1:20" ht="8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 t="s">
        <v>8313</v>
      </c>
      <c r="P238" t="s">
        <v>8314</v>
      </c>
      <c r="R238" s="14">
        <v>58.95</v>
      </c>
      <c r="S238" s="16">
        <v>42572.61681712963</v>
      </c>
      <c r="T238" s="16">
        <v>42589.125</v>
      </c>
    </row>
    <row r="239" spans="1:20" ht="6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 t="s">
        <v>8313</v>
      </c>
      <c r="P239" t="s">
        <v>8314</v>
      </c>
      <c r="R239" s="14">
        <v>143.11000000000001</v>
      </c>
      <c r="S239" s="16">
        <v>41851.541585648149</v>
      </c>
      <c r="T239" s="16">
        <v>41872.686111111114</v>
      </c>
    </row>
    <row r="240" spans="1:20" ht="8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 t="s">
        <v>8313</v>
      </c>
      <c r="P240" t="s">
        <v>8314</v>
      </c>
      <c r="R240" s="14">
        <v>84.17</v>
      </c>
      <c r="S240" s="16">
        <v>42205.710879629631</v>
      </c>
      <c r="T240" s="16">
        <v>42235.710879629631</v>
      </c>
    </row>
    <row r="241" spans="1:20" ht="49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 t="s">
        <v>8313</v>
      </c>
      <c r="P241" t="s">
        <v>8314</v>
      </c>
      <c r="R241" s="14">
        <v>89.79</v>
      </c>
      <c r="S241" s="16">
        <v>42374.911226851851</v>
      </c>
      <c r="T241" s="16">
        <v>42388.207638888889</v>
      </c>
    </row>
    <row r="242" spans="1:20" ht="8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 t="s">
        <v>8313</v>
      </c>
      <c r="P242" t="s">
        <v>8314</v>
      </c>
      <c r="R242" s="14">
        <v>64.16</v>
      </c>
      <c r="S242" s="16">
        <v>41809.12300925926</v>
      </c>
      <c r="T242" s="16">
        <v>41831.677083333336</v>
      </c>
    </row>
    <row r="243" spans="1:20" ht="8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 t="s">
        <v>8313</v>
      </c>
      <c r="P243" t="s">
        <v>8314</v>
      </c>
      <c r="R243" s="14">
        <v>59.65</v>
      </c>
      <c r="S243" s="16">
        <v>42294.429641203707</v>
      </c>
      <c r="T243" s="16">
        <v>42321.845138888893</v>
      </c>
    </row>
    <row r="244" spans="1:20" ht="8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 t="s">
        <v>8313</v>
      </c>
      <c r="P244" t="s">
        <v>8314</v>
      </c>
      <c r="R244" s="14">
        <v>31.25</v>
      </c>
      <c r="S244" s="16">
        <v>42124.841111111105</v>
      </c>
      <c r="T244" s="16">
        <v>42154.841111111105</v>
      </c>
    </row>
    <row r="245" spans="1:20" ht="8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 t="s">
        <v>8313</v>
      </c>
      <c r="P245" t="s">
        <v>8314</v>
      </c>
      <c r="R245" s="14">
        <v>41.22</v>
      </c>
      <c r="S245" s="16">
        <v>41861.524837962963</v>
      </c>
      <c r="T245" s="16">
        <v>41891.524837962963</v>
      </c>
    </row>
    <row r="246" spans="1:20" ht="49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 t="s">
        <v>8313</v>
      </c>
      <c r="P246" t="s">
        <v>8314</v>
      </c>
      <c r="R246" s="14">
        <v>77</v>
      </c>
      <c r="S246" s="16">
        <v>42402.889027777783</v>
      </c>
      <c r="T246" s="16">
        <v>42447.847361111111</v>
      </c>
    </row>
    <row r="247" spans="1:20" ht="6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 t="s">
        <v>8313</v>
      </c>
      <c r="P247" t="s">
        <v>8314</v>
      </c>
      <c r="R247" s="14">
        <v>51.22</v>
      </c>
      <c r="S247" s="16">
        <v>41960.119085648148</v>
      </c>
      <c r="T247" s="16">
        <v>41990.119085648148</v>
      </c>
    </row>
    <row r="248" spans="1:20" ht="6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 t="s">
        <v>8313</v>
      </c>
      <c r="P248" t="s">
        <v>8314</v>
      </c>
      <c r="R248" s="14">
        <v>68.25</v>
      </c>
      <c r="S248" s="16">
        <v>42532.052523148144</v>
      </c>
      <c r="T248" s="16">
        <v>42560.166666666672</v>
      </c>
    </row>
    <row r="249" spans="1:20" ht="8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 t="s">
        <v>8313</v>
      </c>
      <c r="P249" t="s">
        <v>8314</v>
      </c>
      <c r="R249" s="14">
        <v>41.13</v>
      </c>
      <c r="S249" s="16">
        <v>42088.723692129628</v>
      </c>
      <c r="T249" s="16">
        <v>42115.723692129628</v>
      </c>
    </row>
    <row r="250" spans="1:20" ht="8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 t="s">
        <v>8313</v>
      </c>
      <c r="P250" t="s">
        <v>8314</v>
      </c>
      <c r="R250" s="14">
        <v>41.41</v>
      </c>
      <c r="S250" s="16">
        <v>41820.639189814814</v>
      </c>
      <c r="T250" s="16">
        <v>41843.165972222225</v>
      </c>
    </row>
    <row r="251" spans="1:20" ht="8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 t="s">
        <v>8313</v>
      </c>
      <c r="P251" t="s">
        <v>8314</v>
      </c>
      <c r="R251" s="14">
        <v>145.87</v>
      </c>
      <c r="S251" s="16">
        <v>42626.7503125</v>
      </c>
      <c r="T251" s="16">
        <v>42656.7503125</v>
      </c>
    </row>
    <row r="252" spans="1:20" ht="8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 t="s">
        <v>8313</v>
      </c>
      <c r="P252" t="s">
        <v>8314</v>
      </c>
      <c r="R252" s="14">
        <v>358.69</v>
      </c>
      <c r="S252" s="16">
        <v>41821.205636574072</v>
      </c>
      <c r="T252" s="16">
        <v>41852.290972222225</v>
      </c>
    </row>
    <row r="253" spans="1:20" ht="49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 t="s">
        <v>8313</v>
      </c>
      <c r="P253" t="s">
        <v>8314</v>
      </c>
      <c r="R253" s="14">
        <v>50.98</v>
      </c>
      <c r="S253" s="16">
        <v>42016.706678240742</v>
      </c>
      <c r="T253" s="16">
        <v>42047.249305555553</v>
      </c>
    </row>
    <row r="254" spans="1:20" ht="8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 t="s">
        <v>8313</v>
      </c>
      <c r="P254" t="s">
        <v>8314</v>
      </c>
      <c r="R254" s="14">
        <v>45.04</v>
      </c>
      <c r="S254" s="16">
        <v>42011.202581018515</v>
      </c>
      <c r="T254" s="16">
        <v>42038.185416666667</v>
      </c>
    </row>
    <row r="255" spans="1:20" ht="8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 t="s">
        <v>8313</v>
      </c>
      <c r="P255" t="s">
        <v>8314</v>
      </c>
      <c r="R255" s="14">
        <v>57.92</v>
      </c>
      <c r="S255" s="16">
        <v>42643.632858796293</v>
      </c>
      <c r="T255" s="16">
        <v>42672.125</v>
      </c>
    </row>
    <row r="256" spans="1:20" ht="6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 t="s">
        <v>8313</v>
      </c>
      <c r="P256" t="s">
        <v>8314</v>
      </c>
      <c r="R256" s="14">
        <v>29.71</v>
      </c>
      <c r="S256" s="16">
        <v>42179.898472222223</v>
      </c>
      <c r="T256" s="16">
        <v>42195.75</v>
      </c>
    </row>
    <row r="257" spans="1:20" ht="8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 t="s">
        <v>8313</v>
      </c>
      <c r="P257" t="s">
        <v>8314</v>
      </c>
      <c r="R257" s="14">
        <v>55.01</v>
      </c>
      <c r="S257" s="16">
        <v>42575.130057870367</v>
      </c>
      <c r="T257" s="16">
        <v>42605.130057870367</v>
      </c>
    </row>
    <row r="258" spans="1:20" ht="6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 t="s">
        <v>8313</v>
      </c>
      <c r="P258" t="s">
        <v>8314</v>
      </c>
      <c r="R258" s="14">
        <v>72.95</v>
      </c>
      <c r="S258" s="16">
        <v>42420.019097222219</v>
      </c>
      <c r="T258" s="16">
        <v>42479.977430555555</v>
      </c>
    </row>
    <row r="259" spans="1:20" ht="17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 t="s">
        <v>8313</v>
      </c>
      <c r="P259" t="s">
        <v>8314</v>
      </c>
      <c r="R259" s="14">
        <v>64.47</v>
      </c>
      <c r="S259" s="16">
        <v>42053.671666666662</v>
      </c>
      <c r="T259" s="16">
        <v>42083.630000000005</v>
      </c>
    </row>
    <row r="260" spans="1:20" ht="6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 t="s">
        <v>8313</v>
      </c>
      <c r="P260" t="s">
        <v>8314</v>
      </c>
      <c r="R260" s="14">
        <v>716.35</v>
      </c>
      <c r="S260" s="16">
        <v>42605.765381944439</v>
      </c>
      <c r="T260" s="16">
        <v>42634.125</v>
      </c>
    </row>
    <row r="261" spans="1:20" ht="8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 t="s">
        <v>8313</v>
      </c>
      <c r="P261" t="s">
        <v>8314</v>
      </c>
      <c r="R261" s="14">
        <v>50.4</v>
      </c>
      <c r="S261" s="16">
        <v>42458.641724537039</v>
      </c>
      <c r="T261" s="16">
        <v>42488.641724537039</v>
      </c>
    </row>
    <row r="262" spans="1:20" ht="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 t="s">
        <v>8313</v>
      </c>
      <c r="P262" t="s">
        <v>8314</v>
      </c>
      <c r="R262" s="14">
        <v>41.67</v>
      </c>
      <c r="S262" s="16">
        <v>42529.022013888884</v>
      </c>
      <c r="T262" s="16">
        <v>42566.901388888888</v>
      </c>
    </row>
    <row r="263" spans="1:20" ht="8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 t="s">
        <v>8313</v>
      </c>
      <c r="P263" t="s">
        <v>8314</v>
      </c>
      <c r="R263" s="14">
        <v>88.74</v>
      </c>
      <c r="S263" s="16">
        <v>41928.170497685183</v>
      </c>
      <c r="T263" s="16">
        <v>41949.249305555553</v>
      </c>
    </row>
    <row r="264" spans="1:20" ht="8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 t="s">
        <v>8313</v>
      </c>
      <c r="P264" t="s">
        <v>8314</v>
      </c>
      <c r="R264" s="14">
        <v>148.47999999999999</v>
      </c>
      <c r="S264" s="16">
        <v>42062.834444444445</v>
      </c>
      <c r="T264" s="16">
        <v>42083.852083333331</v>
      </c>
    </row>
    <row r="265" spans="1:20" ht="8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 t="s">
        <v>8313</v>
      </c>
      <c r="P265" t="s">
        <v>8314</v>
      </c>
      <c r="R265" s="14">
        <v>52</v>
      </c>
      <c r="S265" s="16">
        <v>41921.279976851853</v>
      </c>
      <c r="T265" s="16">
        <v>41939.125</v>
      </c>
    </row>
    <row r="266" spans="1:20" ht="6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 t="s">
        <v>8313</v>
      </c>
      <c r="P266" t="s">
        <v>8314</v>
      </c>
      <c r="R266" s="14">
        <v>53.23</v>
      </c>
      <c r="S266" s="16">
        <v>42128.736608796295</v>
      </c>
      <c r="T266" s="16">
        <v>42141.125</v>
      </c>
    </row>
    <row r="267" spans="1:20" ht="8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 t="s">
        <v>8313</v>
      </c>
      <c r="P267" t="s">
        <v>8314</v>
      </c>
      <c r="R267" s="14">
        <v>39.6</v>
      </c>
      <c r="S267" s="16">
        <v>42053.916921296302</v>
      </c>
      <c r="T267" s="16">
        <v>42079.875</v>
      </c>
    </row>
    <row r="268" spans="1:20" ht="8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 t="s">
        <v>8313</v>
      </c>
      <c r="P268" t="s">
        <v>8314</v>
      </c>
      <c r="R268" s="14">
        <v>164.62</v>
      </c>
      <c r="S268" s="16">
        <v>42171.317442129628</v>
      </c>
      <c r="T268" s="16">
        <v>42195.875</v>
      </c>
    </row>
    <row r="269" spans="1:20" ht="6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 t="s">
        <v>8313</v>
      </c>
      <c r="P269" t="s">
        <v>8314</v>
      </c>
      <c r="R269" s="14">
        <v>40.29</v>
      </c>
      <c r="S269" s="16">
        <v>41793.668761574074</v>
      </c>
      <c r="T269" s="16">
        <v>41823.668761574074</v>
      </c>
    </row>
    <row r="270" spans="1:20" ht="8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 t="s">
        <v>8313</v>
      </c>
      <c r="P270" t="s">
        <v>8314</v>
      </c>
      <c r="R270" s="14">
        <v>64.91</v>
      </c>
      <c r="S270" s="16">
        <v>42506.760405092587</v>
      </c>
      <c r="T270" s="16">
        <v>42536.760405092587</v>
      </c>
    </row>
    <row r="271" spans="1:20" ht="8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 t="s">
        <v>8313</v>
      </c>
      <c r="P271" t="s">
        <v>8314</v>
      </c>
      <c r="R271" s="14">
        <v>55.33</v>
      </c>
      <c r="S271" s="16">
        <v>42372.693055555559</v>
      </c>
      <c r="T271" s="16">
        <v>42402.693055555559</v>
      </c>
    </row>
    <row r="272" spans="1:20" ht="8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 t="s">
        <v>8313</v>
      </c>
      <c r="P272" t="s">
        <v>8314</v>
      </c>
      <c r="R272" s="14">
        <v>83.14</v>
      </c>
      <c r="S272" s="16">
        <v>42126.87501157407</v>
      </c>
      <c r="T272" s="16">
        <v>42158.290972222225</v>
      </c>
    </row>
    <row r="273" spans="1:20" ht="8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 t="s">
        <v>8313</v>
      </c>
      <c r="P273" t="s">
        <v>8314</v>
      </c>
      <c r="R273" s="14">
        <v>125.38</v>
      </c>
      <c r="S273" s="16">
        <v>42087.768055555556</v>
      </c>
      <c r="T273" s="16">
        <v>42111.666666666672</v>
      </c>
    </row>
    <row r="274" spans="1:20" ht="8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 t="s">
        <v>8313</v>
      </c>
      <c r="P274" t="s">
        <v>8314</v>
      </c>
      <c r="R274" s="14">
        <v>47.22</v>
      </c>
      <c r="S274" s="16">
        <v>42443.802361111113</v>
      </c>
      <c r="T274" s="16">
        <v>42473.802361111113</v>
      </c>
    </row>
    <row r="275" spans="1:20" ht="8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 t="s">
        <v>8313</v>
      </c>
      <c r="P275" t="s">
        <v>8314</v>
      </c>
      <c r="R275" s="14">
        <v>79.099999999999994</v>
      </c>
      <c r="S275" s="16">
        <v>42121.249814814815</v>
      </c>
      <c r="T275" s="16">
        <v>42142.249814814815</v>
      </c>
    </row>
    <row r="276" spans="1:20" ht="8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 t="s">
        <v>8313</v>
      </c>
      <c r="P276" t="s">
        <v>8314</v>
      </c>
      <c r="R276" s="14">
        <v>114.29</v>
      </c>
      <c r="S276" s="16">
        <v>42268.009224537032</v>
      </c>
      <c r="T276" s="16">
        <v>42303.009224537032</v>
      </c>
    </row>
    <row r="277" spans="1:20" ht="8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 t="s">
        <v>8313</v>
      </c>
      <c r="P277" t="s">
        <v>8314</v>
      </c>
      <c r="R277" s="14">
        <v>51.72</v>
      </c>
      <c r="S277" s="16">
        <v>41848.866157407407</v>
      </c>
      <c r="T277" s="16">
        <v>41868.21597222222</v>
      </c>
    </row>
    <row r="278" spans="1:20" ht="8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 t="s">
        <v>8313</v>
      </c>
      <c r="P278" t="s">
        <v>8314</v>
      </c>
      <c r="R278" s="14">
        <v>30.77</v>
      </c>
      <c r="S278" s="16">
        <v>42689.214988425927</v>
      </c>
      <c r="T278" s="16">
        <v>42700.25</v>
      </c>
    </row>
    <row r="279" spans="1:20" ht="8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 t="s">
        <v>8313</v>
      </c>
      <c r="P279" t="s">
        <v>8314</v>
      </c>
      <c r="R279" s="14">
        <v>47.85</v>
      </c>
      <c r="S279" s="16">
        <v>42584.846828703703</v>
      </c>
      <c r="T279" s="16">
        <v>42624.846828703703</v>
      </c>
    </row>
    <row r="280" spans="1:20" ht="8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 t="s">
        <v>8313</v>
      </c>
      <c r="P280" t="s">
        <v>8314</v>
      </c>
      <c r="R280" s="14">
        <v>34.409999999999997</v>
      </c>
      <c r="S280" s="16">
        <v>42511.741944444439</v>
      </c>
      <c r="T280" s="16">
        <v>42523.916666666672</v>
      </c>
    </row>
    <row r="281" spans="1:20" ht="8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 t="s">
        <v>8313</v>
      </c>
      <c r="P281" t="s">
        <v>8314</v>
      </c>
      <c r="R281" s="14">
        <v>60.29</v>
      </c>
      <c r="S281" s="16">
        <v>42132.036168981482</v>
      </c>
      <c r="T281" s="16">
        <v>42186.290972222225</v>
      </c>
    </row>
    <row r="282" spans="1:20" ht="97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 t="s">
        <v>8313</v>
      </c>
      <c r="P282" t="s">
        <v>8314</v>
      </c>
      <c r="R282" s="14">
        <v>25.31</v>
      </c>
      <c r="S282" s="16">
        <v>42419.91942129629</v>
      </c>
      <c r="T282" s="16">
        <v>42436.207638888889</v>
      </c>
    </row>
    <row r="283" spans="1:20" ht="8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 t="s">
        <v>8313</v>
      </c>
      <c r="P283" t="s">
        <v>8314</v>
      </c>
      <c r="R283" s="14">
        <v>136</v>
      </c>
      <c r="S283" s="16">
        <v>42430.839398148149</v>
      </c>
      <c r="T283" s="16">
        <v>42445.165972222225</v>
      </c>
    </row>
    <row r="284" spans="1:20" ht="8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 t="s">
        <v>8313</v>
      </c>
      <c r="P284" t="s">
        <v>8314</v>
      </c>
      <c r="R284" s="14">
        <v>125</v>
      </c>
      <c r="S284" s="16">
        <v>42297.748738425929</v>
      </c>
      <c r="T284" s="16">
        <v>42327.790405092594</v>
      </c>
    </row>
    <row r="285" spans="1:20" ht="113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 t="s">
        <v>8313</v>
      </c>
      <c r="P285" t="s">
        <v>8314</v>
      </c>
      <c r="R285" s="14">
        <v>66.510000000000005</v>
      </c>
      <c r="S285" s="16">
        <v>41760.935706018521</v>
      </c>
      <c r="T285" s="16">
        <v>41772.166666666664</v>
      </c>
    </row>
    <row r="286" spans="1:20" ht="8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 t="s">
        <v>8313</v>
      </c>
      <c r="P286" t="s">
        <v>8314</v>
      </c>
      <c r="R286" s="14">
        <v>105</v>
      </c>
      <c r="S286" s="16">
        <v>41829.734259259261</v>
      </c>
      <c r="T286" s="16">
        <v>41874.734259259261</v>
      </c>
    </row>
    <row r="287" spans="1:20" ht="6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 t="s">
        <v>8313</v>
      </c>
      <c r="P287" t="s">
        <v>8314</v>
      </c>
      <c r="R287" s="14">
        <v>145</v>
      </c>
      <c r="S287" s="16">
        <v>42491.92288194444</v>
      </c>
      <c r="T287" s="16">
        <v>42521.92288194444</v>
      </c>
    </row>
    <row r="288" spans="1:20" ht="8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 t="s">
        <v>8313</v>
      </c>
      <c r="P288" t="s">
        <v>8314</v>
      </c>
      <c r="R288" s="14">
        <v>96.67</v>
      </c>
      <c r="S288" s="16">
        <v>41950.859560185185</v>
      </c>
      <c r="T288" s="16">
        <v>41964.204861111109</v>
      </c>
    </row>
    <row r="289" spans="1:20" ht="8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 t="s">
        <v>8313</v>
      </c>
      <c r="P289" t="s">
        <v>8314</v>
      </c>
      <c r="R289" s="14">
        <v>60.33</v>
      </c>
      <c r="S289" s="16">
        <v>41802.62090277778</v>
      </c>
      <c r="T289" s="16">
        <v>41822.62090277778</v>
      </c>
    </row>
    <row r="290" spans="1:20" ht="8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 t="s">
        <v>8313</v>
      </c>
      <c r="P290" t="s">
        <v>8314</v>
      </c>
      <c r="R290" s="14">
        <v>75.34</v>
      </c>
      <c r="S290" s="16">
        <v>41781.096203703702</v>
      </c>
      <c r="T290" s="16">
        <v>41794.207638888889</v>
      </c>
    </row>
    <row r="291" spans="1:20" ht="8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 t="s">
        <v>8313</v>
      </c>
      <c r="P291" t="s">
        <v>8314</v>
      </c>
      <c r="R291" s="14">
        <v>55</v>
      </c>
      <c r="S291" s="16">
        <v>42020.846666666665</v>
      </c>
      <c r="T291" s="16">
        <v>42037.207638888889</v>
      </c>
    </row>
    <row r="292" spans="1:20" ht="6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 t="s">
        <v>8313</v>
      </c>
      <c r="P292" t="s">
        <v>8314</v>
      </c>
      <c r="R292" s="14">
        <v>66.959999999999994</v>
      </c>
      <c r="S292" s="16">
        <v>42125.772812499999</v>
      </c>
      <c r="T292" s="16">
        <v>42155.772812499999</v>
      </c>
    </row>
    <row r="293" spans="1:20" ht="8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 t="s">
        <v>8313</v>
      </c>
      <c r="P293" t="s">
        <v>8314</v>
      </c>
      <c r="R293" s="14">
        <v>227.27</v>
      </c>
      <c r="S293" s="16">
        <v>41856.010069444441</v>
      </c>
      <c r="T293" s="16">
        <v>41890.125</v>
      </c>
    </row>
    <row r="294" spans="1:20" ht="8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 t="s">
        <v>8313</v>
      </c>
      <c r="P294" t="s">
        <v>8314</v>
      </c>
      <c r="R294" s="14">
        <v>50.02</v>
      </c>
      <c r="S294" s="16">
        <v>41893.783553240741</v>
      </c>
      <c r="T294" s="16">
        <v>41914.597916666666</v>
      </c>
    </row>
    <row r="295" spans="1:20" ht="8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 t="s">
        <v>8313</v>
      </c>
      <c r="P295" t="s">
        <v>8314</v>
      </c>
      <c r="R295" s="14">
        <v>45.62</v>
      </c>
      <c r="S295" s="16">
        <v>41881.361342592594</v>
      </c>
      <c r="T295" s="16">
        <v>41911.361342592594</v>
      </c>
    </row>
    <row r="296" spans="1:20" ht="8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 t="s">
        <v>8313</v>
      </c>
      <c r="P296" t="s">
        <v>8314</v>
      </c>
      <c r="R296" s="14">
        <v>137.24</v>
      </c>
      <c r="S296" s="16">
        <v>41880.76357638889</v>
      </c>
      <c r="T296" s="16">
        <v>41895.166666666664</v>
      </c>
    </row>
    <row r="297" spans="1:20" ht="8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 t="s">
        <v>8313</v>
      </c>
      <c r="P297" t="s">
        <v>8314</v>
      </c>
      <c r="R297" s="14">
        <v>75.709999999999994</v>
      </c>
      <c r="S297" s="16">
        <v>42214.6956712963</v>
      </c>
      <c r="T297" s="16">
        <v>42225.666666666672</v>
      </c>
    </row>
    <row r="298" spans="1:20" ht="8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 t="s">
        <v>8313</v>
      </c>
      <c r="P298" t="s">
        <v>8314</v>
      </c>
      <c r="R298" s="14">
        <v>99</v>
      </c>
      <c r="S298" s="16">
        <v>42460.335312499999</v>
      </c>
      <c r="T298" s="16">
        <v>42488.249305555553</v>
      </c>
    </row>
    <row r="299" spans="1:20" ht="8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 t="s">
        <v>8313</v>
      </c>
      <c r="P299" t="s">
        <v>8314</v>
      </c>
      <c r="R299" s="14">
        <v>81.569999999999993</v>
      </c>
      <c r="S299" s="16">
        <v>42167.023206018523</v>
      </c>
      <c r="T299" s="16">
        <v>42196.165972222225</v>
      </c>
    </row>
    <row r="300" spans="1:20" ht="8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 t="s">
        <v>8313</v>
      </c>
      <c r="P300" t="s">
        <v>8314</v>
      </c>
      <c r="R300" s="14">
        <v>36.67</v>
      </c>
      <c r="S300" s="16">
        <v>42177.761782407411</v>
      </c>
      <c r="T300" s="16">
        <v>42198.041666666672</v>
      </c>
    </row>
    <row r="301" spans="1:20" ht="33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 t="s">
        <v>8313</v>
      </c>
      <c r="P301" t="s">
        <v>8314</v>
      </c>
      <c r="R301" s="14">
        <v>49.23</v>
      </c>
      <c r="S301" s="16">
        <v>42521.654328703706</v>
      </c>
      <c r="T301" s="16">
        <v>42551.654328703706</v>
      </c>
    </row>
    <row r="302" spans="1:20" ht="8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 t="s">
        <v>8313</v>
      </c>
      <c r="P302" t="s">
        <v>8314</v>
      </c>
      <c r="R302" s="14">
        <v>42.3</v>
      </c>
      <c r="S302" s="16">
        <v>41884.599849537037</v>
      </c>
      <c r="T302" s="16">
        <v>41900.165972222225</v>
      </c>
    </row>
    <row r="303" spans="1:20" ht="8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 t="s">
        <v>8313</v>
      </c>
      <c r="P303" t="s">
        <v>8314</v>
      </c>
      <c r="R303" s="14">
        <v>78.88</v>
      </c>
      <c r="S303" s="16">
        <v>42289.761192129634</v>
      </c>
      <c r="T303" s="16">
        <v>42319.802858796291</v>
      </c>
    </row>
    <row r="304" spans="1:20" ht="6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 t="s">
        <v>8313</v>
      </c>
      <c r="P304" t="s">
        <v>8314</v>
      </c>
      <c r="R304" s="14">
        <v>38.28</v>
      </c>
      <c r="S304" s="16">
        <v>42243.6252662037</v>
      </c>
      <c r="T304" s="16">
        <v>42278.6252662037</v>
      </c>
    </row>
    <row r="305" spans="1:20" ht="8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 t="s">
        <v>8313</v>
      </c>
      <c r="P305" t="s">
        <v>8314</v>
      </c>
      <c r="R305" s="14">
        <v>55.23</v>
      </c>
      <c r="S305" s="16">
        <v>42600.756041666667</v>
      </c>
      <c r="T305" s="16">
        <v>42621.756041666667</v>
      </c>
    </row>
    <row r="306" spans="1:20" ht="8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 t="s">
        <v>8313</v>
      </c>
      <c r="P306" t="s">
        <v>8314</v>
      </c>
      <c r="R306" s="14">
        <v>66.150000000000006</v>
      </c>
      <c r="S306" s="16">
        <v>41829.599791666667</v>
      </c>
      <c r="T306" s="16">
        <v>41889.599791666667</v>
      </c>
    </row>
    <row r="307" spans="1:20" ht="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 t="s">
        <v>8313</v>
      </c>
      <c r="P307" t="s">
        <v>8314</v>
      </c>
      <c r="R307" s="14">
        <v>104.17</v>
      </c>
      <c r="S307" s="16">
        <v>42040.831678240742</v>
      </c>
      <c r="T307" s="16">
        <v>42070.831678240742</v>
      </c>
    </row>
    <row r="308" spans="1:20" ht="8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 t="s">
        <v>8313</v>
      </c>
      <c r="P308" t="s">
        <v>8314</v>
      </c>
      <c r="R308" s="14">
        <v>31.38</v>
      </c>
      <c r="S308" s="16">
        <v>42075.807395833333</v>
      </c>
      <c r="T308" s="16">
        <v>42105.807395833333</v>
      </c>
    </row>
    <row r="309" spans="1:20" ht="8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 t="s">
        <v>8313</v>
      </c>
      <c r="P309" t="s">
        <v>8314</v>
      </c>
      <c r="R309" s="14">
        <v>59.21</v>
      </c>
      <c r="S309" s="16">
        <v>42073.660694444443</v>
      </c>
      <c r="T309" s="16">
        <v>42095.165972222225</v>
      </c>
    </row>
    <row r="310" spans="1:20" ht="6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 t="s">
        <v>8313</v>
      </c>
      <c r="P310" t="s">
        <v>8314</v>
      </c>
      <c r="R310" s="14">
        <v>119.18</v>
      </c>
      <c r="S310" s="16">
        <v>42480.078715277778</v>
      </c>
      <c r="T310" s="16">
        <v>42504.165972222225</v>
      </c>
    </row>
    <row r="311" spans="1:20" ht="8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 t="s">
        <v>8313</v>
      </c>
      <c r="P311" t="s">
        <v>8314</v>
      </c>
      <c r="R311" s="14">
        <v>164.62</v>
      </c>
      <c r="S311" s="16">
        <v>42411.942291666666</v>
      </c>
      <c r="T311" s="16">
        <v>42434.041666666672</v>
      </c>
    </row>
    <row r="312" spans="1:20" ht="8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 t="s">
        <v>8313</v>
      </c>
      <c r="P312" t="s">
        <v>8314</v>
      </c>
      <c r="R312" s="14">
        <v>61.1</v>
      </c>
      <c r="S312" s="16">
        <v>41753.515856481477</v>
      </c>
      <c r="T312" s="16">
        <v>41781.921527777777</v>
      </c>
    </row>
    <row r="313" spans="1:20" ht="8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 t="s">
        <v>8313</v>
      </c>
      <c r="P313" t="s">
        <v>8314</v>
      </c>
      <c r="R313" s="14">
        <v>56.2</v>
      </c>
      <c r="S313" s="16">
        <v>42196.028703703705</v>
      </c>
      <c r="T313" s="16">
        <v>42228</v>
      </c>
    </row>
    <row r="314" spans="1:20" ht="6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 t="s">
        <v>8313</v>
      </c>
      <c r="P314" t="s">
        <v>8314</v>
      </c>
      <c r="R314" s="14">
        <v>107</v>
      </c>
      <c r="S314" s="16">
        <v>42016.050451388888</v>
      </c>
      <c r="T314" s="16">
        <v>42046.708333333328</v>
      </c>
    </row>
    <row r="315" spans="1:20" ht="97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 t="s">
        <v>8313</v>
      </c>
      <c r="P315" t="s">
        <v>8314</v>
      </c>
      <c r="R315" s="14">
        <v>179.28</v>
      </c>
      <c r="S315" s="16">
        <v>41730.276747685188</v>
      </c>
      <c r="T315" s="16">
        <v>41764.276747685188</v>
      </c>
    </row>
    <row r="316" spans="1:20" ht="129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 t="s">
        <v>8313</v>
      </c>
      <c r="P316" t="s">
        <v>8314</v>
      </c>
      <c r="R316" s="14">
        <v>47.41</v>
      </c>
      <c r="S316" s="16">
        <v>42203.680300925931</v>
      </c>
      <c r="T316" s="16">
        <v>42221.774999999994</v>
      </c>
    </row>
    <row r="317" spans="1:20" ht="8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 t="s">
        <v>8313</v>
      </c>
      <c r="P317" t="s">
        <v>8314</v>
      </c>
      <c r="R317" s="14">
        <v>97.92</v>
      </c>
      <c r="S317" s="16">
        <v>41974.743148148147</v>
      </c>
      <c r="T317" s="16">
        <v>42004.743148148147</v>
      </c>
    </row>
    <row r="318" spans="1:20" ht="8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 t="s">
        <v>8313</v>
      </c>
      <c r="P318" t="s">
        <v>8314</v>
      </c>
      <c r="R318" s="14">
        <v>58.42</v>
      </c>
      <c r="S318" s="16">
        <v>41869.740671296298</v>
      </c>
      <c r="T318" s="16">
        <v>41899.740671296298</v>
      </c>
    </row>
    <row r="319" spans="1:20" ht="8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 t="s">
        <v>8313</v>
      </c>
      <c r="P319" t="s">
        <v>8314</v>
      </c>
      <c r="R319" s="14">
        <v>122.54</v>
      </c>
      <c r="S319" s="16">
        <v>41982.688611111109</v>
      </c>
      <c r="T319" s="16">
        <v>42012.688611111109</v>
      </c>
    </row>
    <row r="320" spans="1:20" ht="6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 t="s">
        <v>8313</v>
      </c>
      <c r="P320" t="s">
        <v>8314</v>
      </c>
      <c r="R320" s="14">
        <v>87.96</v>
      </c>
      <c r="S320" s="16">
        <v>41976.331979166673</v>
      </c>
      <c r="T320" s="16">
        <v>42004.291666666672</v>
      </c>
    </row>
    <row r="321" spans="1:20" ht="8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 t="s">
        <v>8313</v>
      </c>
      <c r="P321" t="s">
        <v>8314</v>
      </c>
      <c r="R321" s="14">
        <v>136.78</v>
      </c>
      <c r="S321" s="16">
        <v>41926.942685185182</v>
      </c>
      <c r="T321" s="16">
        <v>41956.984351851846</v>
      </c>
    </row>
    <row r="322" spans="1:20" ht="8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 t="s">
        <v>8313</v>
      </c>
      <c r="P322" t="s">
        <v>8314</v>
      </c>
      <c r="R322" s="14">
        <v>99.34</v>
      </c>
      <c r="S322" s="16">
        <v>42561.783877314811</v>
      </c>
      <c r="T322" s="16">
        <v>42593.165972222225</v>
      </c>
    </row>
    <row r="323" spans="1:20" ht="6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 t="s">
        <v>8313</v>
      </c>
      <c r="P323" t="s">
        <v>8314</v>
      </c>
      <c r="R323" s="14">
        <v>20</v>
      </c>
      <c r="S323" s="16">
        <v>42649.54923611111</v>
      </c>
      <c r="T323" s="16">
        <v>42709.590902777782</v>
      </c>
    </row>
    <row r="324" spans="1:20" ht="8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 t="s">
        <v>8313</v>
      </c>
      <c r="P324" t="s">
        <v>8314</v>
      </c>
      <c r="R324" s="14">
        <v>28.89</v>
      </c>
      <c r="S324" s="16">
        <v>42093.786840277782</v>
      </c>
      <c r="T324" s="16">
        <v>42120.26944444445</v>
      </c>
    </row>
    <row r="325" spans="1:20" ht="6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 t="s">
        <v>8313</v>
      </c>
      <c r="P325" t="s">
        <v>8314</v>
      </c>
      <c r="R325" s="14">
        <v>37.96</v>
      </c>
      <c r="S325" s="16">
        <v>42026.176180555558</v>
      </c>
      <c r="T325" s="16">
        <v>42064.207638888889</v>
      </c>
    </row>
    <row r="326" spans="1:20" ht="6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 t="s">
        <v>8313</v>
      </c>
      <c r="P326" t="s">
        <v>8314</v>
      </c>
      <c r="R326" s="14">
        <v>58.57</v>
      </c>
      <c r="S326" s="16">
        <v>42451.095856481479</v>
      </c>
      <c r="T326" s="16">
        <v>42465.095856481479</v>
      </c>
    </row>
    <row r="327" spans="1:20" ht="8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 t="s">
        <v>8313</v>
      </c>
      <c r="P327" t="s">
        <v>8314</v>
      </c>
      <c r="R327" s="14">
        <v>135.63</v>
      </c>
      <c r="S327" s="16">
        <v>42418.425983796296</v>
      </c>
      <c r="T327" s="16">
        <v>42478.384317129632</v>
      </c>
    </row>
    <row r="328" spans="1:20" ht="6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 t="s">
        <v>8313</v>
      </c>
      <c r="P328" t="s">
        <v>8314</v>
      </c>
      <c r="R328" s="14">
        <v>176.09</v>
      </c>
      <c r="S328" s="16">
        <v>41964.716319444444</v>
      </c>
      <c r="T328" s="16">
        <v>41994.716319444444</v>
      </c>
    </row>
    <row r="329" spans="1:20" ht="33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 t="s">
        <v>8313</v>
      </c>
      <c r="P329" t="s">
        <v>8314</v>
      </c>
      <c r="R329" s="14">
        <v>151.97999999999999</v>
      </c>
      <c r="S329" s="16">
        <v>42576.697569444441</v>
      </c>
      <c r="T329" s="16">
        <v>42636.697569444441</v>
      </c>
    </row>
    <row r="330" spans="1:20" ht="8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 t="s">
        <v>8313</v>
      </c>
      <c r="P330" t="s">
        <v>8314</v>
      </c>
      <c r="R330" s="14">
        <v>82.26</v>
      </c>
      <c r="S330" s="16">
        <v>42125.647534722222</v>
      </c>
      <c r="T330" s="16">
        <v>42150.647534722222</v>
      </c>
    </row>
    <row r="331" spans="1:20" ht="8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 t="s">
        <v>8313</v>
      </c>
      <c r="P331" t="s">
        <v>8314</v>
      </c>
      <c r="R331" s="14">
        <v>68.06</v>
      </c>
      <c r="S331" s="16">
        <v>42003.948425925926</v>
      </c>
      <c r="T331" s="16">
        <v>42028.207638888889</v>
      </c>
    </row>
    <row r="332" spans="1:20" ht="6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 t="s">
        <v>8313</v>
      </c>
      <c r="P332" t="s">
        <v>8314</v>
      </c>
      <c r="R332" s="14">
        <v>72.709999999999994</v>
      </c>
      <c r="S332" s="16">
        <v>41988.829942129625</v>
      </c>
      <c r="T332" s="16">
        <v>42046.207638888889</v>
      </c>
    </row>
    <row r="333" spans="1:20" ht="6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 t="s">
        <v>8313</v>
      </c>
      <c r="P333" t="s">
        <v>8314</v>
      </c>
      <c r="R333" s="14">
        <v>77.19</v>
      </c>
      <c r="S333" s="16">
        <v>41974.898599537039</v>
      </c>
      <c r="T333" s="16">
        <v>42009.851388888885</v>
      </c>
    </row>
    <row r="334" spans="1:20" ht="8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 t="s">
        <v>8313</v>
      </c>
      <c r="P334" t="s">
        <v>8314</v>
      </c>
      <c r="R334" s="14">
        <v>55.97</v>
      </c>
      <c r="S334" s="16">
        <v>42592.066921296297</v>
      </c>
      <c r="T334" s="16">
        <v>42617.066921296297</v>
      </c>
    </row>
    <row r="335" spans="1:20" ht="49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 t="s">
        <v>8313</v>
      </c>
      <c r="P335" t="s">
        <v>8314</v>
      </c>
      <c r="R335" s="14">
        <v>49.69</v>
      </c>
      <c r="S335" s="16">
        <v>42050.008368055554</v>
      </c>
      <c r="T335" s="16">
        <v>42076.290972222225</v>
      </c>
    </row>
    <row r="336" spans="1:20" ht="49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 t="s">
        <v>8313</v>
      </c>
      <c r="P336" t="s">
        <v>8314</v>
      </c>
      <c r="R336" s="14">
        <v>77.73</v>
      </c>
      <c r="S336" s="16">
        <v>42417.585532407407</v>
      </c>
      <c r="T336" s="16">
        <v>42432.249305555553</v>
      </c>
    </row>
    <row r="337" spans="1:20" ht="6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 t="s">
        <v>8313</v>
      </c>
      <c r="P337" t="s">
        <v>8314</v>
      </c>
      <c r="R337" s="14">
        <v>40.78</v>
      </c>
      <c r="S337" s="16">
        <v>41866.79886574074</v>
      </c>
      <c r="T337" s="16">
        <v>41885.207638888889</v>
      </c>
    </row>
    <row r="338" spans="1:20" ht="8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 t="s">
        <v>8313</v>
      </c>
      <c r="P338" t="s">
        <v>8314</v>
      </c>
      <c r="R338" s="14">
        <v>59.41</v>
      </c>
      <c r="S338" s="16">
        <v>42220.79487268519</v>
      </c>
      <c r="T338" s="16">
        <v>42246</v>
      </c>
    </row>
    <row r="339" spans="1:20" ht="49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 t="s">
        <v>8313</v>
      </c>
      <c r="P339" t="s">
        <v>8314</v>
      </c>
      <c r="R339" s="14">
        <v>3.25</v>
      </c>
      <c r="S339" s="16">
        <v>42628.849120370374</v>
      </c>
      <c r="T339" s="16">
        <v>42656.849120370374</v>
      </c>
    </row>
    <row r="340" spans="1:20" ht="8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 t="s">
        <v>8313</v>
      </c>
      <c r="P340" t="s">
        <v>8314</v>
      </c>
      <c r="R340" s="14">
        <v>81.67</v>
      </c>
      <c r="S340" s="16">
        <v>42447.894432870366</v>
      </c>
      <c r="T340" s="16">
        <v>42507.894432870366</v>
      </c>
    </row>
    <row r="341" spans="1:20" ht="8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 t="s">
        <v>8313</v>
      </c>
      <c r="P341" t="s">
        <v>8314</v>
      </c>
      <c r="R341" s="14">
        <v>44.91</v>
      </c>
      <c r="S341" s="16">
        <v>42283.864351851851</v>
      </c>
      <c r="T341" s="16">
        <v>42313.906018518523</v>
      </c>
    </row>
    <row r="342" spans="1:20" ht="8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 t="s">
        <v>8313</v>
      </c>
      <c r="P342" t="s">
        <v>8314</v>
      </c>
      <c r="R342" s="14">
        <v>49.06</v>
      </c>
      <c r="S342" s="16">
        <v>42483.015694444446</v>
      </c>
      <c r="T342" s="16">
        <v>42489.290972222225</v>
      </c>
    </row>
    <row r="343" spans="1:20" ht="6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 t="s">
        <v>8313</v>
      </c>
      <c r="P343" t="s">
        <v>8314</v>
      </c>
      <c r="R343" s="14">
        <v>62.5</v>
      </c>
      <c r="S343" s="16">
        <v>41788.58997685185</v>
      </c>
      <c r="T343" s="16">
        <v>41818.58997685185</v>
      </c>
    </row>
    <row r="344" spans="1:20" ht="6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 t="s">
        <v>8313</v>
      </c>
      <c r="P344" t="s">
        <v>8314</v>
      </c>
      <c r="R344" s="14">
        <v>35.49</v>
      </c>
      <c r="S344" s="16">
        <v>42144.041851851856</v>
      </c>
      <c r="T344" s="16">
        <v>42174.041851851856</v>
      </c>
    </row>
    <row r="345" spans="1:20" ht="8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 t="s">
        <v>8313</v>
      </c>
      <c r="P345" t="s">
        <v>8314</v>
      </c>
      <c r="R345" s="14">
        <v>66.47</v>
      </c>
      <c r="S345" s="16">
        <v>42661.132245370376</v>
      </c>
      <c r="T345" s="16">
        <v>42693.916666666672</v>
      </c>
    </row>
    <row r="346" spans="1:20" ht="8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 t="s">
        <v>8313</v>
      </c>
      <c r="P346" t="s">
        <v>8314</v>
      </c>
      <c r="R346" s="14">
        <v>56.07</v>
      </c>
      <c r="S346" s="16">
        <v>42037.938206018516</v>
      </c>
      <c r="T346" s="16">
        <v>42068.166666666672</v>
      </c>
    </row>
    <row r="347" spans="1:20" ht="8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 t="s">
        <v>8313</v>
      </c>
      <c r="P347" t="s">
        <v>8314</v>
      </c>
      <c r="R347" s="14">
        <v>47.03</v>
      </c>
      <c r="S347" s="16">
        <v>42619.935694444444</v>
      </c>
      <c r="T347" s="16">
        <v>42643.875</v>
      </c>
    </row>
    <row r="348" spans="1:20" ht="49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 t="s">
        <v>8313</v>
      </c>
      <c r="P348" t="s">
        <v>8314</v>
      </c>
      <c r="R348" s="14">
        <v>47.67</v>
      </c>
      <c r="S348" s="16">
        <v>41877.221886574072</v>
      </c>
      <c r="T348" s="16">
        <v>41910.140972222223</v>
      </c>
    </row>
    <row r="349" spans="1:20" ht="49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 t="s">
        <v>8313</v>
      </c>
      <c r="P349" t="s">
        <v>8314</v>
      </c>
      <c r="R349" s="14">
        <v>88.24</v>
      </c>
      <c r="S349" s="16">
        <v>41828.736921296295</v>
      </c>
      <c r="T349" s="16">
        <v>41846.291666666664</v>
      </c>
    </row>
    <row r="350" spans="1:20" ht="113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 t="s">
        <v>8313</v>
      </c>
      <c r="P350" t="s">
        <v>8314</v>
      </c>
      <c r="R350" s="14">
        <v>80.72</v>
      </c>
      <c r="S350" s="16">
        <v>42545.774189814809</v>
      </c>
      <c r="T350" s="16">
        <v>42605.774189814809</v>
      </c>
    </row>
    <row r="351" spans="1:20" ht="8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 t="s">
        <v>8313</v>
      </c>
      <c r="P351" t="s">
        <v>8314</v>
      </c>
      <c r="R351" s="14">
        <v>68.97</v>
      </c>
      <c r="S351" s="16">
        <v>42460.741747685184</v>
      </c>
      <c r="T351" s="16">
        <v>42511.165972222225</v>
      </c>
    </row>
    <row r="352" spans="1:20" ht="49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 t="s">
        <v>8313</v>
      </c>
      <c r="P352" t="s">
        <v>8314</v>
      </c>
      <c r="R352" s="14">
        <v>550.04</v>
      </c>
      <c r="S352" s="16">
        <v>41887.292187500003</v>
      </c>
      <c r="T352" s="16">
        <v>41917.292187500003</v>
      </c>
    </row>
    <row r="353" spans="1:20" ht="6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 t="s">
        <v>8313</v>
      </c>
      <c r="P353" t="s">
        <v>8314</v>
      </c>
      <c r="R353" s="14">
        <v>57.78</v>
      </c>
      <c r="S353" s="16">
        <v>41828.646319444444</v>
      </c>
      <c r="T353" s="16">
        <v>41861.665972222225</v>
      </c>
    </row>
    <row r="354" spans="1:20" ht="8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 t="s">
        <v>8313</v>
      </c>
      <c r="P354" t="s">
        <v>8314</v>
      </c>
      <c r="R354" s="14">
        <v>73.58</v>
      </c>
      <c r="S354" s="16">
        <v>42173.803217592591</v>
      </c>
      <c r="T354" s="16">
        <v>42203.290972222225</v>
      </c>
    </row>
    <row r="355" spans="1:20" ht="49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 t="s">
        <v>8313</v>
      </c>
      <c r="P355" t="s">
        <v>8314</v>
      </c>
      <c r="R355" s="14">
        <v>75.5</v>
      </c>
      <c r="S355" s="16">
        <v>41775.858564814815</v>
      </c>
      <c r="T355" s="16">
        <v>41822.165972222225</v>
      </c>
    </row>
    <row r="356" spans="1:20" ht="6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 t="s">
        <v>8313</v>
      </c>
      <c r="P356" t="s">
        <v>8314</v>
      </c>
      <c r="R356" s="14">
        <v>235.46</v>
      </c>
      <c r="S356" s="16">
        <v>42055.277199074073</v>
      </c>
      <c r="T356" s="16">
        <v>42082.610416666663</v>
      </c>
    </row>
    <row r="357" spans="1:20" ht="8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 t="s">
        <v>8313</v>
      </c>
      <c r="P357" t="s">
        <v>8314</v>
      </c>
      <c r="R357" s="14">
        <v>92.5</v>
      </c>
      <c r="S357" s="16">
        <v>42447.896666666667</v>
      </c>
      <c r="T357" s="16">
        <v>42470.166666666672</v>
      </c>
    </row>
    <row r="358" spans="1:20" ht="8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 t="s">
        <v>8313</v>
      </c>
      <c r="P358" t="s">
        <v>8314</v>
      </c>
      <c r="R358" s="14">
        <v>46.05</v>
      </c>
      <c r="S358" s="16">
        <v>42523.248715277776</v>
      </c>
      <c r="T358" s="16">
        <v>42537.248715277776</v>
      </c>
    </row>
    <row r="359" spans="1:20" ht="33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 t="s">
        <v>8313</v>
      </c>
      <c r="P359" t="s">
        <v>8314</v>
      </c>
      <c r="R359" s="14">
        <v>31.58</v>
      </c>
      <c r="S359" s="16">
        <v>41822.90488425926</v>
      </c>
      <c r="T359" s="16">
        <v>41844.291666666664</v>
      </c>
    </row>
    <row r="360" spans="1:20" ht="8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 t="s">
        <v>8313</v>
      </c>
      <c r="P360" t="s">
        <v>8314</v>
      </c>
      <c r="R360" s="14">
        <v>36.96</v>
      </c>
      <c r="S360" s="16">
        <v>42185.556157407409</v>
      </c>
      <c r="T360" s="16">
        <v>42208.772916666669</v>
      </c>
    </row>
    <row r="361" spans="1:20" ht="8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 t="s">
        <v>8313</v>
      </c>
      <c r="P361" t="s">
        <v>8314</v>
      </c>
      <c r="R361" s="14">
        <v>88.25</v>
      </c>
      <c r="S361" s="16">
        <v>41820.62809027778</v>
      </c>
      <c r="T361" s="16">
        <v>41841.165972222225</v>
      </c>
    </row>
    <row r="362" spans="1:20" ht="8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 t="s">
        <v>8313</v>
      </c>
      <c r="P362" t="s">
        <v>8314</v>
      </c>
      <c r="R362" s="14">
        <v>64.38</v>
      </c>
      <c r="S362" s="16">
        <v>41876.815787037034</v>
      </c>
      <c r="T362" s="16">
        <v>41894.815787037034</v>
      </c>
    </row>
    <row r="363" spans="1:20" ht="6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 t="s">
        <v>8313</v>
      </c>
      <c r="P363" t="s">
        <v>8314</v>
      </c>
      <c r="R363" s="14">
        <v>62.05</v>
      </c>
      <c r="S363" s="16">
        <v>41802.574282407404</v>
      </c>
      <c r="T363" s="16">
        <v>41823.165972222225</v>
      </c>
    </row>
    <row r="364" spans="1:20" ht="8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 t="s">
        <v>8313</v>
      </c>
      <c r="P364" t="s">
        <v>8314</v>
      </c>
      <c r="R364" s="14">
        <v>73.400000000000006</v>
      </c>
      <c r="S364" s="16">
        <v>41786.761354166665</v>
      </c>
      <c r="T364" s="16">
        <v>41821.207638888889</v>
      </c>
    </row>
    <row r="365" spans="1:20" ht="6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 t="s">
        <v>8313</v>
      </c>
      <c r="P365" t="s">
        <v>8314</v>
      </c>
      <c r="R365" s="14">
        <v>99.5</v>
      </c>
      <c r="S365" s="16">
        <v>42627.454097222217</v>
      </c>
      <c r="T365" s="16">
        <v>42648.454097222217</v>
      </c>
    </row>
    <row r="366" spans="1:20" ht="97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 t="s">
        <v>8313</v>
      </c>
      <c r="P366" t="s">
        <v>8314</v>
      </c>
      <c r="R366" s="14">
        <v>62.17</v>
      </c>
      <c r="S366" s="16">
        <v>42374.651504629626</v>
      </c>
      <c r="T366" s="16">
        <v>42384.651504629626</v>
      </c>
    </row>
    <row r="367" spans="1:20" ht="8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 t="s">
        <v>8313</v>
      </c>
      <c r="P367" t="s">
        <v>8314</v>
      </c>
      <c r="R367" s="14">
        <v>62.33</v>
      </c>
      <c r="S367" s="16">
        <v>41772.685393518521</v>
      </c>
      <c r="T367" s="16">
        <v>41806.290972222225</v>
      </c>
    </row>
    <row r="368" spans="1:20" ht="6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 t="s">
        <v>8313</v>
      </c>
      <c r="P368" t="s">
        <v>8314</v>
      </c>
      <c r="R368" s="14">
        <v>58.79</v>
      </c>
      <c r="S368" s="16">
        <v>42633.116851851853</v>
      </c>
      <c r="T368" s="16">
        <v>42663.116851851853</v>
      </c>
    </row>
    <row r="369" spans="1:20" ht="8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 t="s">
        <v>8313</v>
      </c>
      <c r="P369" t="s">
        <v>8314</v>
      </c>
      <c r="R369" s="14">
        <v>45.35</v>
      </c>
      <c r="S369" s="16">
        <v>42219.180393518516</v>
      </c>
      <c r="T369" s="16">
        <v>42249.180393518516</v>
      </c>
    </row>
    <row r="370" spans="1:20" ht="8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 t="s">
        <v>8313</v>
      </c>
      <c r="P370" t="s">
        <v>8314</v>
      </c>
      <c r="R370" s="14">
        <v>41.94</v>
      </c>
      <c r="S370" s="16">
        <v>41753.593275462961</v>
      </c>
      <c r="T370" s="16">
        <v>41778.875</v>
      </c>
    </row>
    <row r="371" spans="1:20" ht="6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 t="s">
        <v>8313</v>
      </c>
      <c r="P371" t="s">
        <v>8314</v>
      </c>
      <c r="R371" s="14">
        <v>59.17</v>
      </c>
      <c r="S371" s="16">
        <v>42230.662731481483</v>
      </c>
      <c r="T371" s="16">
        <v>42245.165972222225</v>
      </c>
    </row>
    <row r="372" spans="1:20" ht="8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 t="s">
        <v>8313</v>
      </c>
      <c r="P372" t="s">
        <v>8314</v>
      </c>
      <c r="R372" s="14">
        <v>200.49</v>
      </c>
      <c r="S372" s="16">
        <v>41787.218229166669</v>
      </c>
      <c r="T372" s="16">
        <v>41817.218229166669</v>
      </c>
    </row>
    <row r="373" spans="1:20" ht="8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 t="s">
        <v>8313</v>
      </c>
      <c r="P373" t="s">
        <v>8314</v>
      </c>
      <c r="R373" s="14">
        <v>57.26</v>
      </c>
      <c r="S373" s="16">
        <v>42147.826840277776</v>
      </c>
      <c r="T373" s="16">
        <v>42176.934027777781</v>
      </c>
    </row>
    <row r="374" spans="1:20" ht="8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 t="s">
        <v>8313</v>
      </c>
      <c r="P374" t="s">
        <v>8314</v>
      </c>
      <c r="R374" s="14">
        <v>58.06</v>
      </c>
      <c r="S374" s="16">
        <v>41940.598182870373</v>
      </c>
      <c r="T374" s="16">
        <v>41970.639849537038</v>
      </c>
    </row>
    <row r="375" spans="1:20" ht="49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 t="s">
        <v>8313</v>
      </c>
      <c r="P375" t="s">
        <v>8314</v>
      </c>
      <c r="R375" s="14">
        <v>186.8</v>
      </c>
      <c r="S375" s="16">
        <v>42020.700567129628</v>
      </c>
      <c r="T375" s="16">
        <v>42065.207638888889</v>
      </c>
    </row>
    <row r="376" spans="1:20" ht="49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 t="s">
        <v>8313</v>
      </c>
      <c r="P376" t="s">
        <v>8314</v>
      </c>
      <c r="R376" s="14">
        <v>74.12</v>
      </c>
      <c r="S376" s="16">
        <v>41891.96503472222</v>
      </c>
      <c r="T376" s="16">
        <v>41901</v>
      </c>
    </row>
    <row r="377" spans="1:20" ht="6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 t="s">
        <v>8313</v>
      </c>
      <c r="P377" t="s">
        <v>8314</v>
      </c>
      <c r="R377" s="14">
        <v>62.67</v>
      </c>
      <c r="S377" s="16">
        <v>42490.133877314816</v>
      </c>
      <c r="T377" s="16">
        <v>42527.083333333328</v>
      </c>
    </row>
    <row r="378" spans="1:20" ht="8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 t="s">
        <v>8313</v>
      </c>
      <c r="P378" t="s">
        <v>8314</v>
      </c>
      <c r="R378" s="14">
        <v>121.36</v>
      </c>
      <c r="S378" s="16">
        <v>41995.870486111111</v>
      </c>
      <c r="T378" s="16">
        <v>42015.870486111111</v>
      </c>
    </row>
    <row r="379" spans="1:20" ht="6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 t="s">
        <v>8313</v>
      </c>
      <c r="P379" t="s">
        <v>8314</v>
      </c>
      <c r="R379" s="14">
        <v>40.630000000000003</v>
      </c>
      <c r="S379" s="16">
        <v>42401.806562500002</v>
      </c>
      <c r="T379" s="16">
        <v>42431.806562500002</v>
      </c>
    </row>
    <row r="380" spans="1:20" ht="8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 t="s">
        <v>8313</v>
      </c>
      <c r="P380" t="s">
        <v>8314</v>
      </c>
      <c r="R380" s="14">
        <v>63</v>
      </c>
      <c r="S380" s="16">
        <v>41897.602037037039</v>
      </c>
      <c r="T380" s="16">
        <v>41927.602037037039</v>
      </c>
    </row>
    <row r="381" spans="1:20" ht="49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 t="s">
        <v>8313</v>
      </c>
      <c r="P381" t="s">
        <v>8314</v>
      </c>
      <c r="R381" s="14">
        <v>33.67</v>
      </c>
      <c r="S381" s="16">
        <v>41882.585648148146</v>
      </c>
      <c r="T381" s="16">
        <v>41912.666666666664</v>
      </c>
    </row>
    <row r="382" spans="1:20" ht="8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 t="s">
        <v>8313</v>
      </c>
      <c r="P382" t="s">
        <v>8314</v>
      </c>
      <c r="R382" s="14">
        <v>43.2</v>
      </c>
      <c r="S382" s="16">
        <v>42556.504490740743</v>
      </c>
      <c r="T382" s="16">
        <v>42595.290972222225</v>
      </c>
    </row>
    <row r="383" spans="1:20" ht="6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 t="s">
        <v>8313</v>
      </c>
      <c r="P383" t="s">
        <v>8314</v>
      </c>
      <c r="R383" s="14">
        <v>83.57</v>
      </c>
      <c r="S383" s="16">
        <v>41792.542986111112</v>
      </c>
      <c r="T383" s="16">
        <v>41813.75</v>
      </c>
    </row>
    <row r="384" spans="1:20" ht="6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 t="s">
        <v>8313</v>
      </c>
      <c r="P384" t="s">
        <v>8314</v>
      </c>
      <c r="R384" s="14">
        <v>140</v>
      </c>
      <c r="S384" s="16">
        <v>41879.913761574076</v>
      </c>
      <c r="T384" s="16">
        <v>41894.913761574076</v>
      </c>
    </row>
    <row r="385" spans="1:20" ht="6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 t="s">
        <v>8313</v>
      </c>
      <c r="P385" t="s">
        <v>8314</v>
      </c>
      <c r="R385" s="14">
        <v>80.87</v>
      </c>
      <c r="S385" s="16">
        <v>42552.048356481479</v>
      </c>
      <c r="T385" s="16">
        <v>42573.226388888885</v>
      </c>
    </row>
    <row r="386" spans="1:20" ht="8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 t="s">
        <v>8313</v>
      </c>
      <c r="P386" t="s">
        <v>8314</v>
      </c>
      <c r="R386" s="14">
        <v>53.85</v>
      </c>
      <c r="S386" s="16">
        <v>41810.142199074071</v>
      </c>
      <c r="T386" s="16">
        <v>41824.142199074071</v>
      </c>
    </row>
    <row r="387" spans="1:20" ht="49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 t="s">
        <v>8313</v>
      </c>
      <c r="P387" t="s">
        <v>8314</v>
      </c>
      <c r="R387" s="14">
        <v>67.959999999999994</v>
      </c>
      <c r="S387" s="16">
        <v>42072.576249999998</v>
      </c>
      <c r="T387" s="16">
        <v>42097.576249999998</v>
      </c>
    </row>
    <row r="388" spans="1:20" ht="49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 t="s">
        <v>8313</v>
      </c>
      <c r="P388" t="s">
        <v>8314</v>
      </c>
      <c r="R388" s="14">
        <v>27.14</v>
      </c>
      <c r="S388" s="16">
        <v>41779.724224537036</v>
      </c>
      <c r="T388" s="16">
        <v>41805.666666666664</v>
      </c>
    </row>
    <row r="389" spans="1:20" ht="8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 t="s">
        <v>8313</v>
      </c>
      <c r="P389" t="s">
        <v>8314</v>
      </c>
      <c r="R389" s="14">
        <v>110.87</v>
      </c>
      <c r="S389" s="16">
        <v>42134.172071759262</v>
      </c>
      <c r="T389" s="16">
        <v>42155.290972222225</v>
      </c>
    </row>
    <row r="390" spans="1:20" ht="8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 t="s">
        <v>8313</v>
      </c>
      <c r="P390" t="s">
        <v>8314</v>
      </c>
      <c r="R390" s="14">
        <v>106.84</v>
      </c>
      <c r="S390" s="16">
        <v>42505.738032407404</v>
      </c>
      <c r="T390" s="16">
        <v>42525.738032407404</v>
      </c>
    </row>
    <row r="391" spans="1:20" ht="8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 t="s">
        <v>8313</v>
      </c>
      <c r="P391" t="s">
        <v>8314</v>
      </c>
      <c r="R391" s="14">
        <v>105.52</v>
      </c>
      <c r="S391" s="16">
        <v>42118.556331018524</v>
      </c>
      <c r="T391" s="16">
        <v>42150.165972222225</v>
      </c>
    </row>
    <row r="392" spans="1:20" ht="6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 t="s">
        <v>8313</v>
      </c>
      <c r="P392" t="s">
        <v>8314</v>
      </c>
      <c r="R392" s="14">
        <v>51.92</v>
      </c>
      <c r="S392" s="16">
        <v>42360.887835648144</v>
      </c>
      <c r="T392" s="16">
        <v>42390.887835648144</v>
      </c>
    </row>
    <row r="393" spans="1:20" ht="49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 t="s">
        <v>8313</v>
      </c>
      <c r="P393" t="s">
        <v>8314</v>
      </c>
      <c r="R393" s="14">
        <v>86.23</v>
      </c>
      <c r="S393" s="16">
        <v>42165.993125000001</v>
      </c>
      <c r="T393" s="16">
        <v>42187.993125000001</v>
      </c>
    </row>
    <row r="394" spans="1:20" ht="8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 t="s">
        <v>8313</v>
      </c>
      <c r="P394" t="s">
        <v>8314</v>
      </c>
      <c r="R394" s="14">
        <v>114.55</v>
      </c>
      <c r="S394" s="16">
        <v>41927.936157407406</v>
      </c>
      <c r="T394" s="16">
        <v>41948.977824074071</v>
      </c>
    </row>
    <row r="395" spans="1:20" ht="6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 t="s">
        <v>8313</v>
      </c>
      <c r="P395" t="s">
        <v>8314</v>
      </c>
      <c r="R395" s="14">
        <v>62.59</v>
      </c>
      <c r="S395" s="16">
        <v>42462.140868055561</v>
      </c>
      <c r="T395" s="16">
        <v>42489.875</v>
      </c>
    </row>
    <row r="396" spans="1:20" ht="6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 t="s">
        <v>8313</v>
      </c>
      <c r="P396" t="s">
        <v>8314</v>
      </c>
      <c r="R396" s="14">
        <v>61.06</v>
      </c>
      <c r="S396" s="16">
        <v>42632.348310185189</v>
      </c>
      <c r="T396" s="16">
        <v>42663.204861111109</v>
      </c>
    </row>
    <row r="397" spans="1:20" ht="8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 t="s">
        <v>8313</v>
      </c>
      <c r="P397" t="s">
        <v>8314</v>
      </c>
      <c r="R397" s="14">
        <v>70.23</v>
      </c>
      <c r="S397" s="16">
        <v>42054.849050925928</v>
      </c>
      <c r="T397" s="16">
        <v>42084.807384259257</v>
      </c>
    </row>
    <row r="398" spans="1:20" ht="8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 t="s">
        <v>8313</v>
      </c>
      <c r="P398" t="s">
        <v>8314</v>
      </c>
      <c r="R398" s="14">
        <v>78.52</v>
      </c>
      <c r="S398" s="16">
        <v>42497.275706018518</v>
      </c>
      <c r="T398" s="16">
        <v>42535.904861111107</v>
      </c>
    </row>
    <row r="399" spans="1:20" ht="8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 t="s">
        <v>8313</v>
      </c>
      <c r="P399" t="s">
        <v>8314</v>
      </c>
      <c r="R399" s="14">
        <v>61.82</v>
      </c>
      <c r="S399" s="16">
        <v>42058.904074074075</v>
      </c>
      <c r="T399" s="16">
        <v>42095.165972222225</v>
      </c>
    </row>
    <row r="400" spans="1:20" ht="8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 t="s">
        <v>8313</v>
      </c>
      <c r="P400" t="s">
        <v>8314</v>
      </c>
      <c r="R400" s="14">
        <v>48.34</v>
      </c>
      <c r="S400" s="16">
        <v>41807.690081018518</v>
      </c>
      <c r="T400" s="16">
        <v>41837.690081018518</v>
      </c>
    </row>
    <row r="401" spans="1:20" ht="8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 t="s">
        <v>8313</v>
      </c>
      <c r="P401" t="s">
        <v>8314</v>
      </c>
      <c r="R401" s="14">
        <v>107.25</v>
      </c>
      <c r="S401" s="16">
        <v>42284.69694444444</v>
      </c>
      <c r="T401" s="16">
        <v>42301.165972222225</v>
      </c>
    </row>
    <row r="402" spans="1:20" ht="6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 t="s">
        <v>8313</v>
      </c>
      <c r="P402" t="s">
        <v>8314</v>
      </c>
      <c r="R402" s="14">
        <v>57</v>
      </c>
      <c r="S402" s="16">
        <v>42045.84238425926</v>
      </c>
      <c r="T402" s="16">
        <v>42075.800717592589</v>
      </c>
    </row>
    <row r="403" spans="1:20" ht="6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 t="s">
        <v>8313</v>
      </c>
      <c r="P403" t="s">
        <v>8314</v>
      </c>
      <c r="R403" s="14">
        <v>40.92</v>
      </c>
      <c r="S403" s="16">
        <v>42184.209537037037</v>
      </c>
      <c r="T403" s="16">
        <v>42202.876388888893</v>
      </c>
    </row>
    <row r="404" spans="1:20" ht="8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 t="s">
        <v>8313</v>
      </c>
      <c r="P404" t="s">
        <v>8314</v>
      </c>
      <c r="R404" s="14">
        <v>79.540000000000006</v>
      </c>
      <c r="S404" s="16">
        <v>42341.180636574078</v>
      </c>
      <c r="T404" s="16">
        <v>42373.180636574078</v>
      </c>
    </row>
    <row r="405" spans="1:20" ht="8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 t="s">
        <v>8313</v>
      </c>
      <c r="P405" t="s">
        <v>8314</v>
      </c>
      <c r="R405" s="14">
        <v>64.63</v>
      </c>
      <c r="S405" s="16">
        <v>42170.910231481481</v>
      </c>
      <c r="T405" s="16">
        <v>42205.165972222225</v>
      </c>
    </row>
    <row r="406" spans="1:20" ht="8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 t="s">
        <v>8313</v>
      </c>
      <c r="P406" t="s">
        <v>8314</v>
      </c>
      <c r="R406" s="14">
        <v>107.57</v>
      </c>
      <c r="S406" s="16">
        <v>42151.069606481484</v>
      </c>
      <c r="T406" s="16">
        <v>42172.069606481484</v>
      </c>
    </row>
    <row r="407" spans="1:20" ht="8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 t="s">
        <v>8313</v>
      </c>
      <c r="P407" t="s">
        <v>8314</v>
      </c>
      <c r="R407" s="14">
        <v>178.57</v>
      </c>
      <c r="S407" s="16">
        <v>41944.527627314819</v>
      </c>
      <c r="T407" s="16">
        <v>42004.569293981483</v>
      </c>
    </row>
    <row r="408" spans="1:20" ht="8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 t="s">
        <v>8313</v>
      </c>
      <c r="P408" t="s">
        <v>8314</v>
      </c>
      <c r="R408" s="14">
        <v>62.63</v>
      </c>
      <c r="S408" s="16">
        <v>42593.865405092598</v>
      </c>
      <c r="T408" s="16">
        <v>42613.865405092598</v>
      </c>
    </row>
    <row r="409" spans="1:20" ht="6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 t="s">
        <v>8313</v>
      </c>
      <c r="P409" t="s">
        <v>8314</v>
      </c>
      <c r="R409" s="14">
        <v>75</v>
      </c>
      <c r="S409" s="16">
        <v>42503.740868055553</v>
      </c>
      <c r="T409" s="16">
        <v>42517.740868055553</v>
      </c>
    </row>
    <row r="410" spans="1:20" ht="8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 t="s">
        <v>8313</v>
      </c>
      <c r="P410" t="s">
        <v>8314</v>
      </c>
      <c r="R410" s="14">
        <v>58.9</v>
      </c>
      <c r="S410" s="16">
        <v>41927.848900462966</v>
      </c>
      <c r="T410" s="16">
        <v>41948.890567129631</v>
      </c>
    </row>
    <row r="411" spans="1:20" ht="8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 t="s">
        <v>8313</v>
      </c>
      <c r="P411" t="s">
        <v>8314</v>
      </c>
      <c r="R411" s="14">
        <v>139.56</v>
      </c>
      <c r="S411" s="16">
        <v>42375.114988425921</v>
      </c>
      <c r="T411" s="16">
        <v>42420.114988425921</v>
      </c>
    </row>
    <row r="412" spans="1:20" ht="6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 t="s">
        <v>8313</v>
      </c>
      <c r="P412" t="s">
        <v>8314</v>
      </c>
      <c r="R412" s="14">
        <v>64.290000000000006</v>
      </c>
      <c r="S412" s="16">
        <v>42553.926527777774</v>
      </c>
      <c r="T412" s="16">
        <v>42585.172916666663</v>
      </c>
    </row>
    <row r="413" spans="1:20" ht="8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 t="s">
        <v>8313</v>
      </c>
      <c r="P413" t="s">
        <v>8314</v>
      </c>
      <c r="R413" s="14">
        <v>63.28</v>
      </c>
      <c r="S413" s="16">
        <v>42155.142638888887</v>
      </c>
      <c r="T413" s="16">
        <v>42215.142638888887</v>
      </c>
    </row>
  </sheetData>
  <conditionalFormatting sqref="Q2:Q413 Q1:R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C6900-6386-BA46-8F01-B7AC30CFC833}">
  <dimension ref="A1:D6"/>
  <sheetViews>
    <sheetView workbookViewId="0">
      <selection activeCell="H10" sqref="H10"/>
    </sheetView>
  </sheetViews>
  <sheetFormatPr baseColWidth="10" defaultRowHeight="15" x14ac:dyDescent="0.2"/>
  <cols>
    <col min="1" max="1" width="28.6640625" bestFit="1" customWidth="1"/>
    <col min="2" max="2" width="53.33203125" customWidth="1"/>
    <col min="3" max="3" width="31.6640625" customWidth="1"/>
    <col min="4" max="4" width="24.8320312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ht="32" x14ac:dyDescent="0.2">
      <c r="A2" s="18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32" x14ac:dyDescent="0.2">
      <c r="A3" s="18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8" x14ac:dyDescent="0.2">
      <c r="A4" s="18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32" x14ac:dyDescent="0.2">
      <c r="A5" s="18" t="s">
        <v>3329</v>
      </c>
      <c r="B5" s="19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8" x14ac:dyDescent="0.2">
      <c r="A6" s="18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97BDE-B7AF-C94D-89B6-83814F4659BC}">
  <dimension ref="A1:F6"/>
  <sheetViews>
    <sheetView workbookViewId="0">
      <selection activeCell="T29" sqref="T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8366</v>
      </c>
    </row>
    <row r="3" spans="1:6" x14ac:dyDescent="0.2">
      <c r="A3" s="11" t="s">
        <v>8365</v>
      </c>
      <c r="B3" s="11" t="s">
        <v>8364</v>
      </c>
    </row>
    <row r="4" spans="1:6" x14ac:dyDescent="0.2">
      <c r="A4" s="11" t="s">
        <v>8356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">
      <c r="A5" s="12" t="s">
        <v>8313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8357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684E6-E7C9-1E48-A03F-D4DECC2F789A}">
  <dimension ref="A1:F18"/>
  <sheetViews>
    <sheetView zoomScale="137" zoomScaleNormal="137" workbookViewId="0">
      <selection activeCell="G24" sqref="G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8366</v>
      </c>
    </row>
    <row r="2" spans="1:6" x14ac:dyDescent="0.2">
      <c r="A2" s="11" t="s">
        <v>8379</v>
      </c>
      <c r="B2" t="s">
        <v>8366</v>
      </c>
    </row>
    <row r="4" spans="1:6" x14ac:dyDescent="0.2">
      <c r="A4" s="11" t="s">
        <v>8365</v>
      </c>
      <c r="B4" s="11" t="s">
        <v>8364</v>
      </c>
    </row>
    <row r="5" spans="1:6" x14ac:dyDescent="0.2">
      <c r="A5" s="11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8357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8CCD2-C432-3244-A6D8-31DE2F3609F4}">
  <dimension ref="A1:B46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1" t="s">
        <v>8222</v>
      </c>
      <c r="B1" t="s">
        <v>8223</v>
      </c>
    </row>
    <row r="2" spans="1:2" x14ac:dyDescent="0.2">
      <c r="A2" s="11" t="s">
        <v>8362</v>
      </c>
      <c r="B2" t="s">
        <v>8366</v>
      </c>
    </row>
    <row r="4" spans="1:2" x14ac:dyDescent="0.2">
      <c r="A4" s="11" t="s">
        <v>8356</v>
      </c>
      <c r="B4" t="s">
        <v>8365</v>
      </c>
    </row>
    <row r="5" spans="1:2" x14ac:dyDescent="0.2">
      <c r="A5" s="12" t="s">
        <v>8312</v>
      </c>
      <c r="B5" s="13">
        <v>78</v>
      </c>
    </row>
    <row r="6" spans="1:2" x14ac:dyDescent="0.2">
      <c r="A6" s="12" t="s">
        <v>8340</v>
      </c>
      <c r="B6" s="13">
        <v>16</v>
      </c>
    </row>
    <row r="7" spans="1:2" x14ac:dyDescent="0.2">
      <c r="A7" s="12" t="s">
        <v>8328</v>
      </c>
      <c r="B7" s="13">
        <v>23</v>
      </c>
    </row>
    <row r="8" spans="1:2" x14ac:dyDescent="0.2">
      <c r="A8" s="12" t="s">
        <v>8354</v>
      </c>
      <c r="B8" s="13">
        <v>32</v>
      </c>
    </row>
    <row r="9" spans="1:2" x14ac:dyDescent="0.2">
      <c r="A9" s="12" t="s">
        <v>8350</v>
      </c>
      <c r="B9" s="13">
        <v>33</v>
      </c>
    </row>
    <row r="10" spans="1:2" x14ac:dyDescent="0.2">
      <c r="A10" s="12" t="s">
        <v>8311</v>
      </c>
      <c r="B10" s="13">
        <v>164</v>
      </c>
    </row>
    <row r="11" spans="1:2" x14ac:dyDescent="0.2">
      <c r="A11" s="12" t="s">
        <v>8310</v>
      </c>
      <c r="B11" s="13">
        <v>52</v>
      </c>
    </row>
    <row r="12" spans="1:2" x14ac:dyDescent="0.2">
      <c r="A12" s="12" t="s">
        <v>8326</v>
      </c>
      <c r="B12" s="13">
        <v>30</v>
      </c>
    </row>
    <row r="13" spans="1:2" x14ac:dyDescent="0.2">
      <c r="A13" s="12" t="s">
        <v>8343</v>
      </c>
      <c r="B13" s="13">
        <v>54</v>
      </c>
    </row>
    <row r="14" spans="1:2" x14ac:dyDescent="0.2">
      <c r="A14" s="12" t="s">
        <v>8320</v>
      </c>
      <c r="B14" s="13">
        <v>34</v>
      </c>
    </row>
    <row r="15" spans="1:2" x14ac:dyDescent="0.2">
      <c r="A15" s="12" t="s">
        <v>8333</v>
      </c>
      <c r="B15" s="13">
        <v>116</v>
      </c>
    </row>
    <row r="16" spans="1:2" x14ac:dyDescent="0.2">
      <c r="A16" s="12" t="s">
        <v>8344</v>
      </c>
      <c r="B16" s="13">
        <v>13</v>
      </c>
    </row>
    <row r="17" spans="1:2" x14ac:dyDescent="0.2">
      <c r="A17" s="12" t="s">
        <v>8345</v>
      </c>
      <c r="B17" s="13">
        <v>103</v>
      </c>
    </row>
    <row r="18" spans="1:2" x14ac:dyDescent="0.2">
      <c r="A18" s="12" t="s">
        <v>8325</v>
      </c>
      <c r="B18" s="13">
        <v>158</v>
      </c>
    </row>
    <row r="19" spans="1:2" x14ac:dyDescent="0.2">
      <c r="A19" s="12" t="s">
        <v>8324</v>
      </c>
      <c r="B19" s="13">
        <v>53</v>
      </c>
    </row>
    <row r="20" spans="1:2" x14ac:dyDescent="0.2">
      <c r="A20" s="12" t="s">
        <v>8352</v>
      </c>
      <c r="B20" s="13">
        <v>14</v>
      </c>
    </row>
    <row r="21" spans="1:2" x14ac:dyDescent="0.2">
      <c r="A21" s="12" t="s">
        <v>8323</v>
      </c>
      <c r="B21" s="13">
        <v>14</v>
      </c>
    </row>
    <row r="22" spans="1:2" x14ac:dyDescent="0.2">
      <c r="A22" s="12" t="s">
        <v>8331</v>
      </c>
      <c r="B22" s="13">
        <v>23</v>
      </c>
    </row>
    <row r="23" spans="1:2" x14ac:dyDescent="0.2">
      <c r="A23" s="12" t="s">
        <v>8355</v>
      </c>
      <c r="B23" s="13">
        <v>96</v>
      </c>
    </row>
    <row r="24" spans="1:2" x14ac:dyDescent="0.2">
      <c r="A24" s="12" t="s">
        <v>8339</v>
      </c>
      <c r="B24" s="13">
        <v>14</v>
      </c>
    </row>
    <row r="25" spans="1:2" x14ac:dyDescent="0.2">
      <c r="A25" s="12" t="s">
        <v>8319</v>
      </c>
      <c r="B25" s="13">
        <v>49</v>
      </c>
    </row>
    <row r="26" spans="1:2" x14ac:dyDescent="0.2">
      <c r="A26" s="12" t="s">
        <v>8346</v>
      </c>
      <c r="B26" s="13">
        <v>11</v>
      </c>
    </row>
    <row r="27" spans="1:2" x14ac:dyDescent="0.2">
      <c r="A27" s="12" t="s">
        <v>8335</v>
      </c>
      <c r="B27" s="13">
        <v>96</v>
      </c>
    </row>
    <row r="28" spans="1:2" x14ac:dyDescent="0.2">
      <c r="A28" s="12" t="s">
        <v>8341</v>
      </c>
      <c r="B28" s="13">
        <v>13</v>
      </c>
    </row>
    <row r="29" spans="1:2" x14ac:dyDescent="0.2">
      <c r="A29" s="12" t="s">
        <v>8314</v>
      </c>
      <c r="B29" s="13">
        <v>671</v>
      </c>
    </row>
    <row r="30" spans="1:2" x14ac:dyDescent="0.2">
      <c r="A30" s="12" t="s">
        <v>8342</v>
      </c>
      <c r="B30" s="13">
        <v>35</v>
      </c>
    </row>
    <row r="31" spans="1:2" x14ac:dyDescent="0.2">
      <c r="A31" s="12" t="s">
        <v>8338</v>
      </c>
      <c r="B31" s="13">
        <v>20</v>
      </c>
    </row>
    <row r="32" spans="1:2" x14ac:dyDescent="0.2">
      <c r="A32" s="12" t="s">
        <v>8349</v>
      </c>
      <c r="B32" s="13">
        <v>14</v>
      </c>
    </row>
    <row r="33" spans="1:2" x14ac:dyDescent="0.2">
      <c r="A33" s="12" t="s">
        <v>8322</v>
      </c>
      <c r="B33" s="13">
        <v>240</v>
      </c>
    </row>
    <row r="34" spans="1:2" x14ac:dyDescent="0.2">
      <c r="A34" s="12" t="s">
        <v>8309</v>
      </c>
      <c r="B34" s="13">
        <v>31</v>
      </c>
    </row>
    <row r="35" spans="1:2" x14ac:dyDescent="0.2">
      <c r="A35" s="12" t="s">
        <v>8308</v>
      </c>
      <c r="B35" s="13">
        <v>48</v>
      </c>
    </row>
    <row r="36" spans="1:2" x14ac:dyDescent="0.2">
      <c r="A36" s="12" t="s">
        <v>8348</v>
      </c>
      <c r="B36" s="13">
        <v>38</v>
      </c>
    </row>
    <row r="37" spans="1:2" x14ac:dyDescent="0.2">
      <c r="A37" s="12" t="s">
        <v>8351</v>
      </c>
      <c r="B37" s="13">
        <v>47</v>
      </c>
    </row>
    <row r="38" spans="1:2" x14ac:dyDescent="0.2">
      <c r="A38" s="12" t="s">
        <v>8353</v>
      </c>
      <c r="B38" s="13">
        <v>145</v>
      </c>
    </row>
    <row r="39" spans="1:2" x14ac:dyDescent="0.2">
      <c r="A39" s="12" t="s">
        <v>8347</v>
      </c>
      <c r="B39" s="13">
        <v>52</v>
      </c>
    </row>
    <row r="40" spans="1:2" x14ac:dyDescent="0.2">
      <c r="A40" s="12" t="s">
        <v>8307</v>
      </c>
      <c r="B40" s="13">
        <v>49</v>
      </c>
    </row>
    <row r="41" spans="1:2" x14ac:dyDescent="0.2">
      <c r="A41" s="12" t="s">
        <v>8337</v>
      </c>
      <c r="B41" s="13">
        <v>27</v>
      </c>
    </row>
    <row r="42" spans="1:2" x14ac:dyDescent="0.2">
      <c r="A42" s="12" t="s">
        <v>8330</v>
      </c>
      <c r="B42" s="13">
        <v>73</v>
      </c>
    </row>
    <row r="43" spans="1:2" x14ac:dyDescent="0.2">
      <c r="A43" s="12" t="s">
        <v>8317</v>
      </c>
      <c r="B43" s="13">
        <v>145</v>
      </c>
    </row>
    <row r="44" spans="1:2" x14ac:dyDescent="0.2">
      <c r="A44" s="12" t="s">
        <v>8316</v>
      </c>
      <c r="B44" s="13">
        <v>95</v>
      </c>
    </row>
    <row r="45" spans="1:2" x14ac:dyDescent="0.2">
      <c r="A45" s="12" t="s">
        <v>8336</v>
      </c>
      <c r="B45" s="13">
        <v>19</v>
      </c>
    </row>
    <row r="46" spans="1:2" x14ac:dyDescent="0.2">
      <c r="A46" s="12" t="s">
        <v>8357</v>
      </c>
      <c r="B46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2</vt:i4>
      </vt:variant>
    </vt:vector>
  </HeadingPairs>
  <TitlesOfParts>
    <vt:vector size="13" baseType="lpstr">
      <vt:lpstr>Kickstarter</vt:lpstr>
      <vt:lpstr>Outcome Based on Goals</vt:lpstr>
      <vt:lpstr>Theater Outcomes by Launch Date</vt:lpstr>
      <vt:lpstr>Sheet11</vt:lpstr>
      <vt:lpstr>Failed US Kickstarters</vt:lpstr>
      <vt:lpstr>Descriptive Statistics</vt:lpstr>
      <vt:lpstr>Successful US Kickstarters</vt:lpstr>
      <vt:lpstr>Edinburgh Research</vt:lpstr>
      <vt:lpstr>Category Statistics</vt:lpstr>
      <vt:lpstr>Outcomes Based on Launch Date</vt:lpstr>
      <vt:lpstr>Subcategory Statistics</vt:lpstr>
      <vt:lpstr>Box and Whisker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Yang</cp:lastModifiedBy>
  <dcterms:created xsi:type="dcterms:W3CDTF">2017-04-20T15:17:24Z</dcterms:created>
  <dcterms:modified xsi:type="dcterms:W3CDTF">2021-10-24T18:01:47Z</dcterms:modified>
</cp:coreProperties>
</file>