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s\Jupyter\PitchDeck\"/>
    </mc:Choice>
  </mc:AlternateContent>
  <xr:revisionPtr revIDLastSave="0" documentId="13_ncr:1_{46ECD673-8CE6-40F7-8862-E2AEC5E0D617}" xr6:coauthVersionLast="46" xr6:coauthVersionMax="47" xr10:uidLastSave="{00000000-0000-0000-0000-000000000000}"/>
  <bookViews>
    <workbookView xWindow="-120" yWindow="-16320" windowWidth="29040" windowHeight="15990" activeTab="4" xr2:uid="{8B0AAA53-43F0-4056-B1F4-8B95C8EB003F}"/>
  </bookViews>
  <sheets>
    <sheet name="Growth" sheetId="3" r:id="rId1"/>
    <sheet name="Moderate" sheetId="1" r:id="rId2"/>
    <sheet name="Conservative" sheetId="4" r:id="rId3"/>
    <sheet name="FI Conservative" sheetId="2" r:id="rId4"/>
    <sheet name="StashAwa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5" l="1"/>
  <c r="P8" i="5"/>
  <c r="P9" i="5"/>
  <c r="P10" i="5"/>
  <c r="P7" i="5"/>
  <c r="R5" i="2"/>
  <c r="T5" i="2"/>
  <c r="R5" i="4"/>
  <c r="S5" i="4"/>
  <c r="T5" i="4"/>
  <c r="F4" i="4"/>
  <c r="F5" i="4"/>
  <c r="Q5" i="4"/>
  <c r="Q4" i="4"/>
  <c r="T4" i="4"/>
  <c r="S4" i="4"/>
  <c r="R4" i="4"/>
  <c r="T3" i="4"/>
  <c r="S3" i="4"/>
  <c r="R3" i="4"/>
  <c r="Q3" i="4"/>
  <c r="F4" i="3"/>
  <c r="F5" i="3"/>
  <c r="T5" i="3"/>
  <c r="S5" i="3"/>
  <c r="R5" i="3"/>
  <c r="Q5" i="3"/>
  <c r="T4" i="3"/>
  <c r="S4" i="3"/>
  <c r="R4" i="3"/>
  <c r="Q4" i="3"/>
  <c r="T3" i="3"/>
  <c r="S3" i="3"/>
  <c r="R3" i="3"/>
  <c r="Q3" i="3"/>
  <c r="Q5" i="2"/>
  <c r="Q4" i="2"/>
  <c r="Q3" i="2"/>
  <c r="F4" i="2"/>
  <c r="F5" i="2"/>
  <c r="S5" i="2"/>
  <c r="T4" i="2"/>
  <c r="S4" i="2"/>
  <c r="R4" i="2"/>
  <c r="T3" i="2"/>
  <c r="S3" i="2"/>
  <c r="R3" i="2"/>
  <c r="T5" i="1"/>
  <c r="T4" i="1"/>
  <c r="T3" i="1"/>
  <c r="S5" i="1"/>
  <c r="S4" i="1"/>
  <c r="S3" i="1"/>
  <c r="R5" i="1"/>
  <c r="R4" i="1"/>
  <c r="R3" i="1"/>
  <c r="Q5" i="1"/>
  <c r="Q4" i="1"/>
  <c r="Q3" i="1"/>
  <c r="F4" i="1"/>
  <c r="F5" i="1"/>
</calcChain>
</file>

<file path=xl/sharedStrings.xml><?xml version="1.0" encoding="utf-8"?>
<sst xmlns="http://schemas.openxmlformats.org/spreadsheetml/2006/main" count="206" uniqueCount="52">
  <si>
    <t>Version</t>
  </si>
  <si>
    <t>Annual return</t>
  </si>
  <si>
    <t>Sharpe ratio</t>
  </si>
  <si>
    <t>Annual volatility</t>
  </si>
  <si>
    <t>Max-drawdown</t>
  </si>
  <si>
    <t>All Weather</t>
  </si>
  <si>
    <t xml:space="preserve">- </t>
  </si>
  <si>
    <t xml:space="preserve"> + Risk Optimisation</t>
  </si>
  <si>
    <t>1.3.19</t>
  </si>
  <si>
    <t>+ AI</t>
  </si>
  <si>
    <t>1.3.18</t>
  </si>
  <si>
    <r>
      <t xml:space="preserve">8.37% </t>
    </r>
    <r>
      <rPr>
        <b/>
        <sz val="11"/>
        <color rgb="FF0070C0"/>
        <rFont val="Arial"/>
      </rPr>
      <t>+0.48%</t>
    </r>
  </si>
  <si>
    <r>
      <t xml:space="preserve">0.91 </t>
    </r>
    <r>
      <rPr>
        <b/>
        <sz val="11"/>
        <color rgb="FF0070C0"/>
        <rFont val="Arial"/>
      </rPr>
      <t xml:space="preserve">+0.04 </t>
    </r>
  </si>
  <si>
    <r>
      <t xml:space="preserve">9.35% </t>
    </r>
    <r>
      <rPr>
        <b/>
        <sz val="11"/>
        <color rgb="FFFF0000"/>
        <rFont val="Arial"/>
      </rPr>
      <t>+0.02%</t>
    </r>
  </si>
  <si>
    <t>+ Smart Protection</t>
  </si>
  <si>
    <t>1.3.17</t>
  </si>
  <si>
    <r>
      <t xml:space="preserve">8.37% </t>
    </r>
    <r>
      <rPr>
        <b/>
        <sz val="11"/>
        <color rgb="FF0070C0"/>
        <rFont val="Arial"/>
      </rPr>
      <t>+1.03%</t>
    </r>
  </si>
  <si>
    <r>
      <t xml:space="preserve">0.91 </t>
    </r>
    <r>
      <rPr>
        <b/>
        <sz val="11"/>
        <color rgb="FF0070C0"/>
        <rFont val="Arial"/>
      </rPr>
      <t xml:space="preserve">+0.25 </t>
    </r>
  </si>
  <si>
    <r>
      <t xml:space="preserve">9.35% </t>
    </r>
    <r>
      <rPr>
        <b/>
        <sz val="11"/>
        <color rgb="FF0070C0"/>
        <rFont val="Arial"/>
      </rPr>
      <t>-1.36%</t>
    </r>
  </si>
  <si>
    <r>
      <t xml:space="preserve">11.26% </t>
    </r>
    <r>
      <rPr>
        <b/>
        <sz val="11"/>
        <color rgb="FF0070C0"/>
        <rFont val="Arial"/>
      </rPr>
      <t>+1.48%</t>
    </r>
  </si>
  <si>
    <r>
      <t xml:space="preserve">0.87 </t>
    </r>
    <r>
      <rPr>
        <b/>
        <sz val="11"/>
        <color rgb="FF0070C0"/>
        <rFont val="Arial"/>
      </rPr>
      <t xml:space="preserve">+0.11 </t>
    </r>
  </si>
  <si>
    <r>
      <t xml:space="preserve">13.22% </t>
    </r>
    <r>
      <rPr>
        <b/>
        <sz val="11"/>
        <color rgb="FF0070C0"/>
        <rFont val="Arial"/>
      </rPr>
      <t>-0.13%</t>
    </r>
  </si>
  <si>
    <r>
      <t xml:space="preserve">11.26% </t>
    </r>
    <r>
      <rPr>
        <b/>
        <sz val="11"/>
        <color rgb="FF0070C0"/>
        <rFont val="Arial"/>
      </rPr>
      <t>+1.36%</t>
    </r>
  </si>
  <si>
    <r>
      <t xml:space="preserve">0.87 </t>
    </r>
    <r>
      <rPr>
        <b/>
        <sz val="11"/>
        <color rgb="FF0070C0"/>
        <rFont val="Arial"/>
      </rPr>
      <t xml:space="preserve">+0.25 </t>
    </r>
  </si>
  <si>
    <r>
      <t xml:space="preserve">13.22% </t>
    </r>
    <r>
      <rPr>
        <b/>
        <sz val="11"/>
        <color rgb="FF0070C0"/>
        <rFont val="Arial"/>
      </rPr>
      <t>-2.06%</t>
    </r>
  </si>
  <si>
    <r>
      <t xml:space="preserve">3.88% </t>
    </r>
    <r>
      <rPr>
        <b/>
        <sz val="11"/>
        <color rgb="FF0070C0"/>
        <rFont val="Arial"/>
      </rPr>
      <t>+0.48%</t>
    </r>
  </si>
  <si>
    <r>
      <t xml:space="preserve">4.31% </t>
    </r>
    <r>
      <rPr>
        <b/>
        <sz val="11"/>
        <color rgb="FFFF0000"/>
        <rFont val="Arial"/>
      </rPr>
      <t>+0.02%</t>
    </r>
  </si>
  <si>
    <r>
      <t xml:space="preserve">3.88% </t>
    </r>
    <r>
      <rPr>
        <b/>
        <sz val="11"/>
        <color rgb="FF0070C0"/>
        <rFont val="Arial"/>
      </rPr>
      <t>+1.03%</t>
    </r>
  </si>
  <si>
    <r>
      <t xml:space="preserve">0.91 </t>
    </r>
    <r>
      <rPr>
        <b/>
        <sz val="11"/>
        <color rgb="FF0070C0"/>
        <rFont val="Arial"/>
      </rPr>
      <t>+0.25</t>
    </r>
  </si>
  <si>
    <r>
      <t xml:space="preserve">4.31% </t>
    </r>
    <r>
      <rPr>
        <b/>
        <sz val="11"/>
        <color rgb="FF0070C0"/>
        <rFont val="Arial"/>
      </rPr>
      <t>-1.36%</t>
    </r>
  </si>
  <si>
    <t>1.4.0</t>
  </si>
  <si>
    <t>1.4.3</t>
  </si>
  <si>
    <t>1.4.4</t>
  </si>
  <si>
    <t>1.4.5</t>
  </si>
  <si>
    <t>Stash Away (8%)</t>
  </si>
  <si>
    <t>AutoML (8%)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</si>
  <si>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</si>
  <si>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</si>
  <si>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</si>
  <si>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</si>
  <si>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</si>
  <si>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</si>
  <si>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</si>
  <si>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</si>
  <si>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SPY</t>
  </si>
  <si>
    <t>60 Equities &amp; 40 Bonds</t>
  </si>
  <si>
    <t>AML Growth</t>
  </si>
  <si>
    <t>AML Moderate</t>
  </si>
  <si>
    <t>AML Conservative</t>
  </si>
  <si>
    <t>AML Conservative (Fully-invested)</t>
  </si>
  <si>
    <t>Full 2020</t>
  </si>
  <si>
    <t>Full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</si>
</sst>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2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0070C0"/>
      <name val="Arial"/>
    </font>
    <font>
      <b/>
      <sz val="11"/>
      <color rgb="FFFF0000"/>
      <name val="Arial"/>
    </font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0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8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10" fontId="0" fillId="0" borderId="0" xfId="1" applyNumberFormat="1" applyFont="1"/>
    <xf numFmtId="10" fontId="9" fillId="3" borderId="0" xfId="1" applyNumberFormat="1" applyFont="1" applyFill="1" applyAlignment="1">
      <alignment horizontal="right" vertical="center" wrapText="1"/>
    </xf>
    <xf numFmtId="10" fontId="9" fillId="2" borderId="0" xfId="1" applyNumberFormat="1" applyFont="1" applyFill="1" applyAlignment="1">
      <alignment horizontal="right" vertical="center" wrapText="1"/>
    </xf>
    <xf numFmtId="10" fontId="9" fillId="0" borderId="0" xfId="1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18A0-61DB-482E-BA2F-88D3244B542D}">
  <dimension ref="A1:T5"/>
  <sheetViews>
    <sheetView workbookViewId="0">
      <selection activeCell="Q5" sqref="Q5:T5"/>
    </sheetView>
  </sheetViews>
  <sheetFormatPr defaultRowHeight="14.5" x14ac:dyDescent="0.35"/>
  <cols>
    <col min="15" max="15" width="17.08984375" customWidth="1"/>
    <col min="16" max="16" width="11.81640625" customWidth="1"/>
    <col min="17" max="17" width="16.1796875" customWidth="1"/>
    <col min="18" max="18" width="18.08984375" customWidth="1"/>
    <col min="19" max="20" width="17.453125" customWidth="1"/>
  </cols>
  <sheetData>
    <row r="1" spans="1:20" ht="47" thickBot="1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O1" s="1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</row>
    <row r="2" spans="1:20" ht="47" thickBot="1" x14ac:dyDescent="0.4">
      <c r="A2" s="2" t="s">
        <v>5</v>
      </c>
      <c r="B2" s="3" t="s">
        <v>6</v>
      </c>
      <c r="C2" s="4">
        <v>6.2199999999999998E-2</v>
      </c>
      <c r="D2" s="3">
        <v>0.74</v>
      </c>
      <c r="E2" s="4">
        <v>8.6499999999999994E-2</v>
      </c>
      <c r="F2" s="4">
        <v>-0.28299999999999997</v>
      </c>
      <c r="H2" s="2" t="s">
        <v>5</v>
      </c>
      <c r="I2" s="3" t="s">
        <v>6</v>
      </c>
      <c r="J2" s="4">
        <v>6.2199999999999998E-2</v>
      </c>
      <c r="K2" s="3">
        <v>0.74</v>
      </c>
      <c r="L2" s="4">
        <v>8.6499999999999994E-2</v>
      </c>
      <c r="M2" s="4">
        <v>-0.28299999999999997</v>
      </c>
      <c r="O2" s="2" t="s">
        <v>5</v>
      </c>
      <c r="P2" s="3" t="s">
        <v>6</v>
      </c>
      <c r="Q2" s="4">
        <v>6.2199999999999998E-2</v>
      </c>
      <c r="R2" s="3">
        <v>0.74</v>
      </c>
      <c r="S2" s="4">
        <v>8.6499999999999994E-2</v>
      </c>
      <c r="T2" s="4">
        <v>-0.28299999999999997</v>
      </c>
    </row>
    <row r="3" spans="1:20" ht="47" thickBot="1" x14ac:dyDescent="0.4">
      <c r="A3" s="2" t="s">
        <v>7</v>
      </c>
      <c r="B3" s="3" t="s">
        <v>8</v>
      </c>
      <c r="C3" s="5">
        <v>0.11260000000000001</v>
      </c>
      <c r="D3" s="6">
        <v>0.87</v>
      </c>
      <c r="E3" s="5">
        <v>0.13220000000000001</v>
      </c>
      <c r="F3" s="5">
        <v>-0.22919999999999999</v>
      </c>
      <c r="H3" s="2" t="s">
        <v>7</v>
      </c>
      <c r="I3" s="3" t="s">
        <v>30</v>
      </c>
      <c r="J3" s="5">
        <v>0.13009999999999999</v>
      </c>
      <c r="K3" s="6">
        <v>1</v>
      </c>
      <c r="L3" s="5">
        <v>0.1308</v>
      </c>
      <c r="M3" s="5">
        <v>-0.2404</v>
      </c>
      <c r="O3" s="2" t="s">
        <v>7</v>
      </c>
      <c r="P3" s="3" t="s">
        <v>30</v>
      </c>
      <c r="Q3" s="5" t="str">
        <f>TEXT(J$2,"0.00%")&amp; " + "&amp;TEXT(J3-J$2,"0.00%")</f>
        <v>6.22% + 6.79%</v>
      </c>
      <c r="R3" s="5" t="str">
        <f>TEXT(K$2,"0.00")&amp; " + "&amp;TEXT(K3-K$2,"0.00")</f>
        <v>0.74 + 0.26</v>
      </c>
      <c r="S3" s="5" t="str">
        <f t="shared" ref="S3:T5" si="0">TEXT(L$2,"0.00%")&amp; " + "&amp;TEXT(L3-L$2,"0.00%")</f>
        <v>8.65% + 4.43%</v>
      </c>
      <c r="T3" s="5" t="str">
        <f t="shared" si="0"/>
        <v>-28.30% + 4.26%</v>
      </c>
    </row>
    <row r="4" spans="1:20" ht="28.5" thickBot="1" x14ac:dyDescent="0.4">
      <c r="A4" s="2" t="s">
        <v>9</v>
      </c>
      <c r="B4" s="3" t="s">
        <v>10</v>
      </c>
      <c r="C4" s="6" t="s">
        <v>19</v>
      </c>
      <c r="D4" s="6" t="s">
        <v>20</v>
      </c>
      <c r="E4" s="6" t="s">
        <v>21</v>
      </c>
      <c r="F4" s="6">
        <f>-22.92% +1.04%</f>
        <v>-0.21880000000000002</v>
      </c>
      <c r="H4" s="2" t="s">
        <v>9</v>
      </c>
      <c r="I4" s="3" t="s">
        <v>31</v>
      </c>
      <c r="J4" s="5">
        <v>0.1401</v>
      </c>
      <c r="K4" s="6">
        <v>1.07</v>
      </c>
      <c r="L4" s="5">
        <v>0.13070000000000001</v>
      </c>
      <c r="M4" s="5">
        <v>-0.21929999999999999</v>
      </c>
      <c r="O4" s="2" t="s">
        <v>9</v>
      </c>
      <c r="P4" s="3" t="s">
        <v>31</v>
      </c>
      <c r="Q4" s="5" t="str">
        <f>TEXT(J$2,"0.00%")&amp; " + "&amp;TEXT(J4-J$2,"0.00%")</f>
        <v>6.22% + 7.79%</v>
      </c>
      <c r="R4" s="5" t="str">
        <f>TEXT(K$2,"0.00")&amp; " + "&amp;TEXT(K4-K$2,"0.00")</f>
        <v>0.74 + 0.33</v>
      </c>
      <c r="S4" s="5" t="str">
        <f t="shared" si="0"/>
        <v>8.65% + 4.42%</v>
      </c>
      <c r="T4" s="5" t="str">
        <f t="shared" si="0"/>
        <v>-28.30% + 6.37%</v>
      </c>
    </row>
    <row r="5" spans="1:20" ht="62.5" thickBot="1" x14ac:dyDescent="0.4">
      <c r="A5" s="2" t="s">
        <v>14</v>
      </c>
      <c r="B5" s="3" t="s">
        <v>15</v>
      </c>
      <c r="C5" s="6" t="s">
        <v>22</v>
      </c>
      <c r="D5" s="6" t="s">
        <v>23</v>
      </c>
      <c r="E5" s="6" t="s">
        <v>24</v>
      </c>
      <c r="F5" s="6">
        <f>-22.92% +2.17%</f>
        <v>-0.20750000000000002</v>
      </c>
      <c r="H5" s="2" t="s">
        <v>14</v>
      </c>
      <c r="I5" s="3" t="s">
        <v>33</v>
      </c>
      <c r="J5" s="5">
        <v>0.14799999999999999</v>
      </c>
      <c r="K5" s="6">
        <v>1.28</v>
      </c>
      <c r="L5" s="5">
        <v>0.113</v>
      </c>
      <c r="M5" s="5">
        <v>-0.16170000000000001</v>
      </c>
      <c r="O5" s="2" t="s">
        <v>14</v>
      </c>
      <c r="P5" s="3" t="s">
        <v>32</v>
      </c>
      <c r="Q5" s="5" t="str">
        <f>TEXT(J$2,"0.00%")&amp; " + "&amp;TEXT(J5-J$2,"0.00%")</f>
        <v>6.22% + 8.58%</v>
      </c>
      <c r="R5" s="5" t="str">
        <f>TEXT(K$2,"0.00")&amp; " + "&amp;TEXT(K5-K$2,"0.00")</f>
        <v>0.74 + 0.54</v>
      </c>
      <c r="S5" s="5" t="str">
        <f t="shared" si="0"/>
        <v>8.65% + 2.65%</v>
      </c>
      <c r="T5" s="5" t="str">
        <f t="shared" si="0"/>
        <v>-28.30% + 12.13%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97CA-4B01-4996-82A9-6DEF56AD8597}">
  <dimension ref="A1:T5"/>
  <sheetViews>
    <sheetView topLeftCell="G1" workbookViewId="0">
      <selection activeCell="Q5" sqref="Q5:T5"/>
    </sheetView>
  </sheetViews>
  <sheetFormatPr defaultRowHeight="14.5" x14ac:dyDescent="0.35"/>
  <cols>
    <col min="15" max="15" width="17.08984375" customWidth="1"/>
    <col min="16" max="16" width="11.81640625" customWidth="1"/>
    <col min="17" max="17" width="16.1796875" customWidth="1"/>
    <col min="18" max="18" width="18.08984375" customWidth="1"/>
    <col min="19" max="20" width="17.453125" customWidth="1"/>
  </cols>
  <sheetData>
    <row r="1" spans="1:20" ht="47" thickBot="1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O1" s="1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</row>
    <row r="2" spans="1:20" ht="47" thickBot="1" x14ac:dyDescent="0.4">
      <c r="A2" s="2" t="s">
        <v>5</v>
      </c>
      <c r="B2" s="3" t="s">
        <v>6</v>
      </c>
      <c r="C2" s="4">
        <v>6.2199999999999998E-2</v>
      </c>
      <c r="D2" s="3">
        <v>0.74</v>
      </c>
      <c r="E2" s="4">
        <v>8.6499999999999994E-2</v>
      </c>
      <c r="F2" s="4">
        <v>-0.28299999999999997</v>
      </c>
      <c r="H2" s="2" t="s">
        <v>5</v>
      </c>
      <c r="I2" s="3" t="s">
        <v>6</v>
      </c>
      <c r="J2" s="4">
        <v>6.2199999999999998E-2</v>
      </c>
      <c r="K2" s="3">
        <v>0.74</v>
      </c>
      <c r="L2" s="4">
        <v>8.6499999999999994E-2</v>
      </c>
      <c r="M2" s="4">
        <v>-0.28299999999999997</v>
      </c>
      <c r="O2" s="2" t="s">
        <v>5</v>
      </c>
      <c r="P2" s="3" t="s">
        <v>6</v>
      </c>
      <c r="Q2" s="4">
        <v>6.2199999999999998E-2</v>
      </c>
      <c r="R2" s="3">
        <v>0.74</v>
      </c>
      <c r="S2" s="4">
        <v>8.6499999999999994E-2</v>
      </c>
      <c r="T2" s="4">
        <v>-0.28299999999999997</v>
      </c>
    </row>
    <row r="3" spans="1:20" ht="47" thickBot="1" x14ac:dyDescent="0.4">
      <c r="A3" s="2" t="s">
        <v>7</v>
      </c>
      <c r="B3" s="3" t="s">
        <v>8</v>
      </c>
      <c r="C3" s="5">
        <v>8.3699999999999997E-2</v>
      </c>
      <c r="D3" s="6">
        <v>0.91</v>
      </c>
      <c r="E3" s="5">
        <v>9.35E-2</v>
      </c>
      <c r="F3" s="5">
        <v>-0.1757</v>
      </c>
      <c r="H3" s="2" t="s">
        <v>7</v>
      </c>
      <c r="I3" s="3" t="s">
        <v>30</v>
      </c>
      <c r="J3" s="5">
        <v>0.09</v>
      </c>
      <c r="K3" s="6">
        <v>0.97</v>
      </c>
      <c r="L3" s="5">
        <v>9.2799999999999994E-2</v>
      </c>
      <c r="M3" s="5">
        <v>-0.1658</v>
      </c>
      <c r="O3" s="2" t="s">
        <v>7</v>
      </c>
      <c r="P3" s="3" t="s">
        <v>30</v>
      </c>
      <c r="Q3" s="5" t="str">
        <f>TEXT(J$2,"0.00%")&amp; " + "&amp;TEXT(J3-J$2,"0.00%")</f>
        <v>6.22% + 2.78%</v>
      </c>
      <c r="R3" s="5" t="str">
        <f>TEXT(K$2,"0.00")&amp; " + "&amp;TEXT(K3-K$2,"0.00")</f>
        <v>0.74 + 0.23</v>
      </c>
      <c r="S3" s="5" t="str">
        <f t="shared" ref="S3:T5" si="0">TEXT(L$2,"0.00%")&amp; " + "&amp;TEXT(L3-L$2,"0.00%")</f>
        <v>8.65% + 0.63%</v>
      </c>
      <c r="T3" s="5" t="str">
        <f t="shared" si="0"/>
        <v>-28.30% + 11.72%</v>
      </c>
    </row>
    <row r="4" spans="1:20" ht="28.5" thickBot="1" x14ac:dyDescent="0.4">
      <c r="A4" s="2" t="s">
        <v>9</v>
      </c>
      <c r="B4" s="3" t="s">
        <v>10</v>
      </c>
      <c r="C4" s="6" t="s">
        <v>11</v>
      </c>
      <c r="D4" s="6" t="s">
        <v>12</v>
      </c>
      <c r="E4" s="6" t="s">
        <v>13</v>
      </c>
      <c r="F4" s="6">
        <f>-17.57% +0.63%</f>
        <v>-0.1694</v>
      </c>
      <c r="H4" s="2" t="s">
        <v>9</v>
      </c>
      <c r="I4" s="3" t="s">
        <v>31</v>
      </c>
      <c r="J4" s="5">
        <v>9.6600000000000005E-2</v>
      </c>
      <c r="K4" s="6">
        <v>1.03</v>
      </c>
      <c r="L4" s="5">
        <v>9.3700000000000006E-2</v>
      </c>
      <c r="M4" s="5">
        <v>-0.1515</v>
      </c>
      <c r="O4" s="2" t="s">
        <v>9</v>
      </c>
      <c r="P4" s="3" t="s">
        <v>31</v>
      </c>
      <c r="Q4" s="5" t="str">
        <f>TEXT(J$2,"0.00%")&amp; " + "&amp;TEXT(J4-J$2,"0.00%")</f>
        <v>6.22% + 3.44%</v>
      </c>
      <c r="R4" s="5" t="str">
        <f>TEXT(K$2,"0.00")&amp; " + "&amp;TEXT(K4-K$2,"0.00")</f>
        <v>0.74 + 0.29</v>
      </c>
      <c r="S4" s="5" t="str">
        <f t="shared" si="0"/>
        <v>8.65% + 0.72%</v>
      </c>
      <c r="T4" s="5" t="str">
        <f t="shared" si="0"/>
        <v>-28.30% + 13.15%</v>
      </c>
    </row>
    <row r="5" spans="1:20" ht="62.5" thickBot="1" x14ac:dyDescent="0.4">
      <c r="A5" s="2" t="s">
        <v>14</v>
      </c>
      <c r="B5" s="3" t="s">
        <v>15</v>
      </c>
      <c r="C5" s="6" t="s">
        <v>16</v>
      </c>
      <c r="D5" s="6" t="s">
        <v>17</v>
      </c>
      <c r="E5" s="6" t="s">
        <v>18</v>
      </c>
      <c r="F5" s="6">
        <f>-17.57% +3.36%</f>
        <v>-0.1421</v>
      </c>
      <c r="H5" s="2" t="s">
        <v>14</v>
      </c>
      <c r="I5" s="3" t="s">
        <v>32</v>
      </c>
      <c r="J5" s="5">
        <v>0.1016</v>
      </c>
      <c r="K5" s="6">
        <v>1.25</v>
      </c>
      <c r="L5" s="5">
        <v>8.0199999999999994E-2</v>
      </c>
      <c r="M5" s="5">
        <v>-0.13039999999999999</v>
      </c>
      <c r="O5" s="2" t="s">
        <v>14</v>
      </c>
      <c r="P5" s="3" t="s">
        <v>32</v>
      </c>
      <c r="Q5" s="5" t="str">
        <f>TEXT(J$2,"0.00%")&amp; " + "&amp;TEXT(J5-J$2,"0.00%")</f>
        <v>6.22% + 3.94%</v>
      </c>
      <c r="R5" s="5" t="str">
        <f>TEXT(K$2,"0.00")&amp; " + "&amp;TEXT(K5-K$2,"0.00")</f>
        <v>0.74 + 0.51</v>
      </c>
      <c r="S5" s="5" t="str">
        <f t="shared" si="0"/>
        <v>8.65% + -0.63%</v>
      </c>
      <c r="T5" s="5" t="str">
        <f t="shared" si="0"/>
        <v>-28.30% + 15.26%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91B5-6B9A-447B-8CF1-24186AB74F0A}">
  <dimension ref="A1:T5"/>
  <sheetViews>
    <sheetView topLeftCell="G1" workbookViewId="0">
      <selection activeCell="T16" sqref="T16"/>
    </sheetView>
  </sheetViews>
  <sheetFormatPr defaultRowHeight="14.5" x14ac:dyDescent="0.35"/>
  <cols>
    <col min="15" max="15" width="17.08984375" customWidth="1"/>
    <col min="16" max="16" width="11.81640625" customWidth="1"/>
    <col min="17" max="17" width="16.1796875" customWidth="1"/>
    <col min="18" max="18" width="18.08984375" customWidth="1"/>
    <col min="19" max="20" width="17.453125" customWidth="1"/>
  </cols>
  <sheetData>
    <row r="1" spans="1:20" ht="47" thickBot="1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O1" s="1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</row>
    <row r="2" spans="1:20" ht="47" thickBot="1" x14ac:dyDescent="0.4">
      <c r="A2" s="2" t="s">
        <v>5</v>
      </c>
      <c r="B2" s="3" t="s">
        <v>6</v>
      </c>
      <c r="C2" s="4">
        <v>6.2199999999999998E-2</v>
      </c>
      <c r="D2" s="3">
        <v>0.74</v>
      </c>
      <c r="E2" s="4">
        <v>8.6499999999999994E-2</v>
      </c>
      <c r="F2" s="4">
        <v>-0.28299999999999997</v>
      </c>
      <c r="H2" s="2" t="s">
        <v>5</v>
      </c>
      <c r="I2" s="3" t="s">
        <v>6</v>
      </c>
      <c r="J2" s="4">
        <v>6.2199999999999998E-2</v>
      </c>
      <c r="K2" s="3">
        <v>0.74</v>
      </c>
      <c r="L2" s="4">
        <v>8.6499999999999994E-2</v>
      </c>
      <c r="M2" s="4">
        <v>-0.28299999999999997</v>
      </c>
      <c r="O2" s="2" t="s">
        <v>5</v>
      </c>
      <c r="P2" s="3" t="s">
        <v>6</v>
      </c>
      <c r="Q2" s="4">
        <v>6.2199999999999998E-2</v>
      </c>
      <c r="R2" s="3">
        <v>0.74</v>
      </c>
      <c r="S2" s="4">
        <v>8.6499999999999994E-2</v>
      </c>
      <c r="T2" s="4">
        <v>-0.28299999999999997</v>
      </c>
    </row>
    <row r="3" spans="1:20" ht="47" thickBot="1" x14ac:dyDescent="0.4">
      <c r="A3" s="2" t="s">
        <v>7</v>
      </c>
      <c r="B3" s="3" t="s">
        <v>8</v>
      </c>
      <c r="C3" s="5">
        <v>3.8800000000000001E-2</v>
      </c>
      <c r="D3" s="6">
        <v>0.91</v>
      </c>
      <c r="E3" s="5">
        <v>4.3099999999999999E-2</v>
      </c>
      <c r="F3" s="5">
        <v>-0.1041</v>
      </c>
      <c r="H3" s="2" t="s">
        <v>7</v>
      </c>
      <c r="I3" s="3" t="s">
        <v>30</v>
      </c>
      <c r="J3" s="5">
        <v>4.0899999999999999E-2</v>
      </c>
      <c r="K3" s="6">
        <v>0.95</v>
      </c>
      <c r="L3" s="5">
        <v>4.2799999999999998E-2</v>
      </c>
      <c r="M3" s="5">
        <v>-0.104</v>
      </c>
      <c r="O3" s="2" t="s">
        <v>7</v>
      </c>
      <c r="P3" s="3" t="s">
        <v>30</v>
      </c>
      <c r="Q3" s="5" t="str">
        <f>TEXT(J$2,"0.00%")&amp; " + "&amp;TEXT(J3-J$2,"0.00%")</f>
        <v>6.22% + -2.13%</v>
      </c>
      <c r="R3" s="5" t="str">
        <f>TEXT(K$2,"0.00")&amp; " + "&amp;TEXT(K3-K$2,"0.00")</f>
        <v>0.74 + 0.21</v>
      </c>
      <c r="S3" s="5" t="str">
        <f t="shared" ref="S3:T5" si="0">TEXT(L$2,"0.00%")&amp; " + "&amp;TEXT(L3-L$2,"0.00%")</f>
        <v>8.65% + -4.37%</v>
      </c>
      <c r="T3" s="5" t="str">
        <f t="shared" si="0"/>
        <v>-28.30% + 17.90%</v>
      </c>
    </row>
    <row r="4" spans="1:20" ht="28.5" thickBot="1" x14ac:dyDescent="0.4">
      <c r="A4" s="2" t="s">
        <v>9</v>
      </c>
      <c r="B4" s="3" t="s">
        <v>10</v>
      </c>
      <c r="C4" s="6" t="s">
        <v>25</v>
      </c>
      <c r="D4" s="6" t="s">
        <v>12</v>
      </c>
      <c r="E4" s="6" t="s">
        <v>26</v>
      </c>
      <c r="F4" s="6">
        <f>-10.41% +0.63%</f>
        <v>-9.7799999999999998E-2</v>
      </c>
      <c r="H4" s="2" t="s">
        <v>9</v>
      </c>
      <c r="I4" s="3" t="s">
        <v>31</v>
      </c>
      <c r="J4" s="5">
        <v>4.1200000000000001E-2</v>
      </c>
      <c r="K4" s="6">
        <v>0.98</v>
      </c>
      <c r="L4" s="5">
        <v>4.2000000000000003E-2</v>
      </c>
      <c r="M4" s="5">
        <v>-8.7499999999999994E-2</v>
      </c>
      <c r="O4" s="2" t="s">
        <v>9</v>
      </c>
      <c r="P4" s="3" t="s">
        <v>31</v>
      </c>
      <c r="Q4" s="5" t="str">
        <f>TEXT(J$2,"0.00%")&amp; " + "&amp;TEXT(J4-J$2,"0.00%")</f>
        <v>6.22% + -2.10%</v>
      </c>
      <c r="R4" s="5" t="str">
        <f>TEXT(K$2,"0.00")&amp; " + "&amp;TEXT(K4-K$2,"0.00")</f>
        <v>0.74 + 0.24</v>
      </c>
      <c r="S4" s="5" t="str">
        <f t="shared" si="0"/>
        <v>8.65% + -4.45%</v>
      </c>
      <c r="T4" s="5" t="str">
        <f t="shared" si="0"/>
        <v>-28.30% + 19.55%</v>
      </c>
    </row>
    <row r="5" spans="1:20" ht="62.5" thickBot="1" x14ac:dyDescent="0.4">
      <c r="A5" s="2" t="s">
        <v>14</v>
      </c>
      <c r="B5" s="3" t="s">
        <v>15</v>
      </c>
      <c r="C5" s="6" t="s">
        <v>27</v>
      </c>
      <c r="D5" s="6" t="s">
        <v>28</v>
      </c>
      <c r="E5" s="6" t="s">
        <v>29</v>
      </c>
      <c r="F5" s="6">
        <f>-10.41% +3.36%</f>
        <v>-7.0500000000000007E-2</v>
      </c>
      <c r="H5" s="2" t="s">
        <v>14</v>
      </c>
      <c r="I5" s="3" t="s">
        <v>32</v>
      </c>
      <c r="J5" s="5">
        <v>4.1200000000000001E-2</v>
      </c>
      <c r="K5" s="6">
        <v>1.1499999999999999</v>
      </c>
      <c r="L5" s="5">
        <v>3.5700000000000003E-2</v>
      </c>
      <c r="M5" s="5">
        <v>-7.4800000000000005E-2</v>
      </c>
      <c r="O5" s="2" t="s">
        <v>14</v>
      </c>
      <c r="P5" s="3" t="s">
        <v>32</v>
      </c>
      <c r="Q5" s="5" t="str">
        <f>TEXT(J$2,"0.00%")&amp; " + "&amp;TEXT(J5-J$2,"0.00%")</f>
        <v>6.22% + -2.10%</v>
      </c>
      <c r="R5" s="5" t="str">
        <f>TEXT(K$2,"0.00")&amp; " + "&amp;TEXT(K5-K$2,"0.00")</f>
        <v>0.74 + 0.41</v>
      </c>
      <c r="S5" s="5" t="str">
        <f t="shared" si="0"/>
        <v>8.65% + -5.08%</v>
      </c>
      <c r="T5" s="5" t="str">
        <f t="shared" si="0"/>
        <v>-28.30% + 20.82%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DFB-76D4-4A75-AFE9-DD3EAFC20218}">
  <dimension ref="A1:T5"/>
  <sheetViews>
    <sheetView topLeftCell="G1" workbookViewId="0">
      <selection activeCell="Q5" sqref="Q5:T5"/>
    </sheetView>
  </sheetViews>
  <sheetFormatPr defaultRowHeight="14.5" x14ac:dyDescent="0.35"/>
  <cols>
    <col min="15" max="15" width="17.08984375" customWidth="1"/>
    <col min="16" max="16" width="11.81640625" customWidth="1"/>
    <col min="17" max="17" width="16.1796875" customWidth="1"/>
    <col min="18" max="18" width="18.08984375" customWidth="1"/>
    <col min="19" max="20" width="17.453125" customWidth="1"/>
  </cols>
  <sheetData>
    <row r="1" spans="1:20" ht="47" thickBot="1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O1" s="1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</row>
    <row r="2" spans="1:20" ht="47" thickBot="1" x14ac:dyDescent="0.4">
      <c r="A2" s="2" t="s">
        <v>5</v>
      </c>
      <c r="B2" s="3" t="s">
        <v>6</v>
      </c>
      <c r="C2" s="4">
        <v>6.2199999999999998E-2</v>
      </c>
      <c r="D2" s="3">
        <v>0.74</v>
      </c>
      <c r="E2" s="4">
        <v>8.6499999999999994E-2</v>
      </c>
      <c r="F2" s="4">
        <v>-0.28299999999999997</v>
      </c>
      <c r="H2" s="2" t="s">
        <v>5</v>
      </c>
      <c r="I2" s="3" t="s">
        <v>6</v>
      </c>
      <c r="J2" s="4">
        <v>6.2199999999999998E-2</v>
      </c>
      <c r="K2" s="3">
        <v>0.74</v>
      </c>
      <c r="L2" s="4">
        <v>8.6499999999999994E-2</v>
      </c>
      <c r="M2" s="4">
        <v>-0.28299999999999997</v>
      </c>
      <c r="O2" s="2" t="s">
        <v>5</v>
      </c>
      <c r="P2" s="3" t="s">
        <v>6</v>
      </c>
      <c r="Q2" s="4">
        <v>6.2199999999999998E-2</v>
      </c>
      <c r="R2" s="3">
        <v>0.74</v>
      </c>
      <c r="S2" s="4">
        <v>8.6499999999999994E-2</v>
      </c>
      <c r="T2" s="4">
        <v>-0.28299999999999997</v>
      </c>
    </row>
    <row r="3" spans="1:20" ht="47" thickBot="1" x14ac:dyDescent="0.4">
      <c r="A3" s="2" t="s">
        <v>7</v>
      </c>
      <c r="B3" s="3" t="s">
        <v>8</v>
      </c>
      <c r="C3" s="5">
        <v>8.3699999999999997E-2</v>
      </c>
      <c r="D3" s="6">
        <v>0.91</v>
      </c>
      <c r="E3" s="5">
        <v>9.35E-2</v>
      </c>
      <c r="F3" s="5">
        <v>-0.1757</v>
      </c>
      <c r="H3" s="2" t="s">
        <v>7</v>
      </c>
      <c r="I3" s="3" t="s">
        <v>30</v>
      </c>
      <c r="J3" s="5">
        <v>5.7299999999999997E-2</v>
      </c>
      <c r="K3" s="6">
        <v>1.01</v>
      </c>
      <c r="L3" s="5">
        <v>5.67E-2</v>
      </c>
      <c r="M3" s="5">
        <v>-0.11119999999999999</v>
      </c>
      <c r="O3" s="2" t="s">
        <v>7</v>
      </c>
      <c r="P3" s="3" t="s">
        <v>30</v>
      </c>
      <c r="Q3" s="5" t="str">
        <f>TEXT(J$2,"0.00%")&amp; " + "&amp;TEXT(J3-J$2,"0.00%")</f>
        <v>6.22% + -0.49%</v>
      </c>
      <c r="R3" s="5" t="str">
        <f>TEXT(K$2,"0.00")&amp; " + "&amp;TEXT(K3-K$2,"0.00")</f>
        <v>0.74 + 0.27</v>
      </c>
      <c r="S3" s="5" t="str">
        <f t="shared" ref="S3:T5" si="0">TEXT(L$2,"0.00%")&amp; " + "&amp;TEXT(L3-L$2,"0.00%")</f>
        <v>8.65% + -2.98%</v>
      </c>
      <c r="T3" s="5" t="str">
        <f t="shared" si="0"/>
        <v>-28.30% + 17.18%</v>
      </c>
    </row>
    <row r="4" spans="1:20" ht="28.5" thickBot="1" x14ac:dyDescent="0.4">
      <c r="A4" s="2" t="s">
        <v>9</v>
      </c>
      <c r="B4" s="3" t="s">
        <v>10</v>
      </c>
      <c r="C4" s="6" t="s">
        <v>11</v>
      </c>
      <c r="D4" s="6" t="s">
        <v>12</v>
      </c>
      <c r="E4" s="6" t="s">
        <v>13</v>
      </c>
      <c r="F4" s="6">
        <f>-17.57% +0.63%</f>
        <v>-0.1694</v>
      </c>
      <c r="H4" s="2" t="s">
        <v>9</v>
      </c>
      <c r="I4" s="3" t="s">
        <v>31</v>
      </c>
      <c r="J4" s="5">
        <v>5.5199999999999999E-2</v>
      </c>
      <c r="K4" s="6">
        <v>0.99</v>
      </c>
      <c r="L4" s="5">
        <v>5.6099999999999997E-2</v>
      </c>
      <c r="M4" s="5">
        <v>-0.1084</v>
      </c>
      <c r="O4" s="2" t="s">
        <v>9</v>
      </c>
      <c r="P4" s="3" t="s">
        <v>31</v>
      </c>
      <c r="Q4" s="5" t="str">
        <f>TEXT(J$2,"0.00%")&amp; " + "&amp;TEXT(J4-J$2,"0.00%")</f>
        <v>6.22% + -0.70%</v>
      </c>
      <c r="R4" s="5" t="str">
        <f>TEXT(K$2,"0.00")&amp; " + "&amp;TEXT(K4-K$2,"0.00")</f>
        <v>0.74 + 0.25</v>
      </c>
      <c r="S4" s="5" t="str">
        <f t="shared" si="0"/>
        <v>8.65% + -3.04%</v>
      </c>
      <c r="T4" s="5" t="str">
        <f t="shared" si="0"/>
        <v>-28.30% + 17.46%</v>
      </c>
    </row>
    <row r="5" spans="1:20" ht="62.5" thickBot="1" x14ac:dyDescent="0.4">
      <c r="A5" s="2" t="s">
        <v>14</v>
      </c>
      <c r="B5" s="3" t="s">
        <v>15</v>
      </c>
      <c r="C5" s="6" t="s">
        <v>16</v>
      </c>
      <c r="D5" s="6" t="s">
        <v>17</v>
      </c>
      <c r="E5" s="6" t="s">
        <v>18</v>
      </c>
      <c r="F5" s="6">
        <f>-17.57% +3.36%</f>
        <v>-0.1421</v>
      </c>
      <c r="H5" s="2" t="s">
        <v>14</v>
      </c>
      <c r="I5" s="3" t="s">
        <v>32</v>
      </c>
      <c r="J5" s="5">
        <v>5.8500000000000003E-2</v>
      </c>
      <c r="K5" s="6">
        <v>1.18</v>
      </c>
      <c r="L5" s="5">
        <v>4.9000000000000002E-2</v>
      </c>
      <c r="M5" s="5">
        <v>-0.1084</v>
      </c>
      <c r="O5" s="2" t="s">
        <v>14</v>
      </c>
      <c r="P5" s="3" t="s">
        <v>32</v>
      </c>
      <c r="Q5" s="5" t="str">
        <f>TEXT(J$2,"0.00%")&amp; " + "&amp;TEXT(J5-J$2,"0.00%")</f>
        <v>6.22% + -0.37%</v>
      </c>
      <c r="R5" s="5" t="str">
        <f>TEXT(K$2,"0.00")&amp; " + "&amp;TEXT(K5-K$2,"0.00")</f>
        <v>0.74 + 0.44</v>
      </c>
      <c r="S5" s="5" t="str">
        <f t="shared" si="0"/>
        <v>8.65% + -3.75%</v>
      </c>
      <c r="T5" s="5" t="str">
        <f t="shared" si="0"/>
        <v>-28.30% + 17.46%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5831-C2AF-4638-9AF9-6F0FD0610F55}">
  <dimension ref="A1:Q11"/>
  <sheetViews>
    <sheetView tabSelected="1" workbookViewId="0">
      <selection activeCell="C11" sqref="C11"/>
    </sheetView>
  </sheetViews>
  <sheetFormatPr defaultRowHeight="14.5" x14ac:dyDescent="0.35"/>
  <cols>
    <col min="2" max="2" width="14.81640625" bestFit="1" customWidth="1"/>
    <col min="3" max="3" width="11.7265625" bestFit="1" customWidth="1"/>
  </cols>
  <sheetData>
    <row r="1" spans="1:17" ht="24" x14ac:dyDescent="0.35">
      <c r="B1" t="s">
        <v>34</v>
      </c>
      <c r="C1" t="s">
        <v>35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</row>
    <row r="2" spans="1:17" x14ac:dyDescent="0.35">
      <c r="A2" s="7" t="s">
        <v>36</v>
      </c>
      <c r="B2" s="11">
        <v>-5.7700000000000001E-2</v>
      </c>
      <c r="C2" s="12">
        <v>4.7102999999999999E-2</v>
      </c>
      <c r="I2" s="7" t="s">
        <v>36</v>
      </c>
      <c r="J2" s="8">
        <v>-0.19447700000000001</v>
      </c>
      <c r="K2" s="8">
        <v>-4.0967000000000003E-2</v>
      </c>
      <c r="L2" s="8">
        <v>7.3823E-2</v>
      </c>
      <c r="M2" s="8">
        <v>4.7102999999999999E-2</v>
      </c>
      <c r="N2" s="8">
        <v>-8.0579999999999992E-3</v>
      </c>
      <c r="O2" s="8">
        <v>-3.467E-3</v>
      </c>
    </row>
    <row r="3" spans="1:17" x14ac:dyDescent="0.35">
      <c r="A3" s="9" t="s">
        <v>37</v>
      </c>
      <c r="B3" s="11">
        <v>7.4700000000000003E-2</v>
      </c>
      <c r="C3" s="13">
        <v>5.0939999999999999E-2</v>
      </c>
      <c r="I3" s="9" t="s">
        <v>37</v>
      </c>
      <c r="J3" s="10">
        <v>0.20161799999999999</v>
      </c>
      <c r="K3" s="10">
        <v>0.11759</v>
      </c>
      <c r="L3" s="10">
        <v>6.1165999999999998E-2</v>
      </c>
      <c r="M3" s="10">
        <v>5.0939999999999999E-2</v>
      </c>
      <c r="N3" s="10">
        <v>2.6286E-2</v>
      </c>
      <c r="O3" s="10">
        <v>1.7693E-2</v>
      </c>
    </row>
    <row r="4" spans="1:17" x14ac:dyDescent="0.35">
      <c r="A4" s="7" t="s">
        <v>38</v>
      </c>
      <c r="B4" s="11">
        <v>3.1199999999999999E-2</v>
      </c>
      <c r="C4" s="12">
        <v>2.1638000000000001E-2</v>
      </c>
      <c r="I4" s="7" t="s">
        <v>38</v>
      </c>
      <c r="J4" s="8">
        <v>9.0383000000000005E-2</v>
      </c>
      <c r="K4" s="8">
        <v>5.5076E-2</v>
      </c>
      <c r="L4" s="8">
        <v>3.8849000000000002E-2</v>
      </c>
      <c r="M4" s="8">
        <v>2.1638000000000001E-2</v>
      </c>
      <c r="N4" s="8">
        <v>2.6752000000000001E-2</v>
      </c>
      <c r="O4" s="8">
        <v>1.3037999999999999E-2</v>
      </c>
    </row>
    <row r="5" spans="1:17" x14ac:dyDescent="0.35">
      <c r="A5" s="9" t="s">
        <v>39</v>
      </c>
      <c r="B5" s="11">
        <v>3.8699999999999998E-2</v>
      </c>
      <c r="C5" s="13">
        <v>3.0582999999999999E-2</v>
      </c>
      <c r="I5" s="9" t="s">
        <v>39</v>
      </c>
      <c r="J5" s="10">
        <v>0.121185</v>
      </c>
      <c r="K5" s="10">
        <v>5.9406E-2</v>
      </c>
      <c r="L5" s="10">
        <v>4.5138999999999999E-2</v>
      </c>
      <c r="M5" s="10">
        <v>3.0582999999999999E-2</v>
      </c>
      <c r="N5" s="10">
        <v>1.7495E-2</v>
      </c>
      <c r="O5" s="10">
        <v>1.8977000000000001E-2</v>
      </c>
    </row>
    <row r="6" spans="1:17" x14ac:dyDescent="0.35">
      <c r="A6" s="9" t="s">
        <v>50</v>
      </c>
      <c r="B6" s="11">
        <v>8.48E-2</v>
      </c>
      <c r="C6" s="11">
        <v>0.15863795668584979</v>
      </c>
      <c r="I6" s="9"/>
      <c r="J6" s="10"/>
      <c r="K6" s="10"/>
      <c r="L6" s="10"/>
      <c r="M6" s="10"/>
      <c r="N6" s="10"/>
      <c r="O6" s="10"/>
      <c r="P6">
        <v>6.7115172559130132E-2</v>
      </c>
    </row>
    <row r="7" spans="1:17" x14ac:dyDescent="0.35">
      <c r="A7" s="7" t="s">
        <v>40</v>
      </c>
      <c r="B7" s="11">
        <v>-2.92E-2</v>
      </c>
      <c r="C7" s="12">
        <v>-1.6720000000000001E-3</v>
      </c>
      <c r="I7" s="7" t="s">
        <v>40</v>
      </c>
      <c r="J7" s="8">
        <v>6.3518000000000005E-2</v>
      </c>
      <c r="K7" s="8">
        <v>-2.0674000000000001E-2</v>
      </c>
      <c r="L7" s="8">
        <v>-4.4197E-2</v>
      </c>
      <c r="M7" s="8">
        <v>-1.6720000000000001E-3</v>
      </c>
      <c r="N7" s="8">
        <v>-1.5087E-2</v>
      </c>
      <c r="O7" s="8">
        <v>-1.8911000000000001E-2</v>
      </c>
      <c r="P7">
        <f>O7+1</f>
        <v>0.98108899999999999</v>
      </c>
      <c r="Q7">
        <f>PRODUCT(P7:P10)-1</f>
        <v>1.8335766418325905E-2</v>
      </c>
    </row>
    <row r="8" spans="1:17" x14ac:dyDescent="0.35">
      <c r="A8" s="9" t="s">
        <v>41</v>
      </c>
      <c r="B8" s="11">
        <v>1.04E-2</v>
      </c>
      <c r="C8" s="13">
        <v>5.3040999999999998E-2</v>
      </c>
      <c r="I8" s="9" t="s">
        <v>41</v>
      </c>
      <c r="J8" s="10">
        <v>8.3593000000000001E-2</v>
      </c>
      <c r="K8" s="10">
        <v>7.8399999999999997E-2</v>
      </c>
      <c r="L8" s="10">
        <v>7.2644E-2</v>
      </c>
      <c r="M8" s="10">
        <v>5.3040999999999998E-2</v>
      </c>
      <c r="N8" s="10">
        <v>3.0962E-2</v>
      </c>
      <c r="O8" s="10">
        <v>3.3418999999999997E-2</v>
      </c>
      <c r="P8">
        <f t="shared" ref="P8:P10" si="0">O8+1</f>
        <v>1.0334190000000001</v>
      </c>
    </row>
    <row r="9" spans="1:17" x14ac:dyDescent="0.35">
      <c r="A9" s="7" t="s">
        <v>42</v>
      </c>
      <c r="B9" s="11">
        <v>-1.09E-2</v>
      </c>
      <c r="C9" s="12">
        <v>6.5230000000000002E-3</v>
      </c>
      <c r="I9" s="7" t="s">
        <v>42</v>
      </c>
      <c r="J9" s="8">
        <v>5.7349999999999996E-3</v>
      </c>
      <c r="K9" s="8">
        <v>5.0639999999999999E-3</v>
      </c>
      <c r="L9" s="8">
        <v>-1.848E-3</v>
      </c>
      <c r="M9" s="8">
        <v>6.5230000000000002E-3</v>
      </c>
      <c r="N9" s="8">
        <v>-1.2466E-2</v>
      </c>
      <c r="O9" s="8">
        <v>-8.2529999999999999E-3</v>
      </c>
      <c r="P9">
        <f t="shared" si="0"/>
        <v>0.99174700000000005</v>
      </c>
    </row>
    <row r="10" spans="1:17" x14ac:dyDescent="0.35">
      <c r="A10" s="9" t="s">
        <v>43</v>
      </c>
      <c r="B10" s="11">
        <v>-2.0000000000000001E-4</v>
      </c>
      <c r="C10" s="14">
        <v>-2.4810000000000001E-3</v>
      </c>
      <c r="I10" s="9" t="s">
        <v>43</v>
      </c>
      <c r="J10" s="10">
        <v>0.10677200000000001</v>
      </c>
      <c r="K10" s="10">
        <v>7.5008000000000005E-2</v>
      </c>
      <c r="L10" s="10">
        <v>1.6241999999999999E-2</v>
      </c>
      <c r="M10" s="10">
        <v>8.4849999999999995E-3</v>
      </c>
      <c r="N10" s="10">
        <v>8.9840000000000007E-3</v>
      </c>
      <c r="O10" s="10">
        <v>1.2756999999999999E-2</v>
      </c>
      <c r="P10">
        <f t="shared" si="0"/>
        <v>1.0127569999999999</v>
      </c>
    </row>
    <row r="11" spans="1:17" x14ac:dyDescent="0.35">
      <c r="A11" s="9" t="s">
        <v>51</v>
      </c>
      <c r="B11" s="11">
        <v>-0.03</v>
      </c>
      <c r="C11" s="11">
        <v>5.551223998631527E-2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Growth</vt:lpstr>
      <vt:lpstr>Moderate</vt:lpstr>
      <vt:lpstr>Conservative</vt:lpstr>
      <vt:lpstr>FI Conservative</vt:lpstr>
      <vt:lpstr>StashAway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Rebecca</dc:creator>
  <cp:lastModifiedBy>Ho Sumwai</cp:lastModifiedBy>
  <dcterms:created xsi:type="dcterms:W3CDTF">2021-11-25T09:23:22Z</dcterms:created>
  <dcterms:modified xsi:type="dcterms:W3CDTF">2022-01-04T06:17:18Z</dcterms:modified>
</cp:coreProperties>
</file>