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194e8d034589e5e8/_Boulot/How-To Procedures/"/>
    </mc:Choice>
  </mc:AlternateContent>
  <xr:revisionPtr revIDLastSave="16" documentId="13_ncr:1_{67886BE8-41C0-4C17-BF73-0BFB09AFD03D}" xr6:coauthVersionLast="47" xr6:coauthVersionMax="47" xr10:uidLastSave="{1FA01C15-5001-4084-8BDB-450C3CB08D34}"/>
  <bookViews>
    <workbookView xWindow="-120" yWindow="-120" windowWidth="21840" windowHeight="13020" xr2:uid="{220FF89B-B114-4310-A17F-23B754BB1D3F}"/>
  </bookViews>
  <sheets>
    <sheet name="Calculations (TechNet formulas)" sheetId="1" r:id="rId1"/>
    <sheet name="OS requirements + Exchange bin" sheetId="2" r:id="rId2"/>
    <sheet name="Exch Calc Formula Deep Dive" sheetId="3" r:id="rId3"/>
  </sheets>
  <definedNames>
    <definedName name="AvgMsgSize">'Calculations (TechNet formulas)'!$C$5</definedName>
    <definedName name="calcMessagesPerDay">'Exch Calc Formula Deep Dive'!$B$14</definedName>
    <definedName name="calcRemainingServers">'Exch Calc Formula Deep Dive'!$B$13</definedName>
    <definedName name="calcSafetyNetEffect">'Exch Calc Formula Deep Dive'!$B$7</definedName>
    <definedName name="calcSafetyNetTimeout">'Exch Calc Formula Deep Dive'!$B$22</definedName>
    <definedName name="calcServerMessagesPerDay">'Exch Calc Formula Deep Dive'!$B$12</definedName>
    <definedName name="calcShadowMessages">'Exch Calc Formula Deep Dive'!$B$11</definedName>
    <definedName name="calcTier1MBX">'Exch Calc Formula Deep Dive'!$B$15</definedName>
    <definedName name="Exchange20132016MinDiskReq">'OS requirements + Exchange bin'!$B$4</definedName>
    <definedName name="MaxQueueDays">'Calculations (TechNet formulas)'!$C$7</definedName>
    <definedName name="MsgPerDay">'Calculations (TechNet formulas)'!$C$6</definedName>
    <definedName name="NbDatabaseCopies">'Calculations (TechNet formulas)'!#REF!</definedName>
    <definedName name="NbMailboxes">'Calculations (TechNet formulas)'!$C$4</definedName>
    <definedName name="NumDAGs">'Calculations (TechNet formulas)'!$C$10</definedName>
    <definedName name="NumMailboxServersLeftOnline">'Calculations (TechNet formulas)'!$C$15</definedName>
    <definedName name="OverAllTransportDBSize">'Calculations (TechNet formulas)'!$C$16</definedName>
    <definedName name="PageFileMaxDiskSize">'OS requirements + Exchange bin'!$B$5</definedName>
    <definedName name="PerServerReqOSSpace">'Calculations (TechNet formulas)'!$E$5</definedName>
    <definedName name="PerServerTransportDBSize">'Calculations (TechNet formulas)'!$E$4</definedName>
    <definedName name="QueueTimeout">'Exch Calc Formula Deep Dive'!$B$9</definedName>
    <definedName name="SafetyNetHoldDays">'Calculations (TechNet formulas)'!$C$8</definedName>
    <definedName name="SrvFailureTolerance">'Calculations (TechNet formulas)'!$C$11</definedName>
    <definedName name="Tier1AvgMessageSize">'Exch Calc Formula Deep Dive'!$B$29</definedName>
    <definedName name="Tier1MBXRatio">'Exch Calc Formula Deep Dive'!$B$26</definedName>
    <definedName name="Tier1MessageProfile">'Exch Calc Formula Deep Dive'!$B$16</definedName>
    <definedName name="TotalMinOSDiskSpaceRequired">'OS requirements + Exchange bin'!$B$9</definedName>
    <definedName name="TotalNumMBXServers">'Calculations (TechNet formulas)'!$C$9</definedName>
    <definedName name="varMessageQueueRate">'Exch Calc Formula Deep Dive'!$B$19</definedName>
    <definedName name="Windows2012R2MinDiskSpace">'OS requirements + Exchange bin'!$B$2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 i="3" l="1"/>
  <c r="B29" i="3"/>
  <c r="B22" i="3"/>
  <c r="B9" i="3"/>
  <c r="B13" i="3"/>
  <c r="B16" i="3"/>
  <c r="B15" i="3"/>
  <c r="B14" i="3"/>
  <c r="B12" i="3" s="1"/>
  <c r="B11" i="3" s="1"/>
  <c r="B7" i="3" s="1"/>
  <c r="C16" i="1"/>
  <c r="B4" i="3" l="1"/>
  <c r="B4" i="2"/>
  <c r="B9" i="2" s="1"/>
  <c r="C15" i="1" l="1"/>
  <c r="E4" i="1" l="1"/>
  <c r="E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Sammy Krosoft</author>
  </authors>
  <commentList>
    <comment ref="B4" authorId="0" shapeId="0" xr:uid="{5B94AC5C-984A-444C-9E5D-1C36E76510B5}">
      <text>
        <r>
          <rPr>
            <b/>
            <sz val="9"/>
            <color indexed="81"/>
            <rFont val="Tahoma"/>
            <family val="2"/>
          </rPr>
          <t>Same as your Exchange Role Requirements Calculator</t>
        </r>
      </text>
    </comment>
    <comment ref="B5" authorId="0" shapeId="0" xr:uid="{8F37DD52-A5D4-4201-B888-7A72EF7488DB}">
      <text>
        <r>
          <rPr>
            <b/>
            <sz val="9"/>
            <color indexed="81"/>
            <rFont val="Tahoma"/>
            <family val="2"/>
          </rPr>
          <t>Same as your Exchange Role Requirements Calculator</t>
        </r>
      </text>
    </comment>
    <comment ref="B6" authorId="0" shapeId="0" xr:uid="{F752CA6E-3D2E-4B38-9D30-C3D0537B1B98}">
      <text>
        <r>
          <rPr>
            <b/>
            <sz val="9"/>
            <color indexed="81"/>
            <rFont val="Tahoma"/>
            <family val="2"/>
          </rPr>
          <t>Same as your Exchange Role Requirements Calculator</t>
        </r>
      </text>
    </comment>
    <comment ref="B7" authorId="0" shapeId="0" xr:uid="{D0C6AFB1-0DEF-473F-BD04-9BFBA9F20814}">
      <text>
        <r>
          <rPr>
            <b/>
            <sz val="9"/>
            <color indexed="81"/>
            <rFont val="Tahoma"/>
            <family val="2"/>
          </rPr>
          <t>Indicates how much buffer we would like to plan for in case the queue is stuck</t>
        </r>
      </text>
    </comment>
    <comment ref="B8" authorId="0" shapeId="0" xr:uid="{2B409D95-48D7-4F30-B930-39517B3DD8A6}">
      <text>
        <r>
          <rPr>
            <b/>
            <sz val="9"/>
            <color indexed="81"/>
            <rFont val="Tahoma"/>
            <family val="2"/>
          </rPr>
          <t>Default is 2 on a pure Exchange 2013/2016 environment, but can be 7 by default if Exchange 2013/2016 is mixed with Exchange 2007/2010 servers</t>
        </r>
      </text>
    </comment>
    <comment ref="B9" authorId="0" shapeId="0" xr:uid="{F369D2A2-B42A-4A16-B816-9634E389F0A1}">
      <text>
        <r>
          <rPr>
            <b/>
            <sz val="9"/>
            <color indexed="81"/>
            <rFont val="Tahoma"/>
            <family val="2"/>
          </rPr>
          <t>Same as your Exchange Role Requirements Calculator</t>
        </r>
      </text>
    </comment>
    <comment ref="B10" authorId="0" shapeId="0" xr:uid="{0D1243CD-4DA8-4960-BFA6-791D8660D55B}">
      <text>
        <r>
          <rPr>
            <b/>
            <sz val="9"/>
            <color indexed="81"/>
            <rFont val="Tahoma"/>
            <family val="2"/>
          </rPr>
          <t>Same as your Exchange Role Requirements Calculator</t>
        </r>
      </text>
    </comment>
    <comment ref="B11" authorId="0" shapeId="0" xr:uid="{FC0FCB77-4FB6-4E48-B8C3-12A4F4BE9159}">
      <text>
        <r>
          <rPr>
            <b/>
            <sz val="9"/>
            <color indexed="81"/>
            <rFont val="Tahoma"/>
            <family val="2"/>
          </rPr>
          <t>According to your server architecture planning (see your Exchange Role Requirements Calculator), how many servers max can go offline without affecting any users ?</t>
        </r>
      </text>
    </comment>
  </commentList>
</comments>
</file>

<file path=xl/sharedStrings.xml><?xml version="1.0" encoding="utf-8"?>
<sst xmlns="http://schemas.openxmlformats.org/spreadsheetml/2006/main" count="68" uniqueCount="59">
  <si>
    <t>Nb mailboxes</t>
  </si>
  <si>
    <t>Avg message size</t>
  </si>
  <si>
    <t>Msg per day</t>
  </si>
  <si>
    <t>Max queue days</t>
  </si>
  <si>
    <t>Safety net hold days</t>
  </si>
  <si>
    <t>https://blogs.technet.microsoft.com/exchange/2013/05/06/ask-the-perf-guy-sizing-exchange-2013-deployments/</t>
  </si>
  <si>
    <t>Ask the Perf Guy: Sizing Exchange 2013 Deployments</t>
  </si>
  <si>
    <t>https://social.technet.microsoft.com/wiki/contents/articles/30191.modifying-the-size-for-safety-net-on-exchange-2013.aspx</t>
  </si>
  <si>
    <t>Modifying the size for safety net on Exchange 2013</t>
  </si>
  <si>
    <t>Overall Transport DB size (for all servers)</t>
  </si>
  <si>
    <t>Per server Transport DB size</t>
  </si>
  <si>
    <t>Number of MBX Servers</t>
  </si>
  <si>
    <t>Servers Left Online</t>
  </si>
  <si>
    <t>Number of DAGs</t>
  </si>
  <si>
    <t>Severs Failure Tolerance per DAG</t>
  </si>
  <si>
    <t>Number of database copies</t>
  </si>
  <si>
    <t>Sample Values as per Technet :</t>
  </si>
  <si>
    <t>Sub-Calculations (do not change)</t>
  </si>
  <si>
    <t>Our best practices guidance for the transport database is to leave the transport database in the Exchange install path (likely on the OS drive) and ensure that the drive supporting that directory path is using a protected write cache disk controller, set to 100% write cache if the controller allows optimization of read/write cache settings. The write cache allows transport database log IO to become effectively “free” and allows transport to handle a much higher level of throughput.</t>
  </si>
  <si>
    <t>Exchange 2013/2016 Transport Database Calculator</t>
  </si>
  <si>
    <t>Enterprise Profile Input</t>
  </si>
  <si>
    <t>More information and details: Click on the "+" sign on the left to see more information, links,…</t>
  </si>
  <si>
    <t>Max queue days tolerance</t>
  </si>
  <si>
    <t>Exchange 2013</t>
  </si>
  <si>
    <t>Windows 2012 (R2) minimum</t>
  </si>
  <si>
    <t>System disk requirements (GB)</t>
  </si>
  <si>
    <t>30GB (Exchange binaries) + 500MB (UM language pack) + 200MB (available disk space) + 500MB (Queue)</t>
  </si>
  <si>
    <t>Exchange and Windows total minimum requirements (for a system with more than 32GB RAM)</t>
  </si>
  <si>
    <t>Per server recommended total OS drive space</t>
  </si>
  <si>
    <t>v1.2</t>
  </si>
  <si>
    <t>https://docs.microsoft.com/en-us/exchange/exchange-2013-system-requirements-exchange-2013-help</t>
  </si>
  <si>
    <t>Details (Exchange 2013)</t>
  </si>
  <si>
    <t>Details (Exchange 2019)</t>
  </si>
  <si>
    <t>Details (Exchange 2016)</t>
  </si>
  <si>
    <t>https://docs.microsoft.com/en-us/exchange/plan-and-deploy/system-requirements?view=exchserver-2019</t>
  </si>
  <si>
    <t>https://docs.microsoft.com/en-us/exchange/plan-and-deploy/system-requirements?view=exchserver-2016</t>
  </si>
  <si>
    <t>Notes</t>
  </si>
  <si>
    <t>For Exchange 2019, PageFile recommended value is 25% of the installed RAM. For Exchange 2013 and Exchange 2016, value is RAM + 10MB when RAM is less than 32 GB, or max 32GB if RAM is greater than 32GB.</t>
  </si>
  <si>
    <t>PageFile (RAM + 10MB, 32GB Max) - see note for Exchange 2019</t>
  </si>
  <si>
    <t>((calcSafetyNetEffect*Tier1MBXRatio*Tier1AvgMessageSize)+(calcSafetyNetEffect*Tier2MBXRatio*Tier2AvgMessageSize)+(calcSafetyNetEffect*Tier3MBXRatio*Tier3AvgMessageSize)+(calcSafetyNetEffect*Tier4MBXRatio*Tier4AvgMessageSize))/1048576</t>
  </si>
  <si>
    <r>
      <t xml:space="preserve">Where </t>
    </r>
    <r>
      <rPr>
        <b/>
        <sz val="11"/>
        <color theme="1"/>
        <rFont val="Calibri"/>
        <family val="2"/>
        <scheme val="minor"/>
      </rPr>
      <t>QueueTimeout</t>
    </r>
    <r>
      <rPr>
        <sz val="11"/>
        <color theme="1"/>
        <rFont val="Calibri"/>
        <family val="2"/>
        <scheme val="minor"/>
      </rPr>
      <t xml:space="preserve"> = Message Queue Expiration (Days) in the Exchange Roles Requirements Calc</t>
    </r>
  </si>
  <si>
    <t>calcServerMessagesPerDay = calcMessagesPerDay/calcRemainingServers</t>
  </si>
  <si>
    <t>calcMessagesPerDay = calcTier1MBX * Tier1MessageProfile</t>
  </si>
  <si>
    <t>calcTier1MBX (= Number of Tier1 mailboxes) / TotalMBX</t>
  </si>
  <si>
    <t>Average Message Size (KB) from the input tab</t>
  </si>
  <si>
    <t>calcTier1MBX = NumTier1MBX + (NumTier1MBX*Tier1NumGrowth) = Number of Tier 1 mailboxes  from the input tab (e.g. 50,000 mailboxes)</t>
  </si>
  <si>
    <t>Tier1MessageProfile = number of messages sent and received per mailbox per day  from the input tab(e.g. 50 messages)</t>
  </si>
  <si>
    <t>calcRemainingServers = Remaining Servers after Worst Failure Mode (see formula in Role Requirements tab…)</t>
  </si>
  <si>
    <r>
      <rPr>
        <b/>
        <i/>
        <sz val="11"/>
        <color theme="1"/>
        <rFont val="Calibri"/>
        <family val="2"/>
        <scheme val="minor"/>
      </rPr>
      <t>calcShadowMessages</t>
    </r>
    <r>
      <rPr>
        <i/>
        <sz val="11"/>
        <color theme="1"/>
        <rFont val="Calibri"/>
        <family val="2"/>
        <scheme val="minor"/>
      </rPr>
      <t xml:space="preserve"> = calcServerMessagesPerDay*2</t>
    </r>
  </si>
  <si>
    <r>
      <t xml:space="preserve">Where </t>
    </r>
    <r>
      <rPr>
        <b/>
        <sz val="11"/>
        <color theme="1"/>
        <rFont val="Calibri"/>
        <family val="2"/>
        <scheme val="minor"/>
      </rPr>
      <t>varMessageQueueRate</t>
    </r>
    <r>
      <rPr>
        <sz val="11"/>
        <color theme="1"/>
        <rFont val="Calibri"/>
        <family val="2"/>
        <scheme val="minor"/>
      </rPr>
      <t xml:space="preserve"> is:</t>
    </r>
  </si>
  <si>
    <t>50% according to the hidden "Variables" tab</t>
  </si>
  <si>
    <r>
      <t xml:space="preserve">Where </t>
    </r>
    <r>
      <rPr>
        <b/>
        <sz val="11"/>
        <color theme="1"/>
        <rFont val="Calibri"/>
        <family val="2"/>
        <scheme val="minor"/>
      </rPr>
      <t>calcSafetyNetTimeout</t>
    </r>
    <r>
      <rPr>
        <sz val="11"/>
        <color theme="1"/>
        <rFont val="Calibri"/>
        <family val="2"/>
        <scheme val="minor"/>
      </rPr>
      <t xml:space="preserve"> is:</t>
    </r>
  </si>
  <si>
    <t>SafetyNet Hold Time (specified on "Safety Net Expiration (Days)" on the Input tab) or Replay Lag Time, whichever is bigger</t>
  </si>
  <si>
    <r>
      <t xml:space="preserve">Where </t>
    </r>
    <r>
      <rPr>
        <b/>
        <sz val="11"/>
        <color theme="1"/>
        <rFont val="Calibri"/>
        <family val="2"/>
        <scheme val="minor"/>
      </rPr>
      <t>CAlcSafetyNetEffect</t>
    </r>
    <r>
      <rPr>
        <sz val="11"/>
        <color theme="1"/>
        <rFont val="Calibri"/>
        <family val="2"/>
        <scheme val="minor"/>
      </rPr>
      <t xml:space="preserve"> is :</t>
    </r>
  </si>
  <si>
    <r>
      <t xml:space="preserve">Where </t>
    </r>
    <r>
      <rPr>
        <b/>
        <sz val="11"/>
        <color theme="1"/>
        <rFont val="Calibri"/>
        <family val="2"/>
        <scheme val="minor"/>
      </rPr>
      <t>Tier1MBXRatio</t>
    </r>
    <r>
      <rPr>
        <sz val="11"/>
        <color theme="1"/>
        <rFont val="Calibri"/>
        <family val="2"/>
        <scheme val="minor"/>
      </rPr>
      <t xml:space="preserve"> is:</t>
    </r>
  </si>
  <si>
    <r>
      <t xml:space="preserve">Where </t>
    </r>
    <r>
      <rPr>
        <b/>
        <sz val="11"/>
        <color theme="1"/>
        <rFont val="Calibri"/>
        <family val="2"/>
        <scheme val="minor"/>
      </rPr>
      <t>Tier1AvgMessageSize</t>
    </r>
    <r>
      <rPr>
        <sz val="11"/>
        <color theme="1"/>
        <rFont val="Calibri"/>
        <family val="2"/>
        <scheme val="minor"/>
      </rPr>
      <t xml:space="preserve"> is:</t>
    </r>
  </si>
  <si>
    <r>
      <rPr>
        <b/>
        <sz val="11"/>
        <color theme="1"/>
        <rFont val="Calibri"/>
        <family val="2"/>
        <scheme val="minor"/>
      </rPr>
      <t>CalcSfetyNetEffect*Tier1MBXRatio*Tier1AvgMessageSize</t>
    </r>
    <r>
      <rPr>
        <sz val="11"/>
        <color theme="1"/>
        <rFont val="Calibri"/>
        <family val="2"/>
        <scheme val="minor"/>
      </rPr>
      <t xml:space="preserve"> / 1048576</t>
    </r>
  </si>
  <si>
    <t>Formula of the Queue DB Size from the Exchange Role Requirement Calculator</t>
  </si>
  <si>
    <r>
      <t>calcShadowMessages+(calcShadowMessages*</t>
    </r>
    <r>
      <rPr>
        <b/>
        <sz val="11"/>
        <color theme="1"/>
        <rFont val="Calibri"/>
        <family val="2"/>
        <scheme val="minor"/>
      </rPr>
      <t>varMessageQueueRate</t>
    </r>
    <r>
      <rPr>
        <sz val="11"/>
        <color theme="1"/>
        <rFont val="Calibri"/>
        <family val="2"/>
        <scheme val="minor"/>
      </rPr>
      <t>*QueueTimeout)+(calcShadowMessages*calcSafetyNetTimeout)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</si>
</sst>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 &quot;GB&quot;"/>
    <numFmt numFmtId="166" formatCode="_-* #,##0_-;\-* #,##0_-;_-* &quot;-&quot;??_-;_-@_-"/>
    <numFmt numFmtId="167" formatCode="#,##0\ &quot;GB&quot;"/>
    <numFmt numFmtId="168" formatCode="0.00\ &quot;GB&quot;"/>
  </numFmts>
  <fonts count="1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b/>
      <u/>
      <sz val="11"/>
      <color theme="1"/>
      <name val="Calibri"/>
      <family val="2"/>
      <scheme val="minor"/>
    </font>
    <font>
      <b/>
      <sz val="10"/>
      <color theme="1"/>
      <name val="Calibri"/>
      <family val="2"/>
      <scheme val="minor"/>
    </font>
    <font>
      <b/>
      <sz val="9"/>
      <color theme="1"/>
      <name val="Calibri"/>
      <family val="2"/>
      <scheme val="minor"/>
    </font>
    <font>
      <b/>
      <i/>
      <sz val="11"/>
      <color theme="1"/>
      <name val="Calibri"/>
      <family val="2"/>
      <scheme val="minor"/>
    </font>
    <font>
      <b/>
      <sz val="11"/>
      <color theme="0"/>
      <name val="Calibri"/>
      <family val="2"/>
      <scheme val="minor"/>
    </font>
    <font>
      <b/>
      <sz val="9"/>
      <color indexed="81"/>
      <name val="Tahoma"/>
      <family val="2"/>
    </font>
    <font>
      <sz val="14"/>
      <color rgb="FF222222"/>
      <name val="Arial"/>
      <family val="2"/>
    </font>
    <font>
      <sz val="11"/>
      <color rgb="FFFF0000"/>
      <name val="Calibri"/>
      <family val="2"/>
      <scheme val="minor"/>
    </font>
    <font>
      <sz val="11"/>
      <color theme="9"/>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33">
    <border>
      <left/>
      <right/>
      <top/>
      <bottom/>
      <diagonal/>
    </border>
    <border>
      <left style="thin">
        <color indexed="64"/>
      </left>
      <right style="thick">
        <color theme="1" tint="0.34998626667073579"/>
      </right>
      <top style="thin">
        <color indexed="64"/>
      </top>
      <bottom style="thick">
        <color theme="1" tint="0.34998626667073579"/>
      </bottom>
      <diagonal/>
    </border>
    <border>
      <left style="thin">
        <color indexed="64"/>
      </left>
      <right style="thick">
        <color theme="1" tint="0.34998626667073579"/>
      </right>
      <top style="thin">
        <color indexed="64"/>
      </top>
      <bottom style="thin">
        <color indexed="64"/>
      </bottom>
      <diagonal/>
    </border>
    <border>
      <left style="thin">
        <color indexed="64"/>
      </left>
      <right style="thick">
        <color theme="1" tint="0.34998626667073579"/>
      </right>
      <top/>
      <bottom style="thin">
        <color indexed="64"/>
      </bottom>
      <diagonal/>
    </border>
    <border>
      <left/>
      <right style="thick">
        <color theme="0" tint="-4.9989318521683403E-2"/>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theme="1" tint="0.34998626667073579"/>
      </bottom>
      <diagonal/>
    </border>
    <border>
      <left/>
      <right/>
      <top/>
      <bottom style="thick">
        <color theme="9" tint="-0.499984740745262"/>
      </bottom>
      <diagonal/>
    </border>
    <border>
      <left/>
      <right style="thick">
        <color theme="9" tint="-0.499984740745262"/>
      </right>
      <top/>
      <bottom style="thick">
        <color theme="9" tint="-0.499984740745262"/>
      </bottom>
      <diagonal/>
    </border>
    <border>
      <left/>
      <right style="thick">
        <color theme="9" tint="-0.499984740745262"/>
      </right>
      <top/>
      <bottom/>
      <diagonal/>
    </border>
    <border>
      <left style="thin">
        <color indexed="64"/>
      </left>
      <right style="thick">
        <color theme="9" tint="-0.499984740745262"/>
      </right>
      <top style="thin">
        <color indexed="64"/>
      </top>
      <bottom style="thin">
        <color indexed="64"/>
      </bottom>
      <diagonal/>
    </border>
    <border>
      <left/>
      <right style="thick">
        <color theme="9" tint="0.79998168889431442"/>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theme="9" tint="0.79998168889431442"/>
      </top>
      <bottom style="thick">
        <color theme="1" tint="0.499984740745262"/>
      </bottom>
      <diagonal/>
    </border>
    <border>
      <left/>
      <right style="thick">
        <color theme="1" tint="0.499984740745262"/>
      </right>
      <top style="medium">
        <color theme="9" tint="0.79998168889431442"/>
      </top>
      <bottom style="thick">
        <color theme="1" tint="0.499984740745262"/>
      </bottom>
      <diagonal/>
    </border>
    <border>
      <left/>
      <right/>
      <top/>
      <bottom style="thick">
        <color theme="0" tint="-4.9989318521683403E-2"/>
      </bottom>
      <diagonal/>
    </border>
    <border>
      <left/>
      <right style="thick">
        <color theme="1" tint="0.499984740745262"/>
      </right>
      <top/>
      <bottom/>
      <diagonal/>
    </border>
    <border>
      <left/>
      <right/>
      <top/>
      <bottom style="thin">
        <color indexed="64"/>
      </bottom>
      <diagonal/>
    </border>
    <border>
      <left/>
      <right style="thick">
        <color theme="1" tint="0.34998626667073579"/>
      </right>
      <top/>
      <bottom style="thin">
        <color indexed="64"/>
      </bottom>
      <diagonal/>
    </border>
    <border>
      <left style="thick">
        <color theme="9" tint="0.79998168889431442"/>
      </left>
      <right/>
      <top style="thick">
        <color theme="9" tint="0.79998168889431442"/>
      </top>
      <bottom style="thin">
        <color indexed="64"/>
      </bottom>
      <diagonal/>
    </border>
    <border>
      <left/>
      <right style="thick">
        <color theme="9" tint="-0.499984740745262"/>
      </right>
      <top style="thick">
        <color theme="9" tint="0.79998168889431442"/>
      </top>
      <bottom style="thin">
        <color indexed="64"/>
      </bottom>
      <diagonal/>
    </border>
    <border>
      <left/>
      <right style="thick">
        <color theme="1" tint="0.499984740745262"/>
      </right>
      <top style="thick">
        <color theme="0" tint="-4.9989318521683403E-2"/>
      </top>
      <bottom style="thick">
        <color theme="1" tint="0.499984740745262"/>
      </bottom>
      <diagonal/>
    </border>
    <border>
      <left/>
      <right/>
      <top style="thick">
        <color theme="0" tint="-4.9989318521683403E-2"/>
      </top>
      <bottom style="thick">
        <color theme="1" tint="0.499984740745262"/>
      </bottom>
      <diagonal/>
    </border>
    <border>
      <left style="thick">
        <color theme="1" tint="0.34998626667073579"/>
      </left>
      <right style="thick">
        <color theme="0" tint="-4.9989318521683403E-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theme="0" tint="-4.9989318521683403E-2"/>
      </right>
      <top/>
      <bottom/>
      <diagonal/>
    </border>
    <border>
      <left/>
      <right/>
      <top/>
      <bottom style="thin">
        <color theme="0" tint="-4.9989318521683403E-2"/>
      </bottom>
      <diagonal/>
    </border>
    <border>
      <left/>
      <right/>
      <top style="thick">
        <color theme="1" tint="0.34998626667073579"/>
      </top>
      <bottom/>
      <diagonal/>
    </border>
    <border>
      <left/>
      <right/>
      <top/>
      <bottom style="thick">
        <color theme="9" tint="0.79998168889431442"/>
      </bottom>
      <diagonal/>
    </border>
  </borders>
  <cellStyleXfs count="3">
    <xf numFmtId="0" fontId="0" fillId="0" borderId="0"/>
    <xf numFmtId="164" fontId="1" fillId="0" borderId="0" applyFont="0" applyFill="0" applyBorder="0" applyAlignment="0" applyProtection="0"/>
    <xf numFmtId="0" fontId="3" fillId="0" borderId="0" applyNumberFormat="0" applyFill="0" applyBorder="0" applyAlignment="0" applyProtection="0"/>
  </cellStyleXfs>
  <cellXfs count="69">
    <xf numFmtId="0" fontId="0" fillId="0" borderId="0" xfId="0"/>
    <xf numFmtId="0" fontId="2" fillId="0" borderId="0" xfId="0" applyFont="1"/>
    <xf numFmtId="0" fontId="3" fillId="0" borderId="0" xfId="2"/>
    <xf numFmtId="0" fontId="0" fillId="0" borderId="0" xfId="0" quotePrefix="1"/>
    <xf numFmtId="0" fontId="0" fillId="2" borderId="0" xfId="0" applyFill="1"/>
    <xf numFmtId="0" fontId="0" fillId="3" borderId="2" xfId="0" applyFill="1" applyBorder="1"/>
    <xf numFmtId="0" fontId="0" fillId="3" borderId="1" xfId="0" applyFill="1" applyBorder="1"/>
    <xf numFmtId="166" fontId="0" fillId="3" borderId="3" xfId="1" applyNumberFormat="1" applyFont="1" applyFill="1" applyBorder="1"/>
    <xf numFmtId="0" fontId="2" fillId="3" borderId="5" xfId="0" applyFont="1" applyFill="1" applyBorder="1"/>
    <xf numFmtId="0" fontId="2" fillId="3" borderId="6" xfId="0" applyFont="1" applyFill="1" applyBorder="1"/>
    <xf numFmtId="0" fontId="2" fillId="3" borderId="7" xfId="0" applyFont="1" applyFill="1" applyBorder="1"/>
    <xf numFmtId="0" fontId="0" fillId="0" borderId="4" xfId="0" applyBorder="1"/>
    <xf numFmtId="0" fontId="0" fillId="2" borderId="8" xfId="0" applyFill="1" applyBorder="1"/>
    <xf numFmtId="0" fontId="0" fillId="2" borderId="10" xfId="0" applyFill="1" applyBorder="1"/>
    <xf numFmtId="0" fontId="0" fillId="2" borderId="11" xfId="0" applyFill="1" applyBorder="1"/>
    <xf numFmtId="0" fontId="0" fillId="2" borderId="9" xfId="0" applyFill="1" applyBorder="1"/>
    <xf numFmtId="0" fontId="0" fillId="0" borderId="12" xfId="0" applyBorder="1"/>
    <xf numFmtId="0" fontId="4" fillId="0" borderId="0" xfId="0" applyFont="1" applyAlignment="1">
      <alignment horizontal="left" vertical="top" wrapText="1"/>
    </xf>
    <xf numFmtId="0" fontId="4" fillId="0" borderId="0" xfId="0" applyFont="1" applyAlignment="1">
      <alignment vertical="top" wrapText="1"/>
    </xf>
    <xf numFmtId="0" fontId="5" fillId="0" borderId="0" xfId="0" applyFont="1"/>
    <xf numFmtId="0" fontId="0" fillId="0" borderId="18" xfId="0" applyBorder="1"/>
    <xf numFmtId="0" fontId="7" fillId="2" borderId="6" xfId="0" applyFont="1" applyFill="1" applyBorder="1"/>
    <xf numFmtId="0" fontId="8" fillId="2" borderId="6" xfId="0" applyFont="1" applyFill="1" applyBorder="1"/>
    <xf numFmtId="167" fontId="0" fillId="2" borderId="11" xfId="0" applyNumberFormat="1" applyFill="1" applyBorder="1"/>
    <xf numFmtId="0" fontId="9" fillId="0" borderId="0" xfId="0" applyFont="1"/>
    <xf numFmtId="165" fontId="10" fillId="0" borderId="0" xfId="1" applyNumberFormat="1" applyFont="1" applyFill="1" applyBorder="1" applyAlignment="1"/>
    <xf numFmtId="0" fontId="0" fillId="0" borderId="26" xfId="0" applyBorder="1"/>
    <xf numFmtId="0" fontId="2" fillId="0" borderId="27" xfId="0" applyFont="1" applyBorder="1" applyAlignment="1">
      <alignment horizontal="left" vertical="top" wrapText="1"/>
    </xf>
    <xf numFmtId="0" fontId="0" fillId="0" borderId="29" xfId="0" applyBorder="1"/>
    <xf numFmtId="0" fontId="0" fillId="0" borderId="30" xfId="0" applyBorder="1"/>
    <xf numFmtId="0" fontId="12" fillId="0" borderId="0" xfId="0" applyFont="1"/>
    <xf numFmtId="0" fontId="0" fillId="0" borderId="27" xfId="0" applyBorder="1" applyAlignment="1">
      <alignment horizontal="left" vertical="top"/>
    </xf>
    <xf numFmtId="2" fontId="0" fillId="0" borderId="27" xfId="0" applyNumberFormat="1" applyBorder="1" applyAlignment="1">
      <alignment horizontal="left" vertical="top" wrapText="1"/>
    </xf>
    <xf numFmtId="0" fontId="3" fillId="0" borderId="27" xfId="2" applyFill="1" applyBorder="1" applyAlignment="1">
      <alignment horizontal="left" vertical="top" wrapText="1"/>
    </xf>
    <xf numFmtId="2" fontId="3" fillId="0" borderId="27" xfId="2" applyNumberFormat="1" applyBorder="1" applyAlignment="1">
      <alignment horizontal="left" vertical="top" wrapText="1"/>
    </xf>
    <xf numFmtId="0" fontId="2" fillId="0" borderId="27" xfId="0" applyFont="1" applyBorder="1" applyAlignment="1">
      <alignment horizontal="left" vertical="top"/>
    </xf>
    <xf numFmtId="0" fontId="4" fillId="0" borderId="27" xfId="0" applyFont="1" applyBorder="1" applyAlignment="1">
      <alignment horizontal="left" vertical="top" wrapText="1"/>
    </xf>
    <xf numFmtId="0" fontId="0" fillId="0" borderId="31" xfId="0" applyBorder="1"/>
    <xf numFmtId="0" fontId="0" fillId="0" borderId="32" xfId="0" applyBorder="1"/>
    <xf numFmtId="0" fontId="0" fillId="0" borderId="0" xfId="0" applyAlignment="1">
      <alignment horizontal="left" vertical="top" wrapText="1"/>
    </xf>
    <xf numFmtId="0" fontId="0" fillId="0" borderId="0" xfId="0" applyAlignment="1">
      <alignment horizontal="left" indent="1"/>
    </xf>
    <xf numFmtId="0" fontId="4" fillId="0" borderId="0" xfId="0" applyFont="1" applyAlignment="1">
      <alignment horizontal="left" indent="1"/>
    </xf>
    <xf numFmtId="0" fontId="4" fillId="0" borderId="0" xfId="0" applyFont="1" applyAlignment="1">
      <alignment horizontal="left" indent="2"/>
    </xf>
    <xf numFmtId="0" fontId="4" fillId="0" borderId="0" xfId="0" applyFont="1" applyAlignment="1">
      <alignment horizontal="left" indent="3"/>
    </xf>
    <xf numFmtId="0" fontId="13" fillId="0" borderId="0" xfId="0" applyFont="1"/>
    <xf numFmtId="0" fontId="14" fillId="0" borderId="0" xfId="0" applyFont="1"/>
    <xf numFmtId="0" fontId="4" fillId="0" borderId="0" xfId="0" applyFont="1" applyAlignment="1">
      <alignment horizontal="left" indent="4"/>
    </xf>
    <xf numFmtId="0" fontId="2" fillId="6" borderId="0" xfId="0" applyFont="1" applyFill="1"/>
    <xf numFmtId="168" fontId="0" fillId="6" borderId="0" xfId="0" applyNumberFormat="1" applyFill="1"/>
    <xf numFmtId="9" fontId="2" fillId="0" borderId="0" xfId="0" applyNumberFormat="1" applyFont="1"/>
    <xf numFmtId="0" fontId="2" fillId="3" borderId="20" xfId="0" applyFont="1" applyFill="1" applyBorder="1" applyAlignment="1">
      <alignment horizontal="center"/>
    </xf>
    <xf numFmtId="0" fontId="2" fillId="3" borderId="21" xfId="0" applyFont="1" applyFill="1" applyBorder="1" applyAlignment="1">
      <alignment horizontal="center"/>
    </xf>
    <xf numFmtId="0" fontId="2" fillId="2" borderId="22" xfId="0" applyFont="1" applyFill="1" applyBorder="1" applyAlignment="1">
      <alignment horizontal="center"/>
    </xf>
    <xf numFmtId="0" fontId="2" fillId="2" borderId="23" xfId="0" applyFont="1" applyFill="1" applyBorder="1" applyAlignment="1">
      <alignment horizontal="center"/>
    </xf>
    <xf numFmtId="0" fontId="2" fillId="4" borderId="0" xfId="0" applyFont="1" applyFill="1" applyAlignment="1">
      <alignment horizontal="center"/>
    </xf>
    <xf numFmtId="0" fontId="2" fillId="4" borderId="19" xfId="0" applyFont="1" applyFill="1" applyBorder="1" applyAlignment="1">
      <alignment horizontal="center"/>
    </xf>
    <xf numFmtId="165" fontId="2" fillId="4" borderId="16" xfId="1" applyNumberFormat="1" applyFont="1" applyFill="1" applyBorder="1" applyAlignment="1">
      <alignment horizontal="center"/>
    </xf>
    <xf numFmtId="165" fontId="2" fillId="4" borderId="17" xfId="1" applyNumberFormat="1" applyFont="1" applyFill="1" applyBorder="1" applyAlignment="1">
      <alignment horizontal="center"/>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6" fillId="2" borderId="0" xfId="0" applyFont="1" applyFill="1" applyAlignment="1">
      <alignment horizontal="left"/>
    </xf>
    <xf numFmtId="0" fontId="2" fillId="5" borderId="25" xfId="0" applyFont="1" applyFill="1" applyBorder="1" applyAlignment="1">
      <alignment horizontal="center"/>
    </xf>
    <xf numFmtId="0" fontId="2" fillId="5" borderId="24" xfId="0" applyFont="1" applyFill="1" applyBorder="1" applyAlignment="1">
      <alignment horizontal="center"/>
    </xf>
    <xf numFmtId="0" fontId="2" fillId="5" borderId="0" xfId="0" applyFont="1" applyFill="1" applyAlignment="1">
      <alignment horizontal="center" wrapText="1"/>
    </xf>
    <xf numFmtId="0" fontId="2" fillId="5" borderId="28" xfId="0" applyFont="1" applyFill="1" applyBorder="1" applyAlignment="1">
      <alignment horizontal="center" wrapText="1"/>
    </xf>
    <xf numFmtId="0" fontId="2" fillId="5" borderId="20" xfId="0" applyFont="1" applyFill="1" applyBorder="1" applyAlignment="1">
      <alignment horizontal="center" wrapText="1"/>
    </xf>
    <xf numFmtId="0" fontId="2" fillId="5" borderId="5" xfId="0" applyFont="1" applyFill="1" applyBorder="1" applyAlignment="1">
      <alignment horizontal="center" wrapText="1"/>
    </xf>
    <xf numFmtId="0" fontId="2" fillId="0" borderId="27" xfId="0" applyFont="1" applyBorder="1" applyAlignment="1">
      <alignment horizontal="center"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4</xdr:col>
      <xdr:colOff>573005</xdr:colOff>
      <xdr:row>3</xdr:row>
      <xdr:rowOff>83852</xdr:rowOff>
    </xdr:from>
    <xdr:to>
      <xdr:col>5</xdr:col>
      <xdr:colOff>477755</xdr:colOff>
      <xdr:row>8</xdr:row>
      <xdr:rowOff>102456</xdr:rowOff>
    </xdr:to>
    <xdr:sp macro="" textlink="PerServerTransportDBSize">
      <xdr:nvSpPr>
        <xdr:cNvPr id="2" name="Cylinder 1">
          <a:extLst>
            <a:ext uri="{FF2B5EF4-FFF2-40B4-BE49-F238E27FC236}">
              <a16:creationId xmlns:a16="http://schemas.microsoft.com/office/drawing/2014/main" id="{0FFF7BBE-1375-4739-8B36-00945CA9B0C4}"/>
            </a:ext>
          </a:extLst>
        </xdr:cNvPr>
        <xdr:cNvSpPr/>
      </xdr:nvSpPr>
      <xdr:spPr>
        <a:xfrm>
          <a:off x="4500358" y="655352"/>
          <a:ext cx="871904" cy="985880"/>
        </a:xfrm>
        <a:prstGeom prst="can">
          <a:avLst/>
        </a:prstGeom>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fld id="{3D9E3861-E7EB-4438-8107-84053CC49370}" type="TxLink">
            <a:rPr lang="en-US" sz="1100" b="1" i="0" u="none" strike="noStrike">
              <a:solidFill>
                <a:srgbClr val="000000"/>
              </a:solidFill>
              <a:latin typeface="Calibri"/>
              <a:cs typeface="Calibri"/>
            </a:rPr>
            <a:pPr algn="ctr"/>
            <a:t>1362.39 GB</a:t>
          </a:fld>
          <a:endParaRPr lang="en-CA" sz="1100"/>
        </a:p>
      </xdr:txBody>
    </xdr:sp>
    <xdr:clientData/>
  </xdr:twoCellAnchor>
  <xdr:twoCellAnchor>
    <xdr:from>
      <xdr:col>7</xdr:col>
      <xdr:colOff>89265</xdr:colOff>
      <xdr:row>1</xdr:row>
      <xdr:rowOff>117231</xdr:rowOff>
    </xdr:from>
    <xdr:to>
      <xdr:col>8</xdr:col>
      <xdr:colOff>735134</xdr:colOff>
      <xdr:row>9</xdr:row>
      <xdr:rowOff>150933</xdr:rowOff>
    </xdr:to>
    <xdr:grpSp>
      <xdr:nvGrpSpPr>
        <xdr:cNvPr id="7" name="Group 6">
          <a:extLst>
            <a:ext uri="{FF2B5EF4-FFF2-40B4-BE49-F238E27FC236}">
              <a16:creationId xmlns:a16="http://schemas.microsoft.com/office/drawing/2014/main" id="{C7362C93-600E-456B-B661-940253730EA8}"/>
            </a:ext>
          </a:extLst>
        </xdr:cNvPr>
        <xdr:cNvGrpSpPr/>
      </xdr:nvGrpSpPr>
      <xdr:grpSpPr>
        <a:xfrm>
          <a:off x="6337665" y="307731"/>
          <a:ext cx="1560269" cy="1633902"/>
          <a:chOff x="6546727" y="302846"/>
          <a:chExt cx="1603253" cy="1577241"/>
        </a:xfrm>
      </xdr:grpSpPr>
      <xdr:pic>
        <xdr:nvPicPr>
          <xdr:cNvPr id="6" name="Picture 5">
            <a:extLst>
              <a:ext uri="{FF2B5EF4-FFF2-40B4-BE49-F238E27FC236}">
                <a16:creationId xmlns:a16="http://schemas.microsoft.com/office/drawing/2014/main" id="{7440AB2B-C045-44E2-A495-D8CB64A4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46727" y="302846"/>
            <a:ext cx="1568085" cy="1577241"/>
          </a:xfrm>
          <a:prstGeom prst="rect">
            <a:avLst/>
          </a:prstGeom>
          <a:noFill/>
          <a:extLst>
            <a:ext uri="{909E8E84-426E-40DD-AFC4-6F175D3DCCD1}">
              <a14:hiddenFill xmlns:a14="http://schemas.microsoft.com/office/drawing/2010/main">
                <a:solidFill>
                  <a:srgbClr val="FFFFFF"/>
                </a:solidFill>
              </a14:hiddenFill>
            </a:ext>
          </a:extLst>
        </xdr:spPr>
      </xdr:pic>
      <xdr:sp macro="" textlink="PerServerReqOSSpace">
        <xdr:nvSpPr>
          <xdr:cNvPr id="3" name="Cylinder 2">
            <a:extLst>
              <a:ext uri="{FF2B5EF4-FFF2-40B4-BE49-F238E27FC236}">
                <a16:creationId xmlns:a16="http://schemas.microsoft.com/office/drawing/2014/main" id="{62F254E7-D1CA-4B7B-BF25-448017E8CA6F}"/>
              </a:ext>
            </a:extLst>
          </xdr:cNvPr>
          <xdr:cNvSpPr/>
        </xdr:nvSpPr>
        <xdr:spPr>
          <a:xfrm>
            <a:off x="7278076" y="649654"/>
            <a:ext cx="871904" cy="985880"/>
          </a:xfrm>
          <a:prstGeom prst="can">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fld id="{183C13C0-A878-440D-9784-EFDEED8B48B2}" type="TxLink">
              <a:rPr lang="en-US" sz="1100" b="1" i="0" u="none" strike="noStrike">
                <a:solidFill>
                  <a:schemeClr val="tx1"/>
                </a:solidFill>
                <a:latin typeface="Calibri"/>
                <a:cs typeface="Calibri"/>
              </a:rPr>
              <a:pPr algn="ctr"/>
              <a:t>1457.56 GB</a:t>
            </a:fld>
            <a:endParaRPr lang="en-CA" sz="1100">
              <a:solidFill>
                <a:schemeClr val="tx1"/>
              </a:solidFill>
            </a:endParaRPr>
          </a:p>
        </xdr:txBody>
      </xdr:sp>
    </xdr:grp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ocial.technet.microsoft.com/wiki/contents/articles/30191.modifying-the-size-for-safety-net-on-exchange-2013.aspx" TargetMode="External"/><Relationship Id="rId1" Type="http://schemas.openxmlformats.org/officeDocument/2006/relationships/hyperlink" Target="https://blogs.technet.microsoft.com/exchange/2013/05/06/ask-the-perf-guy-sizing-exchange-2013-deployment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exchange/plan-and-deploy/system-requirements?view=exchserver-2016" TargetMode="External"/><Relationship Id="rId2" Type="http://schemas.openxmlformats.org/officeDocument/2006/relationships/hyperlink" Target="https://docs.microsoft.com/en-us/exchange/plan-and-deploy/system-requirements?view=exchserver-2019" TargetMode="External"/><Relationship Id="rId1" Type="http://schemas.openxmlformats.org/officeDocument/2006/relationships/hyperlink" Target="https://docs.microsoft.com/en-us/exchange/exchange-2013-system-requirements-exchange-2013-help"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D5761-9F2E-4A5E-8977-9835FC8BCCBC}">
  <dimension ref="A1:L48"/>
  <sheetViews>
    <sheetView showGridLines="0" showRowColHeaders="0" tabSelected="1" zoomScaleNormal="100" workbookViewId="0">
      <selection activeCell="E14" sqref="E14"/>
    </sheetView>
  </sheetViews>
  <sheetFormatPr defaultRowHeight="15" outlineLevelRow="1" x14ac:dyDescent="0.25"/>
  <cols>
    <col min="2" max="2" width="28.85546875" customWidth="1"/>
    <col min="3" max="3" width="10" customWidth="1"/>
    <col min="5" max="5" width="13.85546875" customWidth="1"/>
    <col min="6" max="6" width="13.5703125" customWidth="1"/>
    <col min="8" max="8" width="13.7109375" customWidth="1"/>
    <col min="9" max="9" width="11" bestFit="1" customWidth="1"/>
  </cols>
  <sheetData>
    <row r="1" spans="1:9" x14ac:dyDescent="0.25">
      <c r="A1" s="24" t="s">
        <v>29</v>
      </c>
      <c r="B1" s="1" t="s">
        <v>19</v>
      </c>
      <c r="H1" s="29"/>
      <c r="I1" s="29"/>
    </row>
    <row r="2" spans="1:9" ht="15.75" thickBot="1" x14ac:dyDescent="0.3">
      <c r="A2" s="1"/>
      <c r="B2" s="20"/>
      <c r="C2" s="20"/>
      <c r="E2" s="20"/>
      <c r="F2" s="20"/>
      <c r="G2" s="28"/>
      <c r="H2" s="64" t="s">
        <v>28</v>
      </c>
      <c r="I2" s="65"/>
    </row>
    <row r="3" spans="1:9" ht="16.5" thickTop="1" thickBot="1" x14ac:dyDescent="0.3">
      <c r="A3" s="11"/>
      <c r="B3" s="50" t="s">
        <v>20</v>
      </c>
      <c r="C3" s="51"/>
      <c r="D3" s="26"/>
      <c r="E3" s="62" t="s">
        <v>10</v>
      </c>
      <c r="F3" s="63"/>
      <c r="G3" s="28"/>
      <c r="H3" s="66"/>
      <c r="I3" s="67"/>
    </row>
    <row r="4" spans="1:9" ht="15.75" thickTop="1" x14ac:dyDescent="0.25">
      <c r="A4" s="11"/>
      <c r="B4" s="8" t="s">
        <v>0</v>
      </c>
      <c r="C4" s="7">
        <v>50000</v>
      </c>
      <c r="E4" s="25">
        <f>C16/NumMailboxServersLeftOnline</f>
        <v>1362.3918805803571</v>
      </c>
    </row>
    <row r="5" spans="1:9" x14ac:dyDescent="0.25">
      <c r="A5" s="11"/>
      <c r="B5" s="9" t="s">
        <v>1</v>
      </c>
      <c r="C5" s="5">
        <v>200</v>
      </c>
      <c r="E5" s="25">
        <f>PerServerTransportDBSize+TotalMinOSDiskSpaceRequired</f>
        <v>1457.5637555803571</v>
      </c>
    </row>
    <row r="6" spans="1:9" ht="18" x14ac:dyDescent="0.25">
      <c r="A6" s="11"/>
      <c r="B6" s="9" t="s">
        <v>2</v>
      </c>
      <c r="C6" s="5">
        <v>50</v>
      </c>
      <c r="H6" s="30"/>
    </row>
    <row r="7" spans="1:9" x14ac:dyDescent="0.25">
      <c r="A7" s="11"/>
      <c r="B7" s="9" t="s">
        <v>22</v>
      </c>
      <c r="C7" s="5">
        <v>2</v>
      </c>
    </row>
    <row r="8" spans="1:9" x14ac:dyDescent="0.25">
      <c r="A8" s="11"/>
      <c r="B8" s="9" t="s">
        <v>4</v>
      </c>
      <c r="C8" s="5">
        <v>8</v>
      </c>
    </row>
    <row r="9" spans="1:9" x14ac:dyDescent="0.25">
      <c r="A9" s="11"/>
      <c r="B9" s="9" t="s">
        <v>11</v>
      </c>
      <c r="C9" s="5">
        <v>12</v>
      </c>
    </row>
    <row r="10" spans="1:9" x14ac:dyDescent="0.25">
      <c r="A10" s="11"/>
      <c r="B10" s="9" t="s">
        <v>13</v>
      </c>
      <c r="C10" s="5">
        <v>1</v>
      </c>
    </row>
    <row r="11" spans="1:9" ht="15.75" thickBot="1" x14ac:dyDescent="0.3">
      <c r="A11" s="11"/>
      <c r="B11" s="10" t="s">
        <v>14</v>
      </c>
      <c r="C11" s="6">
        <v>5</v>
      </c>
      <c r="D11" s="3"/>
    </row>
    <row r="12" spans="1:9" ht="15.75" thickTop="1" x14ac:dyDescent="0.25">
      <c r="B12" s="37"/>
      <c r="C12" s="37"/>
    </row>
    <row r="13" spans="1:9" ht="15.75" thickBot="1" x14ac:dyDescent="0.3">
      <c r="B13" s="38"/>
      <c r="C13" s="38"/>
    </row>
    <row r="14" spans="1:9" ht="15.75" thickTop="1" x14ac:dyDescent="0.25">
      <c r="A14" s="16"/>
      <c r="B14" s="52" t="s">
        <v>17</v>
      </c>
      <c r="C14" s="53"/>
    </row>
    <row r="15" spans="1:9" ht="14.45" customHeight="1" outlineLevel="1" x14ac:dyDescent="0.25">
      <c r="A15" s="16"/>
      <c r="B15" s="21" t="s">
        <v>12</v>
      </c>
      <c r="C15" s="14">
        <f>TotalNumMBXServers-(SrvFailureTolerance*NumDAGs)</f>
        <v>7</v>
      </c>
    </row>
    <row r="16" spans="1:9" ht="14.45" customHeight="1" outlineLevel="1" x14ac:dyDescent="0.25">
      <c r="A16" s="16"/>
      <c r="B16" s="22" t="s">
        <v>9</v>
      </c>
      <c r="C16" s="23">
        <f>(AvgMsgSize*(NbMailboxes*MsgPerDay)*(1+(50%*MaxQueueDays)+SafetyNetHoldDays)*2)/1024/1024</f>
        <v>9536.7431640625</v>
      </c>
    </row>
    <row r="17" spans="1:11" ht="14.45" customHeight="1" outlineLevel="1" x14ac:dyDescent="0.25">
      <c r="A17" s="16"/>
      <c r="B17" s="4"/>
      <c r="C17" s="13"/>
    </row>
    <row r="18" spans="1:11" outlineLevel="1" x14ac:dyDescent="0.25">
      <c r="A18" s="16"/>
      <c r="B18" s="4"/>
      <c r="C18" s="13"/>
    </row>
    <row r="19" spans="1:11" outlineLevel="1" x14ac:dyDescent="0.25">
      <c r="A19" s="16"/>
      <c r="B19" s="4"/>
      <c r="C19" s="13"/>
    </row>
    <row r="20" spans="1:11" outlineLevel="1" x14ac:dyDescent="0.25">
      <c r="A20" s="16"/>
      <c r="B20" s="4"/>
      <c r="C20" s="13"/>
    </row>
    <row r="21" spans="1:11" outlineLevel="1" x14ac:dyDescent="0.25">
      <c r="A21" s="16"/>
      <c r="B21" s="4"/>
      <c r="C21" s="13"/>
    </row>
    <row r="22" spans="1:11" outlineLevel="1" x14ac:dyDescent="0.25">
      <c r="A22" s="16"/>
      <c r="B22" s="4"/>
      <c r="C22" s="13"/>
    </row>
    <row r="23" spans="1:11" outlineLevel="1" x14ac:dyDescent="0.25">
      <c r="A23" s="16"/>
      <c r="B23" s="4"/>
      <c r="C23" s="13"/>
    </row>
    <row r="24" spans="1:11" ht="15.75" outlineLevel="1" thickBot="1" x14ac:dyDescent="0.3">
      <c r="A24" s="16"/>
      <c r="B24" s="12"/>
      <c r="C24" s="15"/>
    </row>
    <row r="25" spans="1:11" ht="15.75" thickTop="1" x14ac:dyDescent="0.25"/>
    <row r="26" spans="1:11" x14ac:dyDescent="0.25">
      <c r="A26" s="61" t="s">
        <v>21</v>
      </c>
      <c r="B26" s="61"/>
      <c r="C26" s="61"/>
      <c r="D26" s="61"/>
      <c r="E26" s="61"/>
      <c r="F26" s="61"/>
      <c r="G26" s="61"/>
      <c r="H26" s="61"/>
      <c r="I26" s="61"/>
      <c r="J26" s="61"/>
      <c r="K26" s="61"/>
    </row>
    <row r="27" spans="1:11" outlineLevel="1" x14ac:dyDescent="0.25"/>
    <row r="28" spans="1:11" outlineLevel="1" x14ac:dyDescent="0.25">
      <c r="B28" s="1" t="s">
        <v>6</v>
      </c>
    </row>
    <row r="29" spans="1:11" outlineLevel="1" x14ac:dyDescent="0.25">
      <c r="B29" s="2" t="s">
        <v>5</v>
      </c>
    </row>
    <row r="30" spans="1:11" outlineLevel="1" x14ac:dyDescent="0.25"/>
    <row r="31" spans="1:11" outlineLevel="1" x14ac:dyDescent="0.25">
      <c r="B31" s="1" t="s">
        <v>8</v>
      </c>
    </row>
    <row r="32" spans="1:11" outlineLevel="1" x14ac:dyDescent="0.25">
      <c r="B32" s="2" t="s">
        <v>7</v>
      </c>
    </row>
    <row r="33" spans="2:12" ht="15.75" outlineLevel="1" thickBot="1" x14ac:dyDescent="0.3"/>
    <row r="34" spans="2:12" ht="88.9" customHeight="1" outlineLevel="1" thickBot="1" x14ac:dyDescent="0.3">
      <c r="B34" s="58" t="s">
        <v>18</v>
      </c>
      <c r="C34" s="59"/>
      <c r="D34" s="59"/>
      <c r="E34" s="59"/>
      <c r="F34" s="59"/>
      <c r="G34" s="60"/>
      <c r="H34" s="18"/>
      <c r="I34" s="18"/>
      <c r="J34" s="18"/>
      <c r="K34" s="18"/>
      <c r="L34" s="18"/>
    </row>
    <row r="35" spans="2:12" outlineLevel="1" x14ac:dyDescent="0.25">
      <c r="B35" s="17"/>
      <c r="C35" s="17"/>
      <c r="D35" s="17"/>
      <c r="E35" s="17"/>
      <c r="F35" s="17"/>
      <c r="G35" s="17"/>
      <c r="H35" s="17"/>
      <c r="I35" s="17"/>
      <c r="J35" s="17"/>
      <c r="K35" s="17"/>
      <c r="L35" s="17"/>
    </row>
    <row r="36" spans="2:12" outlineLevel="1" x14ac:dyDescent="0.25">
      <c r="B36" s="19" t="s">
        <v>16</v>
      </c>
      <c r="C36" s="17"/>
      <c r="D36" s="17"/>
      <c r="E36" s="17"/>
      <c r="F36" s="17"/>
      <c r="G36" s="17"/>
      <c r="H36" s="17"/>
      <c r="I36" s="17"/>
      <c r="J36" s="17"/>
      <c r="K36" s="17"/>
      <c r="L36" s="17"/>
    </row>
    <row r="37" spans="2:12" outlineLevel="1" x14ac:dyDescent="0.25">
      <c r="B37" s="17"/>
      <c r="C37" s="17"/>
      <c r="D37" s="17"/>
      <c r="E37" s="17"/>
      <c r="F37" s="17"/>
      <c r="G37" s="17"/>
      <c r="H37" s="17"/>
      <c r="I37" s="17"/>
      <c r="J37" s="17"/>
      <c r="K37" s="17"/>
      <c r="L37" s="17"/>
    </row>
    <row r="38" spans="2:12" outlineLevel="1" x14ac:dyDescent="0.25">
      <c r="B38" s="50" t="s">
        <v>20</v>
      </c>
      <c r="C38" s="51"/>
      <c r="H38" s="17"/>
      <c r="I38" s="17"/>
      <c r="J38" s="17"/>
      <c r="K38" s="17"/>
      <c r="L38" s="17"/>
    </row>
    <row r="39" spans="2:12" outlineLevel="1" x14ac:dyDescent="0.25">
      <c r="B39" s="8" t="s">
        <v>0</v>
      </c>
      <c r="C39" s="7">
        <v>100000</v>
      </c>
      <c r="H39" s="17"/>
      <c r="I39" s="17"/>
      <c r="J39" s="17"/>
      <c r="K39" s="17"/>
      <c r="L39" s="17"/>
    </row>
    <row r="40" spans="2:12" outlineLevel="1" x14ac:dyDescent="0.25">
      <c r="B40" s="9" t="s">
        <v>1</v>
      </c>
      <c r="C40" s="5">
        <v>75</v>
      </c>
    </row>
    <row r="41" spans="2:12" outlineLevel="1" x14ac:dyDescent="0.25">
      <c r="B41" s="9" t="s">
        <v>2</v>
      </c>
      <c r="C41" s="5">
        <v>200</v>
      </c>
    </row>
    <row r="42" spans="2:12" outlineLevel="1" x14ac:dyDescent="0.25">
      <c r="B42" s="9" t="s">
        <v>3</v>
      </c>
      <c r="C42" s="5">
        <v>2</v>
      </c>
    </row>
    <row r="43" spans="2:12" ht="15.75" outlineLevel="1" thickBot="1" x14ac:dyDescent="0.3">
      <c r="B43" s="9" t="s">
        <v>4</v>
      </c>
      <c r="C43" s="5">
        <v>2</v>
      </c>
      <c r="E43" s="54" t="s">
        <v>10</v>
      </c>
      <c r="F43" s="54"/>
      <c r="G43" s="55"/>
    </row>
    <row r="44" spans="2:12" ht="15.75" outlineLevel="1" thickBot="1" x14ac:dyDescent="0.3">
      <c r="B44" s="9" t="s">
        <v>15</v>
      </c>
      <c r="C44" s="5">
        <v>2</v>
      </c>
      <c r="E44" s="56">
        <v>102.179391043527</v>
      </c>
      <c r="F44" s="56"/>
      <c r="G44" s="57"/>
    </row>
    <row r="45" spans="2:12" ht="15.75" outlineLevel="1" thickTop="1" x14ac:dyDescent="0.25">
      <c r="B45" s="9" t="s">
        <v>11</v>
      </c>
      <c r="C45" s="5">
        <v>128</v>
      </c>
    </row>
    <row r="46" spans="2:12" outlineLevel="1" x14ac:dyDescent="0.25">
      <c r="B46" s="9" t="s">
        <v>13</v>
      </c>
      <c r="C46" s="5">
        <v>8</v>
      </c>
      <c r="D46" s="3"/>
    </row>
    <row r="47" spans="2:12" ht="15.75" outlineLevel="1" thickBot="1" x14ac:dyDescent="0.3">
      <c r="B47" s="10" t="s">
        <v>14</v>
      </c>
      <c r="C47" s="6">
        <v>2</v>
      </c>
    </row>
    <row r="48" spans="2:12" ht="15.75" outlineLevel="1" thickTop="1" x14ac:dyDescent="0.25"/>
  </sheetData>
  <mergeCells count="9">
    <mergeCell ref="B3:C3"/>
    <mergeCell ref="B14:C14"/>
    <mergeCell ref="B38:C38"/>
    <mergeCell ref="E43:G43"/>
    <mergeCell ref="E44:G44"/>
    <mergeCell ref="B34:G34"/>
    <mergeCell ref="A26:K26"/>
    <mergeCell ref="E3:F3"/>
    <mergeCell ref="H2:I3"/>
  </mergeCells>
  <dataValidations count="1">
    <dataValidation type="custom" allowBlank="1" showInputMessage="1" showErrorMessage="1" sqref="C11" xr:uid="{3A256D40-4409-4E8A-9930-80A0A81ADAD9}">
      <formula1>C11&lt;C9</formula1>
    </dataValidation>
  </dataValidations>
  <hyperlinks>
    <hyperlink ref="B29" r:id="rId1" xr:uid="{DE87DFE9-46E6-41B3-ABBE-D03E4D8F6FFE}"/>
    <hyperlink ref="B32" r:id="rId2" xr:uid="{1153FD0C-F884-4EFC-9169-8EB0E29EFB4E}"/>
  </hyperlinks>
  <pageMargins left="0.7" right="0.7" top="0.75" bottom="0.75" header="0.3" footer="0.3"/>
  <pageSetup orientation="portrait" r:id="rId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958FF-3B22-49AE-A6A5-4873C39BEC8A}">
  <dimension ref="A1:C9"/>
  <sheetViews>
    <sheetView workbookViewId="0">
      <selection activeCell="A6" sqref="A6"/>
    </sheetView>
  </sheetViews>
  <sheetFormatPr defaultRowHeight="15" x14ac:dyDescent="0.25"/>
  <cols>
    <col min="1" max="1" width="29.85546875" bestFit="1" customWidth="1"/>
    <col min="2" max="2" width="53.5703125" customWidth="1"/>
    <col min="3" max="3" width="50.28515625" customWidth="1"/>
    <col min="4" max="5" width="4.85546875" bestFit="1" customWidth="1"/>
  </cols>
  <sheetData>
    <row r="1" spans="1:3" x14ac:dyDescent="0.25">
      <c r="A1" s="68" t="s">
        <v>25</v>
      </c>
      <c r="B1" s="68"/>
      <c r="C1" s="35" t="s">
        <v>36</v>
      </c>
    </row>
    <row r="2" spans="1:3" x14ac:dyDescent="0.25">
      <c r="A2" s="27" t="s">
        <v>24</v>
      </c>
      <c r="B2" s="32">
        <v>32</v>
      </c>
      <c r="C2" s="31"/>
    </row>
    <row r="3" spans="1:3" ht="30" x14ac:dyDescent="0.25">
      <c r="A3" s="27" t="s">
        <v>23</v>
      </c>
      <c r="B3" s="32" t="s">
        <v>26</v>
      </c>
      <c r="C3" s="31"/>
    </row>
    <row r="4" spans="1:3" x14ac:dyDescent="0.25">
      <c r="A4" s="27"/>
      <c r="B4" s="32">
        <f>30+(500/1024)+(200/1024)+(500/1024)</f>
        <v>31.171875</v>
      </c>
      <c r="C4" s="31"/>
    </row>
    <row r="5" spans="1:3" ht="60" x14ac:dyDescent="0.25">
      <c r="A5" s="27" t="s">
        <v>38</v>
      </c>
      <c r="B5" s="32">
        <v>32</v>
      </c>
      <c r="C5" s="36" t="s">
        <v>37</v>
      </c>
    </row>
    <row r="6" spans="1:3" ht="30" x14ac:dyDescent="0.25">
      <c r="A6" s="27" t="s">
        <v>31</v>
      </c>
      <c r="B6" s="33" t="s">
        <v>30</v>
      </c>
      <c r="C6" s="31"/>
    </row>
    <row r="7" spans="1:3" ht="30" x14ac:dyDescent="0.25">
      <c r="A7" s="27" t="s">
        <v>33</v>
      </c>
      <c r="B7" s="34" t="s">
        <v>35</v>
      </c>
      <c r="C7" s="31"/>
    </row>
    <row r="8" spans="1:3" ht="30" x14ac:dyDescent="0.25">
      <c r="A8" s="27" t="s">
        <v>32</v>
      </c>
      <c r="B8" s="34" t="s">
        <v>34</v>
      </c>
      <c r="C8" s="31"/>
    </row>
    <row r="9" spans="1:3" ht="60" x14ac:dyDescent="0.25">
      <c r="A9" s="27" t="s">
        <v>27</v>
      </c>
      <c r="B9" s="32">
        <f>PageFileMaxDiskSize+Exchange20132016MinDiskReq+Windows2012R2MinDiskSpace</f>
        <v>95.171875</v>
      </c>
      <c r="C9" s="31"/>
    </row>
  </sheetData>
  <mergeCells count="1">
    <mergeCell ref="A1:B1"/>
  </mergeCells>
  <hyperlinks>
    <hyperlink ref="B6" r:id="rId1" xr:uid="{A1DF156E-0659-4AEB-A114-82ACC814146D}"/>
    <hyperlink ref="B8" r:id="rId2" xr:uid="{30CB48A6-3AAD-4823-8C46-4A557819AA8B}"/>
    <hyperlink ref="B7" r:id="rId3" xr:uid="{AFE93324-5D17-4488-B91D-43EECE371F1A}"/>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06BE2-BF98-4881-A378-C61631195605}">
  <dimension ref="A1:B29"/>
  <sheetViews>
    <sheetView workbookViewId="0">
      <selection activeCell="B11" sqref="B11"/>
    </sheetView>
  </sheetViews>
  <sheetFormatPr defaultRowHeight="15" x14ac:dyDescent="0.25"/>
  <cols>
    <col min="1" max="1" width="150.140625" customWidth="1"/>
    <col min="2" max="2" width="10" bestFit="1" customWidth="1"/>
  </cols>
  <sheetData>
    <row r="1" spans="1:2" x14ac:dyDescent="0.25">
      <c r="A1" s="47" t="s">
        <v>57</v>
      </c>
    </row>
    <row r="2" spans="1:2" ht="35.25" customHeight="1" x14ac:dyDescent="0.25">
      <c r="A2" s="39" t="s">
        <v>39</v>
      </c>
    </row>
    <row r="4" spans="1:2" x14ac:dyDescent="0.25">
      <c r="A4" t="s">
        <v>56</v>
      </c>
      <c r="B4" s="48">
        <f>calcSafetyNetEffect*Tier1MBXRatio*Tier1AvgMessageSize/1048576</f>
        <v>1907.3486328125</v>
      </c>
    </row>
    <row r="6" spans="1:2" x14ac:dyDescent="0.25">
      <c r="A6" t="s">
        <v>53</v>
      </c>
    </row>
    <row r="7" spans="1:2" x14ac:dyDescent="0.25">
      <c r="A7" s="40" t="s">
        <v>58</v>
      </c>
      <c r="B7">
        <f>calcShadowMessages+(calcShadowMessages*varMessageQueueRate*QueueTimeout)+(calcShadowMessages*calcSafetyNetTimeout)</f>
        <v>10000000</v>
      </c>
    </row>
    <row r="9" spans="1:2" x14ac:dyDescent="0.25">
      <c r="A9" s="40" t="s">
        <v>40</v>
      </c>
      <c r="B9" s="45">
        <f>MaxQueueDays</f>
        <v>2</v>
      </c>
    </row>
    <row r="11" spans="1:2" x14ac:dyDescent="0.25">
      <c r="A11" s="41" t="s">
        <v>48</v>
      </c>
      <c r="B11" s="44">
        <f>calcServerMessagesPerDay*2</f>
        <v>1000000</v>
      </c>
    </row>
    <row r="12" spans="1:2" x14ac:dyDescent="0.25">
      <c r="A12" s="42" t="s">
        <v>41</v>
      </c>
      <c r="B12" s="44">
        <f>calcMessagesPerDay/calcRemainingServers</f>
        <v>500000</v>
      </c>
    </row>
    <row r="13" spans="1:2" x14ac:dyDescent="0.25">
      <c r="A13" s="43" t="s">
        <v>47</v>
      </c>
      <c r="B13" s="45">
        <f>SrvFailureTolerance</f>
        <v>5</v>
      </c>
    </row>
    <row r="14" spans="1:2" x14ac:dyDescent="0.25">
      <c r="A14" s="43" t="s">
        <v>42</v>
      </c>
      <c r="B14" s="44">
        <f>B15*B16</f>
        <v>2500000</v>
      </c>
    </row>
    <row r="15" spans="1:2" x14ac:dyDescent="0.25">
      <c r="A15" s="46" t="s">
        <v>45</v>
      </c>
      <c r="B15" s="45">
        <f>NbMailboxes</f>
        <v>50000</v>
      </c>
    </row>
    <row r="16" spans="1:2" x14ac:dyDescent="0.25">
      <c r="A16" s="46" t="s">
        <v>46</v>
      </c>
      <c r="B16" s="45">
        <f>MsgPerDay</f>
        <v>50</v>
      </c>
    </row>
    <row r="18" spans="1:2" x14ac:dyDescent="0.25">
      <c r="A18" s="40" t="s">
        <v>49</v>
      </c>
    </row>
    <row r="19" spans="1:2" x14ac:dyDescent="0.25">
      <c r="A19" s="42" t="s">
        <v>50</v>
      </c>
      <c r="B19" s="49">
        <v>0.5</v>
      </c>
    </row>
    <row r="21" spans="1:2" x14ac:dyDescent="0.25">
      <c r="A21" s="40" t="s">
        <v>51</v>
      </c>
    </row>
    <row r="22" spans="1:2" x14ac:dyDescent="0.25">
      <c r="A22" s="42" t="s">
        <v>52</v>
      </c>
      <c r="B22" s="45">
        <f>SafetyNetHoldDays</f>
        <v>8</v>
      </c>
    </row>
    <row r="25" spans="1:2" x14ac:dyDescent="0.25">
      <c r="A25" t="s">
        <v>54</v>
      </c>
    </row>
    <row r="26" spans="1:2" x14ac:dyDescent="0.25">
      <c r="A26" s="41" t="s">
        <v>43</v>
      </c>
      <c r="B26">
        <f>NbMailboxes/NbMailboxes</f>
        <v>1</v>
      </c>
    </row>
    <row r="28" spans="1:2" x14ac:dyDescent="0.25">
      <c r="A28" t="s">
        <v>55</v>
      </c>
    </row>
    <row r="29" spans="1:2" x14ac:dyDescent="0.25">
      <c r="A29" s="41" t="s">
        <v>44</v>
      </c>
      <c r="B29" s="45">
        <f>AvgMsgSize</f>
        <v>200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43B621-351E-40F4-B958-0AAB570370BF}">
  <ds:schemaRefs>
    <ds:schemaRef ds:uri="http://schemas.microsoft.com/PowerBIAddIn"/>
  </ds:schemaRefs>
</ds:datastoreItem>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vt:i4>
      </vt:variant>
    </vt:vector>
  </HeadingPairs>
  <TitlesOfParts>
    <vt:vector size="31" baseType="lpstr">
      <vt:lpstr>Calculations (TechNet formulas)</vt:lpstr>
      <vt:lpstr>OS requirements + Exchange bin</vt:lpstr>
      <vt:lpstr>Exch Calc Formula Deep Dive</vt:lpstr>
      <vt:lpstr>AvgMsgSize</vt:lpstr>
      <vt:lpstr>calcMessagesPerDay</vt:lpstr>
      <vt:lpstr>calcRemainingServers</vt:lpstr>
      <vt:lpstr>calcSafetyNetEffect</vt:lpstr>
      <vt:lpstr>calcSafetyNetTimeout</vt:lpstr>
      <vt:lpstr>calcServerMessagesPerDay</vt:lpstr>
      <vt:lpstr>calcShadowMessages</vt:lpstr>
      <vt:lpstr>calcTier1MBX</vt:lpstr>
      <vt:lpstr>Exchange20132016MinDiskReq</vt:lpstr>
      <vt:lpstr>MaxQueueDays</vt:lpstr>
      <vt:lpstr>MsgPerDay</vt:lpstr>
      <vt:lpstr>NbMailboxes</vt:lpstr>
      <vt:lpstr>NumDAGs</vt:lpstr>
      <vt:lpstr>NumMailboxServersLeftOnline</vt:lpstr>
      <vt:lpstr>OverAllTransportDBSize</vt:lpstr>
      <vt:lpstr>PageFileMaxDiskSize</vt:lpstr>
      <vt:lpstr>PerServerReqOSSpace</vt:lpstr>
      <vt:lpstr>PerServerTransportDBSize</vt:lpstr>
      <vt:lpstr>QueueTimeout</vt:lpstr>
      <vt:lpstr>SafetyNetHoldDays</vt:lpstr>
      <vt:lpstr>SrvFailureTolerance</vt:lpstr>
      <vt:lpstr>Tier1AvgMessageSize</vt:lpstr>
      <vt:lpstr>Tier1MBXRatio</vt:lpstr>
      <vt:lpstr>Tier1MessageProfile</vt:lpstr>
      <vt:lpstr>TotalMinOSDiskSpaceRequired</vt:lpstr>
      <vt:lpstr>TotalNumMBXServers</vt:lpstr>
      <vt:lpstr>varMessageQueueRate</vt:lpstr>
      <vt:lpstr>Windows2012R2MinDiskSpace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Sammy Krosoft</dc:creator>
  <cp:lastModifiedBy>Sam DREY</cp:lastModifiedBy>
  <dcterms:created xsi:type="dcterms:W3CDTF">2018-01-17T19:45:12Z</dcterms:created>
  <dcterms:modified xsi:type="dcterms:W3CDTF">2025-02-26T14:14:28Z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samdrey@microsoft.com</vt:lpwstr>
  </property>
  <property fmtid="{D5CDD505-2E9C-101B-9397-08002B2CF9AE}" pid="5" name="MSIP_Label_f42aa342-8706-4288-bd11-ebb85995028c_SetDate">
    <vt:lpwstr>2018-01-17T19:49:26.5141674Z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