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tics DNL\Data Statistics\Assignments,Exm\"/>
    </mc:Choice>
  </mc:AlternateContent>
  <xr:revisionPtr revIDLastSave="0" documentId="13_ncr:1_{306B71EC-ECDC-426D-9957-F66BEB314A4E}" xr6:coauthVersionLast="47" xr6:coauthVersionMax="47" xr10:uidLastSave="{00000000-0000-0000-0000-000000000000}"/>
  <bookViews>
    <workbookView xWindow="4320" yWindow="3360" windowWidth="17280" windowHeight="8880" firstSheet="6" activeTab="9" xr2:uid="{00000000-000D-0000-FFFF-FFFF00000000}"/>
  </bookViews>
  <sheets>
    <sheet name="Sheet1" sheetId="29" r:id="rId1"/>
    <sheet name="Questions" sheetId="28" r:id="rId2"/>
    <sheet name="Answer 1" sheetId="26" r:id="rId3"/>
    <sheet name="Answer 2" sheetId="8" state="hidden" r:id="rId4"/>
    <sheet name="Sheet17" sheetId="23" state="hidden" r:id="rId5"/>
    <sheet name="Manufacturing country" sheetId="2" state="hidden" r:id="rId6"/>
    <sheet name="Answer 3" sheetId="19" r:id="rId7"/>
    <sheet name="Answer 4" sheetId="24" r:id="rId8"/>
    <sheet name="Questions (2)" sheetId="5" r:id="rId9"/>
    <sheet name="Employee details - old system" sheetId="6" r:id="rId10"/>
  </sheets>
  <definedNames>
    <definedName name="_xlnm._FilterDatabase" localSheetId="3" hidden="1">'Answer 2'!$B$5:$H$22</definedName>
    <definedName name="_xlnm._FilterDatabase" localSheetId="1" hidden="1">Questions!$B$8:$H$25</definedName>
    <definedName name="Table">'Employee details - old system'!$A$1:$C$10</definedName>
    <definedName name="Table1">'Manufacturing country'!$A$1:$B$9</definedName>
    <definedName name="Table1A" localSheetId="3">'Answer 2'!#REF!</definedName>
    <definedName name="Table1A" localSheetId="1">Questions!#REF!</definedName>
    <definedName name="Table1A">#REF!</definedName>
    <definedName name="TB">'Manufacturing country'!$A$1:$B$9</definedName>
  </definedNames>
  <calcPr calcId="191028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8" l="1"/>
  <c r="L5" i="8"/>
  <c r="L13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L22" i="8"/>
  <c r="L6" i="8"/>
  <c r="L7" i="8"/>
  <c r="L8" i="8"/>
  <c r="L9" i="8"/>
  <c r="L10" i="8"/>
  <c r="L11" i="8"/>
  <c r="L12" i="8"/>
  <c r="L14" i="8"/>
  <c r="L15" i="8"/>
  <c r="L16" i="8"/>
  <c r="L17" i="8"/>
  <c r="L18" i="8"/>
  <c r="L19" i="8"/>
  <c r="L20" i="8"/>
  <c r="L21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22" i="8"/>
  <c r="M8" i="5" l="1"/>
  <c r="M9" i="5"/>
  <c r="M10" i="5"/>
  <c r="M11" i="5"/>
  <c r="M12" i="5"/>
  <c r="M13" i="5"/>
  <c r="M14" i="5"/>
  <c r="M7" i="5"/>
  <c r="K8" i="5"/>
  <c r="K9" i="5"/>
  <c r="K10" i="5"/>
  <c r="K11" i="5"/>
  <c r="K12" i="5"/>
  <c r="K13" i="5"/>
  <c r="K14" i="5"/>
  <c r="K7" i="5"/>
  <c r="I8" i="5" l="1"/>
  <c r="I9" i="5"/>
  <c r="I10" i="5"/>
  <c r="I11" i="5"/>
  <c r="I12" i="5"/>
  <c r="I13" i="5"/>
  <c r="I14" i="5"/>
  <c r="I7" i="5"/>
  <c r="H8" i="5"/>
  <c r="H9" i="5"/>
  <c r="H10" i="5"/>
  <c r="H11" i="5"/>
  <c r="H12" i="5"/>
  <c r="H13" i="5"/>
  <c r="H14" i="5"/>
  <c r="H7" i="5"/>
  <c r="G8" i="5"/>
  <c r="G9" i="5"/>
  <c r="G10" i="5"/>
  <c r="G11" i="5"/>
  <c r="G12" i="5"/>
  <c r="G13" i="5"/>
  <c r="G14" i="5"/>
  <c r="G7" i="5"/>
  <c r="F8" i="5"/>
  <c r="F9" i="5"/>
  <c r="F10" i="5"/>
  <c r="F11" i="5"/>
  <c r="F12" i="5"/>
  <c r="F13" i="5"/>
  <c r="F14" i="5"/>
  <c r="F7" i="5"/>
  <c r="D8" i="5"/>
  <c r="D9" i="5"/>
  <c r="D10" i="5"/>
  <c r="D11" i="5"/>
  <c r="D12" i="5"/>
  <c r="D13" i="5"/>
  <c r="D14" i="5"/>
  <c r="D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tc={12239496-901D-4BFB-AEDF-1BB1820A5C24}</author>
    <author>tc={C9E4A2CF-EB6C-4E14-B396-DA3842FC423A}</author>
  </authors>
  <commentList>
    <comment ref="B17" authorId="0" shapeId="0" xr:uid="{12239496-901D-4BFB-AEDF-1BB1820A5C2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Least Popular</t>
      </text>
    </comment>
    <comment ref="C17" authorId="1" shapeId="0" xr:uid="{C9E4A2CF-EB6C-4E14-B396-DA3842FC423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Least popular</t>
      </text>
    </comment>
  </commentList>
</comments>
</file>

<file path=xl/sharedStrings.xml><?xml version="1.0" encoding="utf-8"?>
<sst xmlns="http://schemas.openxmlformats.org/spreadsheetml/2006/main" count="351" uniqueCount="123">
  <si>
    <t>You are the data analyst of a luxury car dealership. You were assigned with the following tasks:</t>
  </si>
  <si>
    <t>What's the most popular car manufacturer?</t>
  </si>
  <si>
    <t>What's the most popular manufacturing country (Refer to "Manufacturing country" sheet)?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</si>
  <si>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</si>
  <si>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</si>
  <si>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</si>
  <si>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</si>
  <si>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</si>
  <si>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</si>
  <si>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</si>
  <si>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</si>
  <si>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BMW X5</t>
  </si>
  <si>
    <t>White</t>
  </si>
  <si>
    <t>Automatic</t>
  </si>
  <si>
    <t>1st owner</t>
  </si>
  <si>
    <t>Audi A3</t>
  </si>
  <si>
    <t>Red</t>
  </si>
  <si>
    <t>Manual</t>
  </si>
  <si>
    <t>2nd owner</t>
  </si>
  <si>
    <t>Mercedes S-Class</t>
  </si>
  <si>
    <t>Black</t>
  </si>
  <si>
    <t>3rd owner</t>
  </si>
  <si>
    <t>BMW X3</t>
  </si>
  <si>
    <t>Lexus RX350</t>
  </si>
  <si>
    <t>Blue</t>
  </si>
  <si>
    <t xml:space="preserve">Blue </t>
  </si>
  <si>
    <t>BMW 3 Series</t>
  </si>
  <si>
    <t>Tesla Model 3</t>
  </si>
  <si>
    <t>Yellow</t>
  </si>
  <si>
    <t>Volvo XC90</t>
  </si>
  <si>
    <t xml:space="preserve"> Black</t>
  </si>
  <si>
    <t>Audi Q7</t>
  </si>
  <si>
    <t>Cadillac XT5</t>
  </si>
  <si>
    <t>Jaguar XF</t>
  </si>
  <si>
    <t>BMW 428i</t>
  </si>
  <si>
    <t>4th owner</t>
  </si>
  <si>
    <t>Company</t>
  </si>
  <si>
    <t>Country</t>
  </si>
  <si>
    <t>BMW</t>
  </si>
  <si>
    <t>Germany</t>
  </si>
  <si>
    <t>Tesla</t>
  </si>
  <si>
    <t>USA</t>
  </si>
  <si>
    <t>Jaguar</t>
  </si>
  <si>
    <t>UK</t>
  </si>
  <si>
    <t>Mercedes</t>
  </si>
  <si>
    <t>Volvo</t>
  </si>
  <si>
    <t>Sweden</t>
  </si>
  <si>
    <t>Cadillac</t>
  </si>
  <si>
    <t>Lexus</t>
  </si>
  <si>
    <t>Japan</t>
  </si>
  <si>
    <t>Price (Kshs)</t>
  </si>
  <si>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</si>
  <si>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</si>
  <si>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</si>
  <si>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</si>
  <si>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</si>
  <si>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</si>
  <si>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</si>
  <si>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</si>
  <si>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</si>
  <si>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Payroll</t>
  </si>
  <si>
    <t>Payroll Raise %</t>
  </si>
  <si>
    <t>john.storm@gotrocks.net</t>
  </si>
  <si>
    <t>john.johnson@wahoo.com</t>
  </si>
  <si>
    <t>debby.powers@jeemail.com</t>
  </si>
  <si>
    <t>joe.byethen@whitehouse.gov</t>
  </si>
  <si>
    <t>stephanie.diaz@msm.org</t>
  </si>
  <si>
    <t>donald.gump@wahoo.com</t>
  </si>
  <si>
    <t>sarah.cohen@coldmail.com</t>
  </si>
  <si>
    <t>vladimir.lupin@kremlinmail.com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</si>
  <si>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</si>
  <si>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</si>
  <si>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</si>
  <si>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</si>
  <si>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</si>
  <si>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</si>
  <si>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</si>
  <si>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</si>
  <si>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</si>
  <si>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</si>
  <si>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</si>
  <si>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</si>
  <si>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</si>
  <si>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</si>
  <si>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</si>
  <si>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</si>
  <si>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</si>
  <si>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</si>
  <si>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</si>
  <si>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</si>
  <si>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</si>
  <si>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</si>
  <si>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</si>
  <si>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</si>
  <si>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</si>
  <si>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</si>
  <si>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</si>
  <si>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</si>
  <si>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</si>
  <si>
    <t>Row Labels</t>
  </si>
  <si>
    <t>Grand Total</t>
  </si>
  <si>
    <t>Column Labels</t>
  </si>
  <si>
    <t>Count of Car</t>
  </si>
  <si>
    <t>Count of Color</t>
  </si>
  <si>
    <t>Average of Price (Kshs)</t>
  </si>
  <si>
    <t>john.storm</t>
  </si>
  <si>
    <t>john.johnson</t>
  </si>
  <si>
    <t>debby.powers</t>
  </si>
  <si>
    <t>joe.byethen</t>
  </si>
  <si>
    <t>stephanie.diaz</t>
  </si>
  <si>
    <t>donald.gump</t>
  </si>
  <si>
    <t>sarah.cohen</t>
  </si>
  <si>
    <t>vladimir.lupin</t>
  </si>
  <si>
    <t>1/5/2020</t>
  </si>
  <si>
    <t>Blue &amp; Yellow…..Least popular</t>
  </si>
  <si>
    <t xml:space="preserve">Audi </t>
  </si>
  <si>
    <t xml:space="preserve">BMW </t>
  </si>
  <si>
    <t xml:space="preserve">Cadillac </t>
  </si>
  <si>
    <t xml:space="preserve">Jaguar </t>
  </si>
  <si>
    <t xml:space="preserve">Lexus </t>
  </si>
  <si>
    <t xml:space="preserve">Mercedes </t>
  </si>
  <si>
    <t xml:space="preserve">Tesla </t>
  </si>
  <si>
    <t xml:space="preserve">Volvo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</si>
</sst>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[$£-809]* #,##0_-;\-[$£-809]* #,##0_-;_-[$£-809]* &quot;-&quot;??_-;_-@_-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3" fillId="0" borderId="0" xfId="2"/>
    <xf numFmtId="0" fontId="1" fillId="0" borderId="1" xfId="2" applyFont="1" applyBorder="1"/>
    <xf numFmtId="0" fontId="4" fillId="0" borderId="1" xfId="3" applyBorder="1"/>
    <xf numFmtId="0" fontId="3" fillId="0" borderId="1" xfId="2" applyBorder="1"/>
    <xf numFmtId="0" fontId="3" fillId="2" borderId="1" xfId="2" applyFill="1" applyBorder="1" applyProtection="1">
      <protection locked="0"/>
    </xf>
    <xf numFmtId="165" fontId="3" fillId="0" borderId="1" xfId="2" applyNumberFormat="1" applyBorder="1"/>
    <xf numFmtId="9" fontId="0" fillId="2" borderId="1" xfId="4" applyFont="1" applyFill="1" applyBorder="1" applyProtection="1">
      <protection locked="0"/>
    </xf>
    <xf numFmtId="0" fontId="4" fillId="0" borderId="0" xfId="3" applyFill="1" applyBorder="1"/>
    <xf numFmtId="165" fontId="3" fillId="0" borderId="0" xfId="2" applyNumberFormat="1"/>
    <xf numFmtId="9" fontId="0" fillId="0" borderId="0" xfId="4" applyFont="1" applyFill="1" applyBorder="1"/>
    <xf numFmtId="0" fontId="4" fillId="0" borderId="0" xfId="3"/>
    <xf numFmtId="0" fontId="1" fillId="0" borderId="0" xfId="2" applyFont="1"/>
    <xf numFmtId="14" fontId="3" fillId="0" borderId="1" xfId="2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3" fontId="0" fillId="0" borderId="0" xfId="1" applyFont="1"/>
    <xf numFmtId="166" fontId="3" fillId="2" borderId="1" xfId="2" applyNumberFormat="1" applyFill="1" applyBorder="1" applyProtection="1">
      <protection locked="0"/>
    </xf>
    <xf numFmtId="14" fontId="3" fillId="2" borderId="1" xfId="2" applyNumberFormat="1" applyFill="1" applyBorder="1" applyProtection="1">
      <protection locked="0"/>
    </xf>
    <xf numFmtId="14" fontId="3" fillId="2" borderId="1" xfId="2" applyNumberFormat="1" applyFill="1" applyBorder="1" applyAlignment="1" applyProtection="1">
      <alignment horizontal="right"/>
      <protection locked="0"/>
    </xf>
    <xf numFmtId="0" fontId="0" fillId="0" borderId="1" xfId="0" applyBorder="1"/>
    <xf numFmtId="0" fontId="0" fillId="3" borderId="0" xfId="0" applyFill="1"/>
  </cellXfs>
  <cellStyles count="5">
    <cellStyle name="Comma" xfId="1" builtinId="3"/>
    <cellStyle name="Hyperlink 2" xfId="3" xr:uid="{49DE3684-4583-4771-B765-8EDFD2273224}"/>
    <cellStyle name="Normal" xfId="0" builtinId="0"/>
    <cellStyle name="Normal 2" xfId="2" xr:uid="{851911A3-E442-429E-99C8-82BBA3371CB0}"/>
    <cellStyle name="Percent 2" xfId="4" xr:uid="{8947FEF3-C2B5-4B24-BB0B-B7CAD1C5D2F8}"/>
  </cellStyles>
  <dxfs count="4"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Nyoro" id="{7CFAF580-3869-4CD8-84F9-FFA7CBC777BF}" userId="29ecc46b00fcb926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Nyoro" refreshedDate="45427.93196840278" createdVersion="8" refreshedVersion="8" minRefreshableVersion="3" recordCount="18" xr:uid="{5EF80179-B853-4D11-8C90-866C00CF3CD7}">
  <cacheSource type="worksheet">
    <worksheetSource ref="B7:H25" sheet="Questions(1)"/>
  </cacheSource>
  <cacheFields count="7">
    <cacheField name="Car" numFmtId="0">
      <sharedItems count="12">
        <s v="Audi A3"/>
        <s v="Audi Q7"/>
        <s v="BMW 3 Series"/>
        <s v="BMW 428i"/>
        <s v="BMW X3"/>
        <s v="BMW X5"/>
        <s v="Cadillac XT5"/>
        <s v="Jaguar XF"/>
        <s v="Lexus RX350"/>
        <s v="Mercedes S-Class"/>
        <s v="Tesla Model 3"/>
        <s v="Volvo XC90"/>
      </sharedItems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 count="6">
        <s v="Red"/>
        <s v="White"/>
        <s v="Blue"/>
        <s v="Blue "/>
        <s v="Black"/>
        <s v="Yellow"/>
      </sharedItems>
    </cacheField>
    <cacheField name="Transimission" numFmtId="0">
      <sharedItems/>
    </cacheField>
    <cacheField name="Owner" numFmtId="0">
      <sharedItems count="4">
        <s v="2nd owner"/>
        <s v="1st owner"/>
        <s v="3rd owner"/>
        <s v="4th owner"/>
      </sharedItems>
    </cacheField>
    <cacheField name="Price (Kshs)" numFmtId="164">
      <sharedItems containsSemiMixedTypes="0" containsString="0" containsNumber="1" containsInteger="1" minValue="26482000" maxValue="20468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Nyoro" refreshedDate="45436.983803124996" createdVersion="8" refreshedVersion="8" minRefreshableVersion="3" recordCount="18" xr:uid="{57F3436D-E672-440E-9549-4871251B10A4}">
  <cacheSource type="worksheet">
    <worksheetSource name="Table2"/>
  </cacheSource>
  <cacheFields count="7">
    <cacheField name="Car" numFmtId="0">
      <sharedItems count="12">
        <s v="Audi A3"/>
        <s v="Audi Q7"/>
        <s v="BMW 3 Series"/>
        <s v="BMW 428i"/>
        <s v="BMW X3"/>
        <s v="BMW X5"/>
        <s v="Cadillac XT5"/>
        <s v="Jaguar XF"/>
        <s v="Lexus RX350"/>
        <s v="Mercedes S-Class"/>
        <s v="Tesla Model 3"/>
        <s v="Volvo XC90"/>
      </sharedItems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/>
    </cacheField>
    <cacheField name="Transimission" numFmtId="0">
      <sharedItems/>
    </cacheField>
    <cacheField name="Owner" numFmtId="0">
      <sharedItems/>
    </cacheField>
    <cacheField name="Price (Kshs)" numFmtId="164">
      <sharedItems containsSemiMixedTypes="0" containsString="0" containsNumber="1" containsInteger="1" minValue="26482000" maxValue="20468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017"/>
    <n v="130000"/>
    <x v="0"/>
    <s v="Manual"/>
    <x v="0"/>
    <n v="48642000"/>
  </r>
  <r>
    <x v="1"/>
    <n v="2014"/>
    <n v="45832"/>
    <x v="1"/>
    <s v="Manual"/>
    <x v="1"/>
    <n v="46500000"/>
  </r>
  <r>
    <x v="2"/>
    <n v="2011"/>
    <n v="205204"/>
    <x v="0"/>
    <s v="Automatic"/>
    <x v="0"/>
    <n v="26482000"/>
  </r>
  <r>
    <x v="3"/>
    <n v="2017"/>
    <n v="92450"/>
    <x v="0"/>
    <s v="Manual"/>
    <x v="0"/>
    <n v="70480000"/>
  </r>
  <r>
    <x v="4"/>
    <n v="2021"/>
    <n v="17283"/>
    <x v="1"/>
    <s v="Manual"/>
    <x v="1"/>
    <n v="84000000"/>
  </r>
  <r>
    <x v="4"/>
    <n v="2018"/>
    <n v="156784"/>
    <x v="2"/>
    <s v="Manual"/>
    <x v="2"/>
    <n v="75210000"/>
  </r>
  <r>
    <x v="5"/>
    <n v="2012"/>
    <n v="342358"/>
    <x v="1"/>
    <s v="Automatic"/>
    <x v="1"/>
    <n v="30800000"/>
  </r>
  <r>
    <x v="5"/>
    <n v="2020"/>
    <n v="76240"/>
    <x v="1"/>
    <s v="Automatic"/>
    <x v="0"/>
    <n v="110544000"/>
  </r>
  <r>
    <x v="5"/>
    <n v="2019"/>
    <n v="52034"/>
    <x v="3"/>
    <s v="Automatic"/>
    <x v="1"/>
    <n v="90000000"/>
  </r>
  <r>
    <x v="6"/>
    <n v="2018"/>
    <n v="67591"/>
    <x v="2"/>
    <s v="Automatic"/>
    <x v="0"/>
    <n v="64840000"/>
  </r>
  <r>
    <x v="7"/>
    <n v="2013"/>
    <n v="85320"/>
    <x v="1"/>
    <s v="Automatic"/>
    <x v="0"/>
    <n v="36908000"/>
  </r>
  <r>
    <x v="8"/>
    <n v="2020"/>
    <n v="98312"/>
    <x v="0"/>
    <s v="Automatic"/>
    <x v="2"/>
    <n v="102584000"/>
  </r>
  <r>
    <x v="8"/>
    <n v="2016"/>
    <n v="5000"/>
    <x v="1"/>
    <s v="Automatic"/>
    <x v="1"/>
    <n v="82000000"/>
  </r>
  <r>
    <x v="8"/>
    <n v="2015"/>
    <n v="130000"/>
    <x v="4"/>
    <s v="Automatic"/>
    <x v="3"/>
    <n v="45040000"/>
  </r>
  <r>
    <x v="9"/>
    <n v="2020"/>
    <n v="92450"/>
    <x v="4"/>
    <s v="Automatic"/>
    <x v="2"/>
    <n v="204684000"/>
  </r>
  <r>
    <x v="9"/>
    <n v="2014"/>
    <n v="152985"/>
    <x v="4"/>
    <s v="Automatic"/>
    <x v="0"/>
    <n v="98688000"/>
  </r>
  <r>
    <x v="10"/>
    <n v="2018"/>
    <n v="76429"/>
    <x v="5"/>
    <s v="Automatic"/>
    <x v="1"/>
    <n v="104864000"/>
  </r>
  <r>
    <x v="11"/>
    <n v="2013"/>
    <n v="254028"/>
    <x v="4"/>
    <s v="Manual"/>
    <x v="0"/>
    <n v="3490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017"/>
    <n v="130000"/>
    <s v="Red"/>
    <s v="Manual"/>
    <s v="2nd owner"/>
    <n v="48642000"/>
  </r>
  <r>
    <x v="1"/>
    <n v="2014"/>
    <n v="45832"/>
    <s v="White"/>
    <s v="Manual"/>
    <s v="1st owner"/>
    <n v="46500000"/>
  </r>
  <r>
    <x v="2"/>
    <n v="2011"/>
    <n v="205204"/>
    <s v="Red"/>
    <s v="Automatic"/>
    <s v="2nd owner"/>
    <n v="26482000"/>
  </r>
  <r>
    <x v="3"/>
    <n v="2017"/>
    <n v="92450"/>
    <s v="Red"/>
    <s v="Manual"/>
    <s v="2nd owner"/>
    <n v="70480000"/>
  </r>
  <r>
    <x v="4"/>
    <n v="2021"/>
    <n v="17283"/>
    <s v="White"/>
    <s v="Manual"/>
    <s v="1st owner"/>
    <n v="84000000"/>
  </r>
  <r>
    <x v="4"/>
    <n v="2018"/>
    <n v="156784"/>
    <s v="Blue"/>
    <s v="Manual"/>
    <s v="3rd owner"/>
    <n v="75210000"/>
  </r>
  <r>
    <x v="5"/>
    <n v="2012"/>
    <n v="342358"/>
    <s v="White"/>
    <s v="Automatic"/>
    <s v="1st owner"/>
    <n v="30800000"/>
  </r>
  <r>
    <x v="5"/>
    <n v="2020"/>
    <n v="76240"/>
    <s v="White"/>
    <s v="Automatic"/>
    <s v="2nd owner"/>
    <n v="110544000"/>
  </r>
  <r>
    <x v="5"/>
    <n v="2019"/>
    <n v="52034"/>
    <s v="Blue "/>
    <s v="Automatic"/>
    <s v="1st owner"/>
    <n v="90000000"/>
  </r>
  <r>
    <x v="6"/>
    <n v="2018"/>
    <n v="67591"/>
    <s v="Blue"/>
    <s v="Automatic"/>
    <s v="2nd owner"/>
    <n v="64840000"/>
  </r>
  <r>
    <x v="7"/>
    <n v="2013"/>
    <n v="85320"/>
    <s v="White"/>
    <s v="Automatic"/>
    <s v="2nd owner"/>
    <n v="36908000"/>
  </r>
  <r>
    <x v="8"/>
    <n v="2020"/>
    <n v="98312"/>
    <s v="Red"/>
    <s v="Automatic"/>
    <s v="3rd owner"/>
    <n v="102584000"/>
  </r>
  <r>
    <x v="8"/>
    <n v="2016"/>
    <n v="5000"/>
    <s v="White"/>
    <s v="Automatic"/>
    <s v="1st owner"/>
    <n v="82000000"/>
  </r>
  <r>
    <x v="8"/>
    <n v="2015"/>
    <n v="130000"/>
    <s v="Black"/>
    <s v="Automatic"/>
    <s v="4th owner"/>
    <n v="45040000"/>
  </r>
  <r>
    <x v="9"/>
    <n v="2020"/>
    <n v="92450"/>
    <s v="Black"/>
    <s v="Automatic"/>
    <s v="3rd owner"/>
    <n v="204684000"/>
  </r>
  <r>
    <x v="9"/>
    <n v="2014"/>
    <n v="152985"/>
    <s v="Black"/>
    <s v="Automatic"/>
    <s v="2nd owner"/>
    <n v="98688000"/>
  </r>
  <r>
    <x v="10"/>
    <n v="2018"/>
    <n v="76429"/>
    <s v="Yellow"/>
    <s v="Automatic"/>
    <s v="1st owner"/>
    <n v="104864000"/>
  </r>
  <r>
    <x v="11"/>
    <n v="2013"/>
    <n v="254028"/>
    <s v="Black"/>
    <s v="Manual"/>
    <s v="2nd owner"/>
    <n v="349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BB880-6C88-49EB-AF68-2CBDF09B6FF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axis="axisRow" dataField="1" showAll="0" sortType="descending">
      <items count="13">
        <item h="1" x="0"/>
        <item h="1"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</pivotFields>
  <rowFields count="1">
    <field x="0"/>
  </rowFields>
  <rowItems count="5"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Count of Ca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06071-4BB9-4EE7-A197-5CF0365DB80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axis="axisRow" dataField="1" showAll="0">
      <items count="13">
        <item h="1" x="0"/>
        <item h="1"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numFmtId="164"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F9263-AD46-4D88-98F7-BA4FF29FCB87}" name="PivotTable6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G17" firstHeaderRow="1" firstDataRow="2" firstDataCol="1"/>
  <pivotFields count="7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ubtotalTop="0" showAll="0"/>
    <pivotField subtotalTop="0" showAll="0"/>
    <pivotField axis="axisCol" dataField="1" subtotalTop="0" showAll="0" sortType="ascending" sumSubtotal="1">
      <items count="7">
        <item x="4"/>
        <item x="2"/>
        <item x="3"/>
        <item x="0"/>
        <item x="1"/>
        <item x="5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4" subtotalTop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 v="2"/>
    </i>
    <i>
      <x v="5"/>
    </i>
    <i>
      <x v="1"/>
    </i>
    <i>
      <x v="3"/>
    </i>
    <i>
      <x/>
    </i>
    <i>
      <x v="4"/>
    </i>
  </colItems>
  <dataFields count="1">
    <dataField name="Count of Color" fld="3" subtotal="count" baseField="0" baseItem="0"/>
  </dataFields>
  <formats count="2">
    <format dxfId="1">
      <pivotArea dataOnly="0" fieldPosition="0">
        <references count="1">
          <reference field="0" count="0"/>
        </references>
      </pivotArea>
    </format>
    <format dxfId="0">
      <pivotArea field="3" grandRow="1" outline="0" collapsedLevelsAreSubtotals="1" axis="axisCol" fieldPosition="0">
        <references count="1">
          <reference field="3" count="1" selected="0">
            <x v="4"/>
          </reference>
        </references>
      </pivotArea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2EF45-333B-409A-BCA4-73416A5086F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 (Kshs)" fld="6" subtotal="average" baseField="5" baseItem="0"/>
  </dataFields>
  <pivotTableStyleInfo name="PivotStyleMedium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4E5B4-3599-48F3-84CE-CD992637B565}" name="Table2" displayName="Table2" ref="B7:H25" totalsRowShown="0" headerRowDxfId="3">
  <autoFilter ref="B7:H25" xr:uid="{2BE4E5B4-3599-48F3-84CE-CD992637B565}"/>
  <tableColumns count="7">
    <tableColumn id="1" xr3:uid="{FF330859-A8AA-4649-9AE3-BE8124FBCF8C}" name="Car"/>
    <tableColumn id="2" xr3:uid="{8527FFA9-1A2A-41BB-9D6C-9B8823C15D47}" name="Year"/>
    <tableColumn id="3" xr3:uid="{AB9870CF-AE20-490A-A72B-94CFF495FC59}" name="KM Driven"/>
    <tableColumn id="4" xr3:uid="{69BFE3B6-E766-40C4-BBDB-3CAB20800D50}" name="Color"/>
    <tableColumn id="5" xr3:uid="{819F9D15-AF7E-484C-80DC-AA711D9BADDD}" name="Transimission"/>
    <tableColumn id="6" xr3:uid="{FFF422DC-396A-4831-93E3-417F579EA6BA}" name="Owner"/>
    <tableColumn id="7" xr3:uid="{010EE9AB-084A-4291-ABF0-06AF970A8032}" name="Price (Kshs)" dataDxfId="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F55F04-04EC-4D1A-BE08-B92C1FE0CCCD}" name="Table4" displayName="Table4" ref="A1:G7" totalsRowShown="0">
  <autoFilter ref="A1:G7" xr:uid="{7DF55F04-04EC-4D1A-BE08-B92C1FE0CCCD}"/>
  <tableColumns count="7">
    <tableColumn id="1" xr3:uid="{FFDF3C8A-D2F6-4992-9E8A-E1AD29A43D0A}" name="Car"/>
    <tableColumn id="2" xr3:uid="{3368ACD5-B0D0-4BF9-9FCB-668A2C62C922}" name="Year"/>
    <tableColumn id="3" xr3:uid="{AEAD51C1-00B9-4207-93D6-70F2D334B3B3}" name="KM Driven"/>
    <tableColumn id="4" xr3:uid="{95D32C55-C429-4DBB-924B-31A1BC1DEB74}" name="Color"/>
    <tableColumn id="5" xr3:uid="{4B651CCA-B5CE-44B7-B03A-38C360F9C05B}" name="Transimission"/>
    <tableColumn id="6" xr3:uid="{23EE40AE-E59F-4723-A6ED-10E87B388DEC}" name="Owner"/>
    <tableColumn id="7" xr3:uid="{5D3FC59B-7191-4782-A65D-A5B457510213}" name="Price (Ks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4-05-17T20:51:53.05" personId="{7CFAF580-3869-4CD8-84F9-FFA7CBC777BF}" id="{12239496-901D-4BFB-AEDF-1BB1820A5C24}">
    <text>Least Popular</text>
  </threadedComment>
  <threadedComment ref="C17" dT="2024-05-17T20:53:09.34" personId="{7CFAF580-3869-4CD8-84F9-FFA7CBC777BF}" id="{C9E4A2CF-EB6C-4E14-B396-DA3842FC423A}">
    <text>Least popular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3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ebby.powers@jeemail.com" TargetMode="External"/><Relationship Id="rId3" Type="http://schemas.openxmlformats.org/officeDocument/2006/relationships/hyperlink" Target="mailto:vladimir.lupin@kremlin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storm@gotrocks.net" TargetMode="External"/><Relationship Id="rId1" Type="http://schemas.openxmlformats.org/officeDocument/2006/relationships/hyperlink" Target="mailto:firstname.lastname@emailprovider.com" TargetMode="External"/><Relationship Id="rId6" Type="http://schemas.openxmlformats.org/officeDocument/2006/relationships/hyperlink" Target="mailto:stephanie.diaz@msm.org" TargetMode="External"/><Relationship Id="rId5" Type="http://schemas.openxmlformats.org/officeDocument/2006/relationships/hyperlink" Target="mailto:donald.gump@wahoo.com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john.johnson@w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45EC-114D-46BA-8977-F2A097460945}">
  <dimension ref="A3:B8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16" t="s">
        <v>99</v>
      </c>
      <c r="B3" t="s">
        <v>102</v>
      </c>
    </row>
    <row r="4" spans="1:2" x14ac:dyDescent="0.3">
      <c r="A4" s="17" t="s">
        <v>11</v>
      </c>
      <c r="B4">
        <v>3</v>
      </c>
    </row>
    <row r="5" spans="1:2" x14ac:dyDescent="0.3">
      <c r="A5" s="17" t="s">
        <v>22</v>
      </c>
      <c r="B5">
        <v>2</v>
      </c>
    </row>
    <row r="6" spans="1:2" x14ac:dyDescent="0.3">
      <c r="A6" s="17" t="s">
        <v>26</v>
      </c>
      <c r="B6">
        <v>1</v>
      </c>
    </row>
    <row r="7" spans="1:2" x14ac:dyDescent="0.3">
      <c r="A7" s="17" t="s">
        <v>34</v>
      </c>
      <c r="B7">
        <v>1</v>
      </c>
    </row>
    <row r="8" spans="1:2" x14ac:dyDescent="0.3">
      <c r="A8" s="17" t="s">
        <v>100</v>
      </c>
      <c r="B8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23AF-72E1-4664-AE76-1A68CE2F23B5}">
  <sheetPr>
    <tabColor theme="5" tint="-0.249977111117893"/>
  </sheetPr>
  <dimension ref="A1:C10"/>
  <sheetViews>
    <sheetView tabSelected="1" workbookViewId="0">
      <selection activeCell="F12" sqref="F12"/>
    </sheetView>
  </sheetViews>
  <sheetFormatPr defaultRowHeight="14.4" x14ac:dyDescent="0.3"/>
  <cols>
    <col min="1" max="1" width="29.44140625" style="3" bestFit="1" customWidth="1"/>
    <col min="2" max="2" width="10.6640625" style="3" bestFit="1" customWidth="1"/>
    <col min="3" max="3" width="11.6640625" style="3" bestFit="1" customWidth="1"/>
    <col min="4" max="16384" width="8.88671875" style="3"/>
  </cols>
  <sheetData>
    <row r="1" spans="1:3" x14ac:dyDescent="0.3">
      <c r="A1" s="4" t="s">
        <v>54</v>
      </c>
      <c r="B1" s="4" t="s">
        <v>88</v>
      </c>
      <c r="C1" s="4" t="s">
        <v>58</v>
      </c>
    </row>
    <row r="2" spans="1:3" x14ac:dyDescent="0.3">
      <c r="A2" s="5" t="s">
        <v>63</v>
      </c>
      <c r="B2" s="15">
        <v>43484</v>
      </c>
      <c r="C2" s="6" t="s">
        <v>89</v>
      </c>
    </row>
    <row r="3" spans="1:3" x14ac:dyDescent="0.3">
      <c r="A3" s="5" t="s">
        <v>64</v>
      </c>
      <c r="B3" s="15">
        <v>43364</v>
      </c>
      <c r="C3" s="6" t="s">
        <v>90</v>
      </c>
    </row>
    <row r="4" spans="1:3" x14ac:dyDescent="0.3">
      <c r="A4" s="5" t="s">
        <v>68</v>
      </c>
      <c r="B4" s="15">
        <v>43420</v>
      </c>
      <c r="C4" s="6" t="s">
        <v>91</v>
      </c>
    </row>
    <row r="5" spans="1:3" x14ac:dyDescent="0.3">
      <c r="A5" s="5" t="s">
        <v>92</v>
      </c>
      <c r="B5" s="15">
        <v>43045</v>
      </c>
      <c r="C5" s="6" t="s">
        <v>93</v>
      </c>
    </row>
    <row r="6" spans="1:3" x14ac:dyDescent="0.3">
      <c r="A6" s="5" t="s">
        <v>66</v>
      </c>
      <c r="B6" s="15">
        <v>43410</v>
      </c>
      <c r="C6" s="6" t="s">
        <v>94</v>
      </c>
    </row>
    <row r="7" spans="1:3" x14ac:dyDescent="0.3">
      <c r="A7" s="5" t="s">
        <v>67</v>
      </c>
      <c r="B7" s="15">
        <v>43068</v>
      </c>
      <c r="C7" s="6" t="s">
        <v>93</v>
      </c>
    </row>
    <row r="8" spans="1:3" x14ac:dyDescent="0.3">
      <c r="A8" s="5" t="s">
        <v>65</v>
      </c>
      <c r="B8" s="15">
        <v>43436</v>
      </c>
      <c r="C8" s="6" t="s">
        <v>95</v>
      </c>
    </row>
    <row r="9" spans="1:3" x14ac:dyDescent="0.3">
      <c r="A9" s="5" t="s">
        <v>96</v>
      </c>
      <c r="B9" s="15">
        <v>43354</v>
      </c>
      <c r="C9" s="6" t="s">
        <v>97</v>
      </c>
    </row>
    <row r="10" spans="1:3" x14ac:dyDescent="0.3">
      <c r="A10" s="5" t="s">
        <v>69</v>
      </c>
      <c r="B10" s="15">
        <v>43438</v>
      </c>
      <c r="C10" s="6" t="s">
        <v>98</v>
      </c>
    </row>
  </sheetData>
  <hyperlinks>
    <hyperlink ref="A2" r:id="rId1" xr:uid="{E013C40C-64B8-4B5B-A92F-3E40BAFBFA27}"/>
    <hyperlink ref="A3" r:id="rId2" xr:uid="{F474F9FE-EFF2-428F-B344-CFE7032DE925}"/>
    <hyperlink ref="A4" r:id="rId3" xr:uid="{1DF88519-7FA6-41DF-A5AF-9D496D13DB7C}"/>
    <hyperlink ref="A5" r:id="rId4" xr:uid="{DB29B898-4C5D-4F47-9760-3B8612D9AB3D}"/>
    <hyperlink ref="A6" r:id="rId5" xr:uid="{88599B54-F63C-446C-9FF0-8F85B03FA5BC}"/>
    <hyperlink ref="A7" r:id="rId6" xr:uid="{9E47E934-8C58-4D26-91D8-9816B3D8C7A2}"/>
    <hyperlink ref="A8" r:id="rId7" xr:uid="{B10C7652-335D-42C8-BC73-BD60C9239D62}"/>
    <hyperlink ref="A9" r:id="rId8" xr:uid="{999DED9D-D11F-441E-ABEF-A063E9E5B91E}"/>
    <hyperlink ref="A10" r:id="rId9" xr:uid="{5FA33D26-3428-42D3-91A9-84F9B2FF48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69B3-3B96-454E-B4F3-35F9DD3B5D21}">
  <sheetPr>
    <tabColor theme="4"/>
  </sheetPr>
  <dimension ref="A1:K25"/>
  <sheetViews>
    <sheetView workbookViewId="0">
      <selection activeCell="D19" sqref="D19"/>
    </sheetView>
  </sheetViews>
  <sheetFormatPr defaultRowHeight="14.4" x14ac:dyDescent="0.3"/>
  <cols>
    <col min="1" max="1" width="3.88671875" customWidth="1"/>
    <col min="2" max="2" width="16.44140625" bestFit="1" customWidth="1"/>
    <col min="4" max="4" width="12.5546875" customWidth="1"/>
    <col min="6" max="6" width="14.21875" customWidth="1"/>
    <col min="7" max="7" width="10.5546875" bestFit="1" customWidth="1"/>
    <col min="8" max="8" width="15" customWidth="1"/>
    <col min="9" max="11" width="7.77734375" customWidth="1"/>
  </cols>
  <sheetData>
    <row r="1" spans="1:11" x14ac:dyDescent="0.3">
      <c r="B1" s="1" t="s">
        <v>0</v>
      </c>
    </row>
    <row r="2" spans="1:11" x14ac:dyDescent="0.3">
      <c r="A2">
        <v>1</v>
      </c>
      <c r="B2" t="s">
        <v>1</v>
      </c>
    </row>
    <row r="3" spans="1:11" x14ac:dyDescent="0.3">
      <c r="A3">
        <v>2</v>
      </c>
      <c r="B3" t="s">
        <v>2</v>
      </c>
    </row>
    <row r="4" spans="1:11" x14ac:dyDescent="0.3">
      <c r="A4">
        <v>3</v>
      </c>
      <c r="B4" t="s">
        <v>3</v>
      </c>
    </row>
    <row r="5" spans="1:11" x14ac:dyDescent="0.3">
      <c r="A5">
        <v>4</v>
      </c>
      <c r="B5" t="s">
        <v>4</v>
      </c>
    </row>
    <row r="7" spans="1:11" x14ac:dyDescent="0.3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50</v>
      </c>
      <c r="I7" s="1"/>
      <c r="J7" s="1"/>
      <c r="K7" s="1"/>
    </row>
    <row r="8" spans="1:11" x14ac:dyDescent="0.3">
      <c r="B8" t="s">
        <v>15</v>
      </c>
      <c r="C8">
        <v>2017</v>
      </c>
      <c r="D8">
        <v>130000</v>
      </c>
      <c r="E8" t="s">
        <v>16</v>
      </c>
      <c r="F8" t="s">
        <v>17</v>
      </c>
      <c r="G8" t="s">
        <v>18</v>
      </c>
      <c r="H8" s="2">
        <v>48642000</v>
      </c>
    </row>
    <row r="9" spans="1:11" x14ac:dyDescent="0.3">
      <c r="B9" t="s">
        <v>31</v>
      </c>
      <c r="C9">
        <v>2014</v>
      </c>
      <c r="D9">
        <v>45832</v>
      </c>
      <c r="E9" t="s">
        <v>12</v>
      </c>
      <c r="F9" t="s">
        <v>17</v>
      </c>
      <c r="G9" t="s">
        <v>14</v>
      </c>
      <c r="H9" s="2">
        <v>46500000</v>
      </c>
    </row>
    <row r="10" spans="1:11" x14ac:dyDescent="0.3">
      <c r="B10" t="s">
        <v>26</v>
      </c>
      <c r="C10">
        <v>2011</v>
      </c>
      <c r="D10">
        <v>205204</v>
      </c>
      <c r="E10" t="s">
        <v>16</v>
      </c>
      <c r="F10" t="s">
        <v>13</v>
      </c>
      <c r="G10" t="s">
        <v>18</v>
      </c>
      <c r="H10" s="2">
        <v>26482000</v>
      </c>
    </row>
    <row r="11" spans="1:11" x14ac:dyDescent="0.3">
      <c r="B11" t="s">
        <v>34</v>
      </c>
      <c r="C11">
        <v>2017</v>
      </c>
      <c r="D11">
        <v>92450</v>
      </c>
      <c r="E11" t="s">
        <v>16</v>
      </c>
      <c r="F11" t="s">
        <v>17</v>
      </c>
      <c r="G11" t="s">
        <v>18</v>
      </c>
      <c r="H11" s="2">
        <v>70480000</v>
      </c>
    </row>
    <row r="12" spans="1:11" x14ac:dyDescent="0.3">
      <c r="B12" t="s">
        <v>22</v>
      </c>
      <c r="C12">
        <v>2021</v>
      </c>
      <c r="D12">
        <v>17283</v>
      </c>
      <c r="E12" t="s">
        <v>12</v>
      </c>
      <c r="F12" t="s">
        <v>17</v>
      </c>
      <c r="G12" t="s">
        <v>14</v>
      </c>
      <c r="H12" s="2">
        <v>84000000</v>
      </c>
    </row>
    <row r="13" spans="1:11" x14ac:dyDescent="0.3">
      <c r="B13" t="s">
        <v>22</v>
      </c>
      <c r="C13">
        <v>2018</v>
      </c>
      <c r="D13">
        <v>156784</v>
      </c>
      <c r="E13" t="s">
        <v>24</v>
      </c>
      <c r="F13" t="s">
        <v>17</v>
      </c>
      <c r="G13" t="s">
        <v>21</v>
      </c>
      <c r="H13" s="2">
        <v>75210000</v>
      </c>
    </row>
    <row r="14" spans="1:11" x14ac:dyDescent="0.3">
      <c r="B14" t="s">
        <v>11</v>
      </c>
      <c r="C14">
        <v>2012</v>
      </c>
      <c r="D14">
        <v>342358</v>
      </c>
      <c r="E14" t="s">
        <v>12</v>
      </c>
      <c r="F14" t="s">
        <v>13</v>
      </c>
      <c r="G14" t="s">
        <v>14</v>
      </c>
      <c r="H14" s="2">
        <v>30800000</v>
      </c>
    </row>
    <row r="15" spans="1:11" x14ac:dyDescent="0.3">
      <c r="B15" t="s">
        <v>11</v>
      </c>
      <c r="C15">
        <v>2020</v>
      </c>
      <c r="D15">
        <v>76240</v>
      </c>
      <c r="E15" t="s">
        <v>12</v>
      </c>
      <c r="F15" t="s">
        <v>13</v>
      </c>
      <c r="G15" t="s">
        <v>18</v>
      </c>
      <c r="H15" s="2">
        <v>110544000</v>
      </c>
    </row>
    <row r="16" spans="1:11" x14ac:dyDescent="0.3">
      <c r="B16" t="s">
        <v>11</v>
      </c>
      <c r="C16">
        <v>2019</v>
      </c>
      <c r="D16">
        <v>52034</v>
      </c>
      <c r="E16" t="s">
        <v>25</v>
      </c>
      <c r="F16" t="s">
        <v>13</v>
      </c>
      <c r="G16" t="s">
        <v>14</v>
      </c>
      <c r="H16" s="2">
        <v>90000000</v>
      </c>
    </row>
    <row r="17" spans="2:8" x14ac:dyDescent="0.3">
      <c r="B17" t="s">
        <v>32</v>
      </c>
      <c r="C17">
        <v>2018</v>
      </c>
      <c r="D17">
        <v>67591</v>
      </c>
      <c r="E17" t="s">
        <v>24</v>
      </c>
      <c r="F17" t="s">
        <v>13</v>
      </c>
      <c r="G17" t="s">
        <v>18</v>
      </c>
      <c r="H17" s="2">
        <v>64840000</v>
      </c>
    </row>
    <row r="18" spans="2:8" x14ac:dyDescent="0.3">
      <c r="B18" t="s">
        <v>33</v>
      </c>
      <c r="C18">
        <v>2013</v>
      </c>
      <c r="D18">
        <v>85320</v>
      </c>
      <c r="E18" t="s">
        <v>12</v>
      </c>
      <c r="F18" t="s">
        <v>13</v>
      </c>
      <c r="G18" t="s">
        <v>18</v>
      </c>
      <c r="H18" s="2">
        <v>36908000</v>
      </c>
    </row>
    <row r="19" spans="2:8" x14ac:dyDescent="0.3">
      <c r="B19" t="s">
        <v>23</v>
      </c>
      <c r="C19">
        <v>2020</v>
      </c>
      <c r="D19">
        <v>98312</v>
      </c>
      <c r="E19" t="s">
        <v>16</v>
      </c>
      <c r="F19" t="s">
        <v>13</v>
      </c>
      <c r="G19" t="s">
        <v>21</v>
      </c>
      <c r="H19" s="2">
        <v>102584000</v>
      </c>
    </row>
    <row r="20" spans="2:8" x14ac:dyDescent="0.3">
      <c r="B20" t="s">
        <v>23</v>
      </c>
      <c r="C20">
        <v>2016</v>
      </c>
      <c r="D20">
        <v>5000</v>
      </c>
      <c r="E20" t="s">
        <v>12</v>
      </c>
      <c r="F20" t="s">
        <v>13</v>
      </c>
      <c r="G20" t="s">
        <v>14</v>
      </c>
      <c r="H20" s="2">
        <v>82000000</v>
      </c>
    </row>
    <row r="21" spans="2:8" x14ac:dyDescent="0.3">
      <c r="B21" t="s">
        <v>23</v>
      </c>
      <c r="C21">
        <v>2015</v>
      </c>
      <c r="D21">
        <v>130000</v>
      </c>
      <c r="E21" t="s">
        <v>20</v>
      </c>
      <c r="F21" t="s">
        <v>13</v>
      </c>
      <c r="G21" t="s">
        <v>35</v>
      </c>
      <c r="H21" s="2">
        <v>45040000</v>
      </c>
    </row>
    <row r="22" spans="2:8" x14ac:dyDescent="0.3">
      <c r="B22" t="s">
        <v>19</v>
      </c>
      <c r="C22">
        <v>2020</v>
      </c>
      <c r="D22">
        <v>92450</v>
      </c>
      <c r="E22" t="s">
        <v>20</v>
      </c>
      <c r="F22" t="s">
        <v>13</v>
      </c>
      <c r="G22" t="s">
        <v>21</v>
      </c>
      <c r="H22" s="2">
        <v>204684000</v>
      </c>
    </row>
    <row r="23" spans="2:8" x14ac:dyDescent="0.3">
      <c r="B23" t="s">
        <v>19</v>
      </c>
      <c r="C23">
        <v>2014</v>
      </c>
      <c r="D23">
        <v>152985</v>
      </c>
      <c r="E23" t="s">
        <v>20</v>
      </c>
      <c r="F23" t="s">
        <v>13</v>
      </c>
      <c r="G23" t="s">
        <v>18</v>
      </c>
      <c r="H23" s="2">
        <v>98688000</v>
      </c>
    </row>
    <row r="24" spans="2:8" x14ac:dyDescent="0.3">
      <c r="B24" t="s">
        <v>27</v>
      </c>
      <c r="C24">
        <v>2018</v>
      </c>
      <c r="D24">
        <v>76429</v>
      </c>
      <c r="E24" t="s">
        <v>28</v>
      </c>
      <c r="F24" t="s">
        <v>13</v>
      </c>
      <c r="G24" t="s">
        <v>14</v>
      </c>
      <c r="H24" s="2">
        <v>104864000</v>
      </c>
    </row>
    <row r="25" spans="2:8" x14ac:dyDescent="0.3">
      <c r="B25" t="s">
        <v>29</v>
      </c>
      <c r="C25">
        <v>2013</v>
      </c>
      <c r="D25">
        <v>254028</v>
      </c>
      <c r="E25" t="s">
        <v>20</v>
      </c>
      <c r="F25" t="s">
        <v>17</v>
      </c>
      <c r="G25" t="s">
        <v>18</v>
      </c>
      <c r="H25" s="2">
        <v>34904000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4AFC-28E1-423D-8080-1E961119E3DC}">
  <dimension ref="A1:B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1" spans="1:2" s="24" customFormat="1" x14ac:dyDescent="0.3">
      <c r="A1" s="24">
        <v>1</v>
      </c>
      <c r="B1" s="24" t="s">
        <v>1</v>
      </c>
    </row>
    <row r="3" spans="1:2" x14ac:dyDescent="0.3">
      <c r="A3" s="16" t="s">
        <v>99</v>
      </c>
      <c r="B3" t="s">
        <v>102</v>
      </c>
    </row>
    <row r="4" spans="1:2" x14ac:dyDescent="0.3">
      <c r="A4" s="17" t="s">
        <v>26</v>
      </c>
      <c r="B4">
        <v>1</v>
      </c>
    </row>
    <row r="5" spans="1:2" x14ac:dyDescent="0.3">
      <c r="A5" s="17" t="s">
        <v>34</v>
      </c>
      <c r="B5">
        <v>1</v>
      </c>
    </row>
    <row r="6" spans="1:2" x14ac:dyDescent="0.3">
      <c r="A6" s="17" t="s">
        <v>22</v>
      </c>
      <c r="B6">
        <v>2</v>
      </c>
    </row>
    <row r="7" spans="1:2" x14ac:dyDescent="0.3">
      <c r="A7" s="17" t="s">
        <v>11</v>
      </c>
      <c r="B7">
        <v>3</v>
      </c>
    </row>
    <row r="8" spans="1:2" x14ac:dyDescent="0.3">
      <c r="A8" s="17" t="s">
        <v>100</v>
      </c>
      <c r="B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84CE-B506-46D1-ABF9-318DD4233B94}">
  <sheetPr>
    <tabColor rgb="FFFF0000"/>
  </sheetPr>
  <dimension ref="A1:L22"/>
  <sheetViews>
    <sheetView topLeftCell="B1" zoomScale="99" workbookViewId="0">
      <selection activeCell="H11" sqref="H11"/>
    </sheetView>
  </sheetViews>
  <sheetFormatPr defaultRowHeight="14.4" x14ac:dyDescent="0.3"/>
  <cols>
    <col min="1" max="1" width="3.88671875" customWidth="1"/>
    <col min="2" max="2" width="16.44140625" bestFit="1" customWidth="1"/>
    <col min="4" max="4" width="12.5546875" customWidth="1"/>
    <col min="6" max="6" width="13" bestFit="1" customWidth="1"/>
    <col min="7" max="7" width="10.5546875" bestFit="1" customWidth="1"/>
    <col min="8" max="8" width="15" customWidth="1"/>
    <col min="9" max="10" width="8.88671875" customWidth="1"/>
  </cols>
  <sheetData>
    <row r="1" spans="1:12" x14ac:dyDescent="0.3">
      <c r="B1" s="1" t="s">
        <v>0</v>
      </c>
    </row>
    <row r="2" spans="1:12" s="24" customFormat="1" x14ac:dyDescent="0.3">
      <c r="A2" s="24">
        <v>2</v>
      </c>
      <c r="B2" s="24" t="s">
        <v>2</v>
      </c>
    </row>
    <row r="4" spans="1:12" x14ac:dyDescent="0.3">
      <c r="B4" s="1" t="s">
        <v>36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50</v>
      </c>
      <c r="I4" s="1" t="s">
        <v>37</v>
      </c>
      <c r="J4" s="1" t="s">
        <v>36</v>
      </c>
      <c r="K4" s="1" t="s">
        <v>36</v>
      </c>
      <c r="L4" s="1" t="s">
        <v>37</v>
      </c>
    </row>
    <row r="5" spans="1:12" x14ac:dyDescent="0.3">
      <c r="B5" t="s">
        <v>15</v>
      </c>
      <c r="C5">
        <v>2017</v>
      </c>
      <c r="D5">
        <v>130000</v>
      </c>
      <c r="E5" t="s">
        <v>16</v>
      </c>
      <c r="F5" t="s">
        <v>17</v>
      </c>
      <c r="G5" t="s">
        <v>18</v>
      </c>
      <c r="H5" s="2">
        <v>48642000</v>
      </c>
      <c r="I5" t="e">
        <f>VLOOKUP($B5,Table1,MATCH(I$4,'Manufacturing country'!$A$1:$B$1),TRUE)</f>
        <v>#N/A</v>
      </c>
      <c r="J5" t="str">
        <f t="shared" ref="J5:J21" si="0">LEFT(B5,FIND(" ",B5))</f>
        <v xml:space="preserve">Audi </v>
      </c>
      <c r="K5" t="s">
        <v>115</v>
      </c>
      <c r="L5" t="e">
        <f t="shared" ref="L5:L22" si="1">VLOOKUP($K5,Table1,2,TRUE)</f>
        <v>#N/A</v>
      </c>
    </row>
    <row r="6" spans="1:12" x14ac:dyDescent="0.3">
      <c r="B6" t="s">
        <v>31</v>
      </c>
      <c r="C6">
        <v>2014</v>
      </c>
      <c r="D6">
        <v>45832</v>
      </c>
      <c r="E6" t="s">
        <v>12</v>
      </c>
      <c r="F6" t="s">
        <v>17</v>
      </c>
      <c r="G6" t="s">
        <v>14</v>
      </c>
      <c r="H6" s="2">
        <v>46500000</v>
      </c>
      <c r="I6" t="e">
        <f>VLOOKUP($B6,Table1,MATCH(I$4,'Manufacturing country'!$A$1:$B$1),TRUE)</f>
        <v>#N/A</v>
      </c>
      <c r="J6" t="str">
        <f t="shared" si="0"/>
        <v xml:space="preserve">Audi </v>
      </c>
      <c r="K6" t="s">
        <v>115</v>
      </c>
      <c r="L6" t="e">
        <f t="shared" si="1"/>
        <v>#N/A</v>
      </c>
    </row>
    <row r="7" spans="1:12" x14ac:dyDescent="0.3">
      <c r="B7" t="s">
        <v>26</v>
      </c>
      <c r="C7">
        <v>2011</v>
      </c>
      <c r="D7">
        <v>205204</v>
      </c>
      <c r="E7" t="s">
        <v>16</v>
      </c>
      <c r="F7" t="s">
        <v>13</v>
      </c>
      <c r="G7" t="s">
        <v>18</v>
      </c>
      <c r="H7" s="2">
        <v>26482000</v>
      </c>
      <c r="I7" t="str">
        <f>VLOOKUP($B7,Table1,MATCH(I$4,'Manufacturing country'!$A$1:$B$1),TRUE)</f>
        <v>Germany</v>
      </c>
      <c r="J7" t="str">
        <f t="shared" si="0"/>
        <v xml:space="preserve">BMW </v>
      </c>
      <c r="K7" t="s">
        <v>116</v>
      </c>
      <c r="L7" t="str">
        <f t="shared" si="1"/>
        <v>Germany</v>
      </c>
    </row>
    <row r="8" spans="1:12" x14ac:dyDescent="0.3">
      <c r="B8" t="s">
        <v>34</v>
      </c>
      <c r="C8">
        <v>2017</v>
      </c>
      <c r="D8">
        <v>92450</v>
      </c>
      <c r="E8" t="s">
        <v>16</v>
      </c>
      <c r="F8" t="s">
        <v>17</v>
      </c>
      <c r="G8" t="s">
        <v>18</v>
      </c>
      <c r="H8" s="2">
        <v>70480000</v>
      </c>
      <c r="I8" t="str">
        <f>VLOOKUP($B8,Table1,MATCH(I$4,'Manufacturing country'!$A$1:$B$1),TRUE)</f>
        <v>Germany</v>
      </c>
      <c r="J8" t="str">
        <f t="shared" si="0"/>
        <v xml:space="preserve">BMW </v>
      </c>
      <c r="K8" t="s">
        <v>116</v>
      </c>
      <c r="L8" t="str">
        <f t="shared" si="1"/>
        <v>Germany</v>
      </c>
    </row>
    <row r="9" spans="1:12" x14ac:dyDescent="0.3">
      <c r="B9" t="s">
        <v>22</v>
      </c>
      <c r="C9">
        <v>2021</v>
      </c>
      <c r="D9">
        <v>17283</v>
      </c>
      <c r="E9" t="s">
        <v>12</v>
      </c>
      <c r="F9" t="s">
        <v>17</v>
      </c>
      <c r="G9" t="s">
        <v>14</v>
      </c>
      <c r="H9" s="2">
        <v>84000000</v>
      </c>
      <c r="I9" t="str">
        <f>VLOOKUP($B9,Table1,MATCH(I$4,'Manufacturing country'!$A$1:$B$1),TRUE)</f>
        <v>Germany</v>
      </c>
      <c r="J9" t="str">
        <f t="shared" si="0"/>
        <v xml:space="preserve">BMW </v>
      </c>
      <c r="K9" t="s">
        <v>116</v>
      </c>
      <c r="L9" t="str">
        <f t="shared" si="1"/>
        <v>Germany</v>
      </c>
    </row>
    <row r="10" spans="1:12" x14ac:dyDescent="0.3">
      <c r="B10" t="s">
        <v>22</v>
      </c>
      <c r="C10">
        <v>2018</v>
      </c>
      <c r="D10">
        <v>156784</v>
      </c>
      <c r="E10" t="s">
        <v>24</v>
      </c>
      <c r="F10" t="s">
        <v>17</v>
      </c>
      <c r="G10" t="s">
        <v>21</v>
      </c>
      <c r="H10" s="2">
        <v>75210000</v>
      </c>
      <c r="I10" t="str">
        <f>VLOOKUP($B10,Table1,MATCH(I$4,'Manufacturing country'!$A$1:$B$1),TRUE)</f>
        <v>Germany</v>
      </c>
      <c r="J10" t="str">
        <f t="shared" si="0"/>
        <v xml:space="preserve">BMW </v>
      </c>
      <c r="K10" t="s">
        <v>116</v>
      </c>
      <c r="L10" t="str">
        <f t="shared" si="1"/>
        <v>Germany</v>
      </c>
    </row>
    <row r="11" spans="1:12" x14ac:dyDescent="0.3">
      <c r="B11" t="s">
        <v>11</v>
      </c>
      <c r="C11">
        <v>2012</v>
      </c>
      <c r="D11">
        <v>342358</v>
      </c>
      <c r="E11" t="s">
        <v>12</v>
      </c>
      <c r="F11" t="s">
        <v>13</v>
      </c>
      <c r="G11" t="s">
        <v>14</v>
      </c>
      <c r="H11" s="2">
        <v>30800000</v>
      </c>
      <c r="I11" t="str">
        <f>VLOOKUP($B11,Table1,MATCH(I$4,'Manufacturing country'!$A$1:$B$1),TRUE)</f>
        <v>Germany</v>
      </c>
      <c r="J11" t="str">
        <f t="shared" si="0"/>
        <v xml:space="preserve">BMW </v>
      </c>
      <c r="K11" t="s">
        <v>116</v>
      </c>
      <c r="L11" t="str">
        <f t="shared" si="1"/>
        <v>Germany</v>
      </c>
    </row>
    <row r="12" spans="1:12" x14ac:dyDescent="0.3">
      <c r="B12" t="s">
        <v>11</v>
      </c>
      <c r="C12">
        <v>2020</v>
      </c>
      <c r="D12">
        <v>76240</v>
      </c>
      <c r="E12" t="s">
        <v>12</v>
      </c>
      <c r="F12" t="s">
        <v>13</v>
      </c>
      <c r="G12" t="s">
        <v>18</v>
      </c>
      <c r="H12" s="2">
        <v>110544000</v>
      </c>
      <c r="I12" t="str">
        <f>VLOOKUP($B12,Table1,MATCH(I$4,'Manufacturing country'!$A$1:$B$1),TRUE)</f>
        <v>Germany</v>
      </c>
      <c r="J12" t="str">
        <f t="shared" si="0"/>
        <v xml:space="preserve">BMW </v>
      </c>
      <c r="K12" t="s">
        <v>116</v>
      </c>
      <c r="L12" t="str">
        <f t="shared" si="1"/>
        <v>Germany</v>
      </c>
    </row>
    <row r="13" spans="1:12" x14ac:dyDescent="0.3">
      <c r="B13" t="s">
        <v>11</v>
      </c>
      <c r="C13">
        <v>2019</v>
      </c>
      <c r="D13">
        <v>52034</v>
      </c>
      <c r="E13" t="s">
        <v>25</v>
      </c>
      <c r="F13" t="s">
        <v>13</v>
      </c>
      <c r="G13" t="s">
        <v>14</v>
      </c>
      <c r="H13" s="2">
        <v>90000000</v>
      </c>
      <c r="I13" t="str">
        <f>VLOOKUP($B13,Table1,MATCH(I$4,'Manufacturing country'!$A$1:$B$1),TRUE)</f>
        <v>Germany</v>
      </c>
      <c r="J13" t="str">
        <f t="shared" si="0"/>
        <v xml:space="preserve">BMW </v>
      </c>
      <c r="K13" t="s">
        <v>116</v>
      </c>
      <c r="L13" t="str">
        <f t="shared" si="1"/>
        <v>Germany</v>
      </c>
    </row>
    <row r="14" spans="1:12" x14ac:dyDescent="0.3">
      <c r="B14" t="s">
        <v>32</v>
      </c>
      <c r="C14">
        <v>2018</v>
      </c>
      <c r="D14">
        <v>67591</v>
      </c>
      <c r="E14" t="s">
        <v>24</v>
      </c>
      <c r="F14" t="s">
        <v>13</v>
      </c>
      <c r="G14" t="s">
        <v>18</v>
      </c>
      <c r="H14" s="2">
        <v>64840000</v>
      </c>
      <c r="I14" t="str">
        <f>VLOOKUP($B14,Table1,MATCH(I$4,'Manufacturing country'!$A$1:$B$1),TRUE)</f>
        <v>Germany</v>
      </c>
      <c r="J14" t="str">
        <f t="shared" si="0"/>
        <v xml:space="preserve">Cadillac </v>
      </c>
      <c r="K14" t="s">
        <v>117</v>
      </c>
      <c r="L14" t="str">
        <f t="shared" si="1"/>
        <v>Germany</v>
      </c>
    </row>
    <row r="15" spans="1:12" x14ac:dyDescent="0.3">
      <c r="B15" t="s">
        <v>33</v>
      </c>
      <c r="C15">
        <v>2013</v>
      </c>
      <c r="D15">
        <v>85320</v>
      </c>
      <c r="E15" t="s">
        <v>12</v>
      </c>
      <c r="F15" t="s">
        <v>13</v>
      </c>
      <c r="G15" t="s">
        <v>18</v>
      </c>
      <c r="H15" s="2">
        <v>36908000</v>
      </c>
      <c r="I15" t="str">
        <f>VLOOKUP($B15,Table1,MATCH(I$4,'Manufacturing country'!$A$1:$B$1),TRUE)</f>
        <v>UK</v>
      </c>
      <c r="J15" t="str">
        <f t="shared" si="0"/>
        <v xml:space="preserve">Jaguar </v>
      </c>
      <c r="K15" t="s">
        <v>118</v>
      </c>
      <c r="L15" t="str">
        <f t="shared" si="1"/>
        <v>UK</v>
      </c>
    </row>
    <row r="16" spans="1:12" x14ac:dyDescent="0.3">
      <c r="B16" t="s">
        <v>23</v>
      </c>
      <c r="C16">
        <v>2020</v>
      </c>
      <c r="D16">
        <v>98312</v>
      </c>
      <c r="E16" t="s">
        <v>16</v>
      </c>
      <c r="F16" t="s">
        <v>13</v>
      </c>
      <c r="G16" t="s">
        <v>21</v>
      </c>
      <c r="H16" s="2">
        <v>102584000</v>
      </c>
      <c r="I16" t="str">
        <f>VLOOKUP($B16,Table1,MATCH(I$4,'Manufacturing country'!$A$1:$B$1),TRUE)</f>
        <v>UK</v>
      </c>
      <c r="J16" t="str">
        <f t="shared" si="0"/>
        <v xml:space="preserve">Lexus </v>
      </c>
      <c r="K16" t="s">
        <v>119</v>
      </c>
      <c r="L16" t="str">
        <f t="shared" si="1"/>
        <v>UK</v>
      </c>
    </row>
    <row r="17" spans="2:12" x14ac:dyDescent="0.3">
      <c r="B17" t="s">
        <v>23</v>
      </c>
      <c r="C17">
        <v>2016</v>
      </c>
      <c r="D17">
        <v>5000</v>
      </c>
      <c r="E17" t="s">
        <v>12</v>
      </c>
      <c r="F17" t="s">
        <v>13</v>
      </c>
      <c r="G17" t="s">
        <v>14</v>
      </c>
      <c r="H17" s="2">
        <v>82000000</v>
      </c>
      <c r="I17" t="str">
        <f>VLOOKUP($B17,Table1,MATCH(I$4,'Manufacturing country'!$A$1:$B$1),TRUE)</f>
        <v>UK</v>
      </c>
      <c r="J17" t="str">
        <f t="shared" si="0"/>
        <v xml:space="preserve">Lexus </v>
      </c>
      <c r="K17" t="s">
        <v>119</v>
      </c>
      <c r="L17" t="str">
        <f t="shared" si="1"/>
        <v>UK</v>
      </c>
    </row>
    <row r="18" spans="2:12" x14ac:dyDescent="0.3">
      <c r="B18" t="s">
        <v>23</v>
      </c>
      <c r="C18">
        <v>2015</v>
      </c>
      <c r="D18">
        <v>130000</v>
      </c>
      <c r="E18" t="s">
        <v>20</v>
      </c>
      <c r="F18" t="s">
        <v>13</v>
      </c>
      <c r="G18" t="s">
        <v>35</v>
      </c>
      <c r="H18" s="2">
        <v>45040000</v>
      </c>
      <c r="I18" t="str">
        <f>VLOOKUP($B18,Table1,MATCH(I$4,'Manufacturing country'!$A$1:$B$1),TRUE)</f>
        <v>UK</v>
      </c>
      <c r="J18" t="str">
        <f t="shared" si="0"/>
        <v xml:space="preserve">Lexus </v>
      </c>
      <c r="K18" t="s">
        <v>119</v>
      </c>
      <c r="L18" t="str">
        <f t="shared" si="1"/>
        <v>UK</v>
      </c>
    </row>
    <row r="19" spans="2:12" x14ac:dyDescent="0.3">
      <c r="B19" t="s">
        <v>19</v>
      </c>
      <c r="C19">
        <v>2020</v>
      </c>
      <c r="D19">
        <v>92450</v>
      </c>
      <c r="E19" t="s">
        <v>20</v>
      </c>
      <c r="F19" t="s">
        <v>13</v>
      </c>
      <c r="G19" t="s">
        <v>21</v>
      </c>
      <c r="H19" s="2">
        <v>204684000</v>
      </c>
      <c r="I19" t="str">
        <f>VLOOKUP($B19,Table1,MATCH(I$4,'Manufacturing country'!$A$1:$B$1),TRUE)</f>
        <v>Germany</v>
      </c>
      <c r="J19" t="str">
        <f t="shared" si="0"/>
        <v xml:space="preserve">Mercedes </v>
      </c>
      <c r="K19" t="s">
        <v>120</v>
      </c>
      <c r="L19" t="str">
        <f t="shared" si="1"/>
        <v>Germany</v>
      </c>
    </row>
    <row r="20" spans="2:12" x14ac:dyDescent="0.3">
      <c r="B20" t="s">
        <v>19</v>
      </c>
      <c r="C20">
        <v>2014</v>
      </c>
      <c r="D20">
        <v>152985</v>
      </c>
      <c r="E20" t="s">
        <v>20</v>
      </c>
      <c r="F20" t="s">
        <v>13</v>
      </c>
      <c r="G20" t="s">
        <v>18</v>
      </c>
      <c r="H20" s="2">
        <v>98688000</v>
      </c>
      <c r="I20" t="str">
        <f>VLOOKUP($B20,Table1,MATCH(I$4,'Manufacturing country'!$A$1:$B$1),TRUE)</f>
        <v>Germany</v>
      </c>
      <c r="J20" t="str">
        <f t="shared" si="0"/>
        <v xml:space="preserve">Mercedes </v>
      </c>
      <c r="K20" t="s">
        <v>120</v>
      </c>
      <c r="L20" t="str">
        <f t="shared" si="1"/>
        <v>Germany</v>
      </c>
    </row>
    <row r="21" spans="2:12" x14ac:dyDescent="0.3">
      <c r="B21" t="s">
        <v>27</v>
      </c>
      <c r="C21">
        <v>2018</v>
      </c>
      <c r="D21">
        <v>76429</v>
      </c>
      <c r="E21" t="s">
        <v>28</v>
      </c>
      <c r="F21" t="s">
        <v>13</v>
      </c>
      <c r="G21" t="s">
        <v>14</v>
      </c>
      <c r="H21" s="2">
        <v>104864000</v>
      </c>
      <c r="I21" t="str">
        <f>VLOOKUP($B21,Table1,MATCH(I$4,'Manufacturing country'!$A$1:$B$1),TRUE)</f>
        <v>Germany</v>
      </c>
      <c r="J21" t="str">
        <f t="shared" si="0"/>
        <v xml:space="preserve">Tesla </v>
      </c>
      <c r="K21" t="s">
        <v>121</v>
      </c>
      <c r="L21" t="str">
        <f t="shared" si="1"/>
        <v>Germany</v>
      </c>
    </row>
    <row r="22" spans="2:12" x14ac:dyDescent="0.3">
      <c r="B22" t="s">
        <v>29</v>
      </c>
      <c r="C22">
        <v>2013</v>
      </c>
      <c r="D22">
        <v>254028</v>
      </c>
      <c r="E22" t="s">
        <v>30</v>
      </c>
      <c r="F22" t="s">
        <v>17</v>
      </c>
      <c r="G22" t="s">
        <v>18</v>
      </c>
      <c r="H22" s="2">
        <v>34904000</v>
      </c>
      <c r="I22" t="str">
        <f>VLOOKUP($B22,Table1,MATCH(B$22,'Manufacturing country'!$A$1:$B$1),TRUE)</f>
        <v>Japan</v>
      </c>
      <c r="J22" t="str">
        <f>LEFT(B22,FIND(" ",B22))</f>
        <v xml:space="preserve">Volvo </v>
      </c>
      <c r="K22" t="s">
        <v>122</v>
      </c>
      <c r="L22" t="str">
        <f t="shared" si="1"/>
        <v>Japan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4E85-8388-4860-992D-3BF66AA1882B}">
  <dimension ref="A1:G7"/>
  <sheetViews>
    <sheetView workbookViewId="0">
      <selection activeCell="F14" sqref="F14"/>
    </sheetView>
  </sheetViews>
  <sheetFormatPr defaultRowHeight="14.4" x14ac:dyDescent="0.3"/>
  <cols>
    <col min="3" max="3" width="11.6640625" customWidth="1"/>
    <col min="5" max="5" width="14.21875" customWidth="1"/>
    <col min="7" max="7" width="12.554687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50</v>
      </c>
    </row>
    <row r="2" spans="1:7" x14ac:dyDescent="0.3">
      <c r="A2" t="s">
        <v>31</v>
      </c>
      <c r="B2">
        <v>2014</v>
      </c>
      <c r="C2">
        <v>45832</v>
      </c>
      <c r="D2" t="s">
        <v>12</v>
      </c>
      <c r="E2" t="s">
        <v>17</v>
      </c>
      <c r="F2" t="s">
        <v>14</v>
      </c>
      <c r="G2">
        <v>46500000</v>
      </c>
    </row>
    <row r="3" spans="1:7" x14ac:dyDescent="0.3">
      <c r="A3" t="s">
        <v>22</v>
      </c>
      <c r="B3">
        <v>2021</v>
      </c>
      <c r="C3">
        <v>17283</v>
      </c>
      <c r="D3" t="s">
        <v>12</v>
      </c>
      <c r="E3" t="s">
        <v>17</v>
      </c>
      <c r="F3" t="s">
        <v>14</v>
      </c>
      <c r="G3">
        <v>84000000</v>
      </c>
    </row>
    <row r="4" spans="1:7" x14ac:dyDescent="0.3">
      <c r="A4" t="s">
        <v>11</v>
      </c>
      <c r="B4">
        <v>2020</v>
      </c>
      <c r="C4">
        <v>76240</v>
      </c>
      <c r="D4" t="s">
        <v>12</v>
      </c>
      <c r="E4" t="s">
        <v>13</v>
      </c>
      <c r="F4" t="s">
        <v>18</v>
      </c>
      <c r="G4">
        <v>110544000</v>
      </c>
    </row>
    <row r="5" spans="1:7" x14ac:dyDescent="0.3">
      <c r="A5" t="s">
        <v>11</v>
      </c>
      <c r="B5">
        <v>2012</v>
      </c>
      <c r="C5">
        <v>342358</v>
      </c>
      <c r="D5" t="s">
        <v>12</v>
      </c>
      <c r="E5" t="s">
        <v>13</v>
      </c>
      <c r="F5" t="s">
        <v>14</v>
      </c>
      <c r="G5">
        <v>30800000</v>
      </c>
    </row>
    <row r="6" spans="1:7" x14ac:dyDescent="0.3">
      <c r="A6" t="s">
        <v>33</v>
      </c>
      <c r="B6">
        <v>2013</v>
      </c>
      <c r="C6">
        <v>85320</v>
      </c>
      <c r="D6" t="s">
        <v>12</v>
      </c>
      <c r="E6" t="s">
        <v>13</v>
      </c>
      <c r="F6" t="s">
        <v>18</v>
      </c>
      <c r="G6">
        <v>36908000</v>
      </c>
    </row>
    <row r="7" spans="1:7" x14ac:dyDescent="0.3">
      <c r="A7" t="s">
        <v>23</v>
      </c>
      <c r="B7">
        <v>2016</v>
      </c>
      <c r="C7">
        <v>5000</v>
      </c>
      <c r="D7" t="s">
        <v>12</v>
      </c>
      <c r="E7" t="s">
        <v>13</v>
      </c>
      <c r="F7" t="s">
        <v>14</v>
      </c>
      <c r="G7">
        <v>82000000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5B93-987E-48A6-B5B5-63BA0A3C8A2E}">
  <sheetPr>
    <tabColor theme="4"/>
  </sheetPr>
  <dimension ref="A1:B9"/>
  <sheetViews>
    <sheetView workbookViewId="0">
      <selection activeCell="H23" sqref="H23"/>
    </sheetView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115</v>
      </c>
      <c r="B3" t="s">
        <v>39</v>
      </c>
    </row>
    <row r="4" spans="1:2" x14ac:dyDescent="0.3">
      <c r="A4" t="s">
        <v>40</v>
      </c>
      <c r="B4" t="s">
        <v>41</v>
      </c>
    </row>
    <row r="5" spans="1:2" x14ac:dyDescent="0.3">
      <c r="A5" t="s">
        <v>42</v>
      </c>
      <c r="B5" t="s">
        <v>43</v>
      </c>
    </row>
    <row r="6" spans="1:2" x14ac:dyDescent="0.3">
      <c r="A6" t="s">
        <v>44</v>
      </c>
      <c r="B6" t="s">
        <v>39</v>
      </c>
    </row>
    <row r="7" spans="1:2" x14ac:dyDescent="0.3">
      <c r="A7" t="s">
        <v>45</v>
      </c>
      <c r="B7" t="s">
        <v>46</v>
      </c>
    </row>
    <row r="8" spans="1:2" x14ac:dyDescent="0.3">
      <c r="A8" t="s">
        <v>47</v>
      </c>
      <c r="B8" t="s">
        <v>41</v>
      </c>
    </row>
    <row r="9" spans="1:2" x14ac:dyDescent="0.3">
      <c r="A9" t="s">
        <v>48</v>
      </c>
      <c r="B9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5A67-EDE3-4AE8-BAFE-98B130916940}">
  <dimension ref="A1:G19"/>
  <sheetViews>
    <sheetView workbookViewId="0">
      <selection activeCell="J8" sqref="J8"/>
    </sheetView>
  </sheetViews>
  <sheetFormatPr defaultRowHeight="14.4" x14ac:dyDescent="0.3"/>
  <cols>
    <col min="1" max="1" width="15.21875" bestFit="1" customWidth="1"/>
    <col min="2" max="2" width="15" bestFit="1" customWidth="1"/>
    <col min="3" max="3" width="6.44140625" bestFit="1" customWidth="1"/>
    <col min="4" max="4" width="4.5546875" bestFit="1" customWidth="1"/>
    <col min="5" max="5" width="4.109375" bestFit="1" customWidth="1"/>
    <col min="6" max="6" width="5.33203125" bestFit="1" customWidth="1"/>
    <col min="7" max="7" width="5.88671875" bestFit="1" customWidth="1"/>
    <col min="8" max="8" width="10.5546875" bestFit="1" customWidth="1"/>
  </cols>
  <sheetData>
    <row r="1" spans="1:7" s="24" customFormat="1" x14ac:dyDescent="0.3">
      <c r="A1" s="24">
        <v>3</v>
      </c>
      <c r="B1" s="24" t="s">
        <v>3</v>
      </c>
    </row>
    <row r="3" spans="1:7" x14ac:dyDescent="0.3">
      <c r="A3" s="16" t="s">
        <v>103</v>
      </c>
      <c r="B3" s="16" t="s">
        <v>101</v>
      </c>
    </row>
    <row r="4" spans="1:7" x14ac:dyDescent="0.3">
      <c r="A4" s="16" t="s">
        <v>99</v>
      </c>
      <c r="B4" t="s">
        <v>25</v>
      </c>
      <c r="C4" t="s">
        <v>28</v>
      </c>
      <c r="D4" t="s">
        <v>24</v>
      </c>
      <c r="E4" t="s">
        <v>16</v>
      </c>
      <c r="F4" t="s">
        <v>20</v>
      </c>
      <c r="G4" t="s">
        <v>12</v>
      </c>
    </row>
    <row r="5" spans="1:7" x14ac:dyDescent="0.3">
      <c r="A5" s="18" t="s">
        <v>15</v>
      </c>
      <c r="B5" s="23"/>
      <c r="C5" s="23"/>
      <c r="D5" s="23"/>
      <c r="E5" s="23">
        <v>1</v>
      </c>
      <c r="F5" s="23"/>
      <c r="G5" s="23"/>
    </row>
    <row r="6" spans="1:7" x14ac:dyDescent="0.3">
      <c r="A6" s="18" t="s">
        <v>31</v>
      </c>
      <c r="B6" s="23"/>
      <c r="C6" s="23"/>
      <c r="D6" s="23"/>
      <c r="E6" s="23"/>
      <c r="F6" s="23"/>
      <c r="G6" s="23">
        <v>1</v>
      </c>
    </row>
    <row r="7" spans="1:7" x14ac:dyDescent="0.3">
      <c r="A7" s="18" t="s">
        <v>26</v>
      </c>
      <c r="B7" s="23"/>
      <c r="C7" s="23"/>
      <c r="D7" s="23"/>
      <c r="E7" s="23">
        <v>1</v>
      </c>
      <c r="F7" s="23"/>
      <c r="G7" s="23"/>
    </row>
    <row r="8" spans="1:7" x14ac:dyDescent="0.3">
      <c r="A8" s="18" t="s">
        <v>34</v>
      </c>
      <c r="B8" s="23"/>
      <c r="C8" s="23"/>
      <c r="D8" s="23"/>
      <c r="E8" s="23">
        <v>1</v>
      </c>
      <c r="F8" s="23"/>
      <c r="G8" s="23"/>
    </row>
    <row r="9" spans="1:7" x14ac:dyDescent="0.3">
      <c r="A9" s="18" t="s">
        <v>22</v>
      </c>
      <c r="B9" s="23"/>
      <c r="C9" s="23"/>
      <c r="D9" s="23">
        <v>1</v>
      </c>
      <c r="E9" s="23"/>
      <c r="F9" s="23"/>
      <c r="G9" s="23">
        <v>1</v>
      </c>
    </row>
    <row r="10" spans="1:7" x14ac:dyDescent="0.3">
      <c r="A10" s="18" t="s">
        <v>11</v>
      </c>
      <c r="B10" s="23">
        <v>1</v>
      </c>
      <c r="C10" s="23"/>
      <c r="D10" s="23"/>
      <c r="E10" s="23"/>
      <c r="F10" s="23"/>
      <c r="G10" s="23">
        <v>2</v>
      </c>
    </row>
    <row r="11" spans="1:7" x14ac:dyDescent="0.3">
      <c r="A11" s="18" t="s">
        <v>32</v>
      </c>
      <c r="B11" s="23"/>
      <c r="C11" s="23"/>
      <c r="D11" s="23">
        <v>1</v>
      </c>
      <c r="E11" s="23"/>
      <c r="F11" s="23"/>
      <c r="G11" s="23"/>
    </row>
    <row r="12" spans="1:7" x14ac:dyDescent="0.3">
      <c r="A12" s="18" t="s">
        <v>33</v>
      </c>
      <c r="B12" s="23"/>
      <c r="C12" s="23"/>
      <c r="D12" s="23"/>
      <c r="E12" s="23"/>
      <c r="F12" s="23"/>
      <c r="G12" s="23">
        <v>1</v>
      </c>
    </row>
    <row r="13" spans="1:7" x14ac:dyDescent="0.3">
      <c r="A13" s="18" t="s">
        <v>23</v>
      </c>
      <c r="B13" s="23"/>
      <c r="C13" s="23"/>
      <c r="D13" s="23"/>
      <c r="E13" s="23">
        <v>1</v>
      </c>
      <c r="F13" s="23">
        <v>1</v>
      </c>
      <c r="G13" s="23">
        <v>1</v>
      </c>
    </row>
    <row r="14" spans="1:7" x14ac:dyDescent="0.3">
      <c r="A14" s="18" t="s">
        <v>19</v>
      </c>
      <c r="B14" s="23"/>
      <c r="C14" s="23"/>
      <c r="D14" s="23"/>
      <c r="E14" s="23"/>
      <c r="F14" s="23">
        <v>2</v>
      </c>
      <c r="G14" s="23"/>
    </row>
    <row r="15" spans="1:7" x14ac:dyDescent="0.3">
      <c r="A15" s="18" t="s">
        <v>27</v>
      </c>
      <c r="B15" s="23"/>
      <c r="C15" s="23">
        <v>1</v>
      </c>
      <c r="D15" s="23"/>
      <c r="E15" s="23"/>
      <c r="F15" s="23"/>
      <c r="G15" s="23"/>
    </row>
    <row r="16" spans="1:7" x14ac:dyDescent="0.3">
      <c r="A16" s="18" t="s">
        <v>29</v>
      </c>
      <c r="B16" s="23"/>
      <c r="C16" s="23"/>
      <c r="D16" s="23"/>
      <c r="E16" s="23"/>
      <c r="F16" s="23">
        <v>1</v>
      </c>
      <c r="G16" s="23"/>
    </row>
    <row r="17" spans="1:7" x14ac:dyDescent="0.3">
      <c r="A17" s="17" t="s">
        <v>100</v>
      </c>
      <c r="B17">
        <v>1</v>
      </c>
      <c r="C17">
        <v>1</v>
      </c>
      <c r="D17">
        <v>2</v>
      </c>
      <c r="E17">
        <v>4</v>
      </c>
      <c r="F17">
        <v>4</v>
      </c>
      <c r="G17">
        <v>6</v>
      </c>
    </row>
    <row r="19" spans="1:7" x14ac:dyDescent="0.3">
      <c r="B19" t="s">
        <v>114</v>
      </c>
    </row>
  </sheetData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924D-0BCC-4CF1-AE9D-DAA320E941C5}">
  <dimension ref="A1:B8"/>
  <sheetViews>
    <sheetView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20.44140625" style="19" bestFit="1" customWidth="1"/>
  </cols>
  <sheetData>
    <row r="1" spans="1:2" s="24" customFormat="1" x14ac:dyDescent="0.3">
      <c r="A1" s="24">
        <v>4</v>
      </c>
      <c r="B1" s="24" t="s">
        <v>4</v>
      </c>
    </row>
    <row r="3" spans="1:2" x14ac:dyDescent="0.3">
      <c r="A3" s="16" t="s">
        <v>99</v>
      </c>
      <c r="B3" s="19" t="s">
        <v>104</v>
      </c>
    </row>
    <row r="4" spans="1:2" x14ac:dyDescent="0.3">
      <c r="A4" s="17" t="s">
        <v>14</v>
      </c>
      <c r="B4" s="19">
        <v>73027333.333333328</v>
      </c>
    </row>
    <row r="5" spans="1:2" x14ac:dyDescent="0.3">
      <c r="A5" s="17" t="s">
        <v>18</v>
      </c>
      <c r="B5" s="19">
        <v>61436000</v>
      </c>
    </row>
    <row r="6" spans="1:2" x14ac:dyDescent="0.3">
      <c r="A6" s="17" t="s">
        <v>21</v>
      </c>
      <c r="B6" s="19">
        <v>127492666.66666667</v>
      </c>
    </row>
    <row r="7" spans="1:2" x14ac:dyDescent="0.3">
      <c r="A7" s="17" t="s">
        <v>35</v>
      </c>
      <c r="B7" s="19">
        <v>45040000</v>
      </c>
    </row>
    <row r="8" spans="1:2" x14ac:dyDescent="0.3">
      <c r="A8" s="17" t="s">
        <v>100</v>
      </c>
      <c r="B8" s="19">
        <v>75398333.333333328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2C0F-1231-4D3A-A220-4F4E77F1EA17}">
  <sheetPr>
    <tabColor theme="5" tint="-0.249977111117893"/>
  </sheetPr>
  <dimension ref="A1:M31"/>
  <sheetViews>
    <sheetView workbookViewId="0">
      <selection activeCell="H7" sqref="H7"/>
    </sheetView>
  </sheetViews>
  <sheetFormatPr defaultRowHeight="14.4" x14ac:dyDescent="0.3"/>
  <cols>
    <col min="1" max="1" width="2" style="3" bestFit="1" customWidth="1"/>
    <col min="2" max="2" width="32.44140625" style="3" customWidth="1"/>
    <col min="3" max="3" width="12.109375" style="3" bestFit="1" customWidth="1"/>
    <col min="4" max="4" width="12.6640625" style="3" bestFit="1" customWidth="1"/>
    <col min="5" max="5" width="12.6640625" style="3" customWidth="1"/>
    <col min="6" max="6" width="10.5546875" style="3" bestFit="1" customWidth="1"/>
    <col min="7" max="7" width="10.109375" style="3" bestFit="1" customWidth="1"/>
    <col min="8" max="8" width="13.6640625" style="3" customWidth="1"/>
    <col min="9" max="9" width="13.21875" style="3" bestFit="1" customWidth="1"/>
    <col min="10" max="10" width="13.21875" style="3" customWidth="1"/>
    <col min="11" max="11" width="24.5546875" style="3" customWidth="1"/>
    <col min="12" max="12" width="8.88671875" style="3"/>
    <col min="13" max="13" width="13.6640625" style="3" customWidth="1"/>
    <col min="14" max="16384" width="8.88671875" style="3"/>
  </cols>
  <sheetData>
    <row r="1" spans="1:13" x14ac:dyDescent="0.3">
      <c r="B1" s="3" t="s">
        <v>51</v>
      </c>
    </row>
    <row r="2" spans="1:13" x14ac:dyDescent="0.3">
      <c r="B2" s="3" t="s">
        <v>52</v>
      </c>
    </row>
    <row r="4" spans="1:13" x14ac:dyDescent="0.3">
      <c r="B4" s="3" t="s">
        <v>53</v>
      </c>
    </row>
    <row r="6" spans="1:13" x14ac:dyDescent="0.3">
      <c r="B6" s="4" t="s">
        <v>54</v>
      </c>
      <c r="C6" s="4" t="s">
        <v>55</v>
      </c>
      <c r="D6" s="4"/>
      <c r="E6" s="4"/>
      <c r="F6" s="4" t="s">
        <v>56</v>
      </c>
      <c r="G6" s="4" t="s">
        <v>57</v>
      </c>
      <c r="H6" s="4" t="s">
        <v>58</v>
      </c>
      <c r="I6" s="4" t="s">
        <v>59</v>
      </c>
      <c r="J6" s="4" t="s">
        <v>59</v>
      </c>
      <c r="K6" s="4"/>
      <c r="L6" s="4" t="s">
        <v>60</v>
      </c>
      <c r="M6" s="4" t="s">
        <v>61</v>
      </c>
    </row>
    <row r="7" spans="1:13" x14ac:dyDescent="0.3">
      <c r="B7" s="5" t="s">
        <v>62</v>
      </c>
      <c r="C7" s="6">
        <v>9345</v>
      </c>
      <c r="D7" s="6" t="str">
        <f>LEFT(B7,FIND("@",B7)-1)</f>
        <v>john.storm</v>
      </c>
      <c r="E7" s="6" t="s">
        <v>105</v>
      </c>
      <c r="F7" s="7" t="str">
        <f>LEFT(E7,SEARCH(".",E7)-1)</f>
        <v>john</v>
      </c>
      <c r="G7" s="7" t="str">
        <f>RIGHT(E7,LEN(E7)-SEARCH(".",E7))</f>
        <v>storm</v>
      </c>
      <c r="H7" s="7" t="str">
        <f t="shared" ref="H7:H14" si="0">IFERROR(VLOOKUP($B7,Table,3,0),"London")</f>
        <v>London</v>
      </c>
      <c r="I7" s="22" t="str">
        <f t="shared" ref="I7:I14" si="1">IFERROR(VLOOKUP($B7,Table,2,0),"1/5/2020")</f>
        <v>1/5/2020</v>
      </c>
      <c r="J7" s="22" t="s">
        <v>113</v>
      </c>
      <c r="K7" s="20" t="str">
        <f>IF(J7&gt;DATE(2018,12,31),"No experience","Experienced")</f>
        <v>No experience</v>
      </c>
      <c r="L7" s="8">
        <v>10088</v>
      </c>
      <c r="M7" s="9" t="str">
        <f>IF(J7&gt;=DATE(2020,1,1),"3%",IF(J7&gt;=DATE(2019,1,1),"5%",IF(J7&lt;DATE(2019,12,31),"10%")))</f>
        <v>3%</v>
      </c>
    </row>
    <row r="8" spans="1:13" x14ac:dyDescent="0.3">
      <c r="B8" s="5" t="s">
        <v>63</v>
      </c>
      <c r="C8" s="6">
        <v>6875</v>
      </c>
      <c r="D8" s="6" t="str">
        <f t="shared" ref="D8:D14" si="2">LEFT(B8,FIND("@",B8)-1)</f>
        <v>john.johnson</v>
      </c>
      <c r="E8" s="6" t="s">
        <v>106</v>
      </c>
      <c r="F8" s="7" t="str">
        <f t="shared" ref="F8:F14" si="3">LEFT(E8,SEARCH(".",E8)-1)</f>
        <v>john</v>
      </c>
      <c r="G8" s="7" t="str">
        <f t="shared" ref="G8:G14" si="4">RIGHT(E8,LEN(E8)-SEARCH(".",E8))</f>
        <v>johnson</v>
      </c>
      <c r="H8" s="7" t="str">
        <f t="shared" si="0"/>
        <v>Manchester</v>
      </c>
      <c r="I8" s="21">
        <f t="shared" si="1"/>
        <v>43484</v>
      </c>
      <c r="J8" s="21">
        <v>43484</v>
      </c>
      <c r="K8" s="20" t="str">
        <f t="shared" ref="K8:K14" si="5">IF(J8&gt;DATE(2018,12,31),"No experience","Experienced")</f>
        <v>No experience</v>
      </c>
      <c r="L8" s="8">
        <v>11176</v>
      </c>
      <c r="M8" s="9" t="str">
        <f t="shared" ref="M8:M14" si="6">IF(J8&gt;=DATE(2020,1,1),"3%",IF(J8&gt;=DATE(2019,1,1),"5%",IF(J8&lt;DATE(2019,12,31),"10%")))</f>
        <v>5%</v>
      </c>
    </row>
    <row r="9" spans="1:13" x14ac:dyDescent="0.3">
      <c r="B9" s="5" t="s">
        <v>64</v>
      </c>
      <c r="C9" s="6">
        <v>6431</v>
      </c>
      <c r="D9" s="6" t="str">
        <f t="shared" si="2"/>
        <v>debby.powers</v>
      </c>
      <c r="E9" s="6" t="s">
        <v>107</v>
      </c>
      <c r="F9" s="7" t="str">
        <f t="shared" si="3"/>
        <v>debby</v>
      </c>
      <c r="G9" s="7" t="str">
        <f t="shared" si="4"/>
        <v>powers</v>
      </c>
      <c r="H9" s="7" t="str">
        <f t="shared" si="0"/>
        <v>Cardiff</v>
      </c>
      <c r="I9" s="21">
        <f t="shared" si="1"/>
        <v>43364</v>
      </c>
      <c r="J9" s="21">
        <v>43364</v>
      </c>
      <c r="K9" s="20" t="str">
        <f t="shared" si="5"/>
        <v>Experienced</v>
      </c>
      <c r="L9" s="8">
        <v>10546</v>
      </c>
      <c r="M9" s="9" t="str">
        <f t="shared" si="6"/>
        <v>10%</v>
      </c>
    </row>
    <row r="10" spans="1:13" x14ac:dyDescent="0.3">
      <c r="B10" s="5" t="s">
        <v>65</v>
      </c>
      <c r="C10" s="6">
        <v>6076</v>
      </c>
      <c r="D10" s="6" t="str">
        <f t="shared" si="2"/>
        <v>joe.byethen</v>
      </c>
      <c r="E10" s="6" t="s">
        <v>108</v>
      </c>
      <c r="F10" s="7" t="str">
        <f t="shared" si="3"/>
        <v>joe</v>
      </c>
      <c r="G10" s="7" t="str">
        <f t="shared" si="4"/>
        <v>byethen</v>
      </c>
      <c r="H10" s="7" t="str">
        <f t="shared" si="0"/>
        <v>Bristol</v>
      </c>
      <c r="I10" s="21">
        <f t="shared" si="1"/>
        <v>43436</v>
      </c>
      <c r="J10" s="21">
        <v>43436</v>
      </c>
      <c r="K10" s="20" t="str">
        <f t="shared" si="5"/>
        <v>Experienced</v>
      </c>
      <c r="L10" s="8">
        <v>10004</v>
      </c>
      <c r="M10" s="9" t="str">
        <f t="shared" si="6"/>
        <v>10%</v>
      </c>
    </row>
    <row r="11" spans="1:13" x14ac:dyDescent="0.3">
      <c r="B11" s="5" t="s">
        <v>66</v>
      </c>
      <c r="C11" s="6">
        <v>8198</v>
      </c>
      <c r="D11" s="6" t="str">
        <f t="shared" si="2"/>
        <v>stephanie.diaz</v>
      </c>
      <c r="E11" s="6" t="s">
        <v>109</v>
      </c>
      <c r="F11" s="7" t="str">
        <f t="shared" si="3"/>
        <v>stephanie</v>
      </c>
      <c r="G11" s="7" t="str">
        <f t="shared" si="4"/>
        <v>diaz</v>
      </c>
      <c r="H11" s="7" t="str">
        <f t="shared" si="0"/>
        <v>London</v>
      </c>
      <c r="I11" s="21">
        <f t="shared" si="1"/>
        <v>43410</v>
      </c>
      <c r="J11" s="21">
        <v>43410</v>
      </c>
      <c r="K11" s="20" t="str">
        <f t="shared" si="5"/>
        <v>Experienced</v>
      </c>
      <c r="L11" s="8">
        <v>11383</v>
      </c>
      <c r="M11" s="9" t="str">
        <f t="shared" si="6"/>
        <v>10%</v>
      </c>
    </row>
    <row r="12" spans="1:13" x14ac:dyDescent="0.3">
      <c r="B12" s="5" t="s">
        <v>67</v>
      </c>
      <c r="C12" s="6">
        <v>7220</v>
      </c>
      <c r="D12" s="6" t="str">
        <f t="shared" si="2"/>
        <v>donald.gump</v>
      </c>
      <c r="E12" s="6" t="s">
        <v>110</v>
      </c>
      <c r="F12" s="7" t="str">
        <f t="shared" si="3"/>
        <v>donald</v>
      </c>
      <c r="G12" s="7" t="str">
        <f t="shared" si="4"/>
        <v>gump</v>
      </c>
      <c r="H12" s="7" t="str">
        <f t="shared" si="0"/>
        <v>Liverpool</v>
      </c>
      <c r="I12" s="21">
        <f t="shared" si="1"/>
        <v>43068</v>
      </c>
      <c r="J12" s="21">
        <v>43068</v>
      </c>
      <c r="K12" s="20" t="str">
        <f t="shared" si="5"/>
        <v>Experienced</v>
      </c>
      <c r="L12" s="8">
        <v>10236</v>
      </c>
      <c r="M12" s="9" t="str">
        <f t="shared" si="6"/>
        <v>10%</v>
      </c>
    </row>
    <row r="13" spans="1:13" x14ac:dyDescent="0.3">
      <c r="B13" s="5" t="s">
        <v>68</v>
      </c>
      <c r="C13" s="6">
        <v>8638</v>
      </c>
      <c r="D13" s="6" t="str">
        <f t="shared" si="2"/>
        <v>sarah.cohen</v>
      </c>
      <c r="E13" s="6" t="s">
        <v>111</v>
      </c>
      <c r="F13" s="7" t="str">
        <f t="shared" si="3"/>
        <v>sarah</v>
      </c>
      <c r="G13" s="7" t="str">
        <f t="shared" si="4"/>
        <v>cohen</v>
      </c>
      <c r="H13" s="7" t="str">
        <f t="shared" si="0"/>
        <v>Birmingham</v>
      </c>
      <c r="I13" s="21">
        <f t="shared" si="1"/>
        <v>43420</v>
      </c>
      <c r="J13" s="21">
        <v>43420</v>
      </c>
      <c r="K13" s="20" t="str">
        <f t="shared" si="5"/>
        <v>Experienced</v>
      </c>
      <c r="L13" s="8">
        <v>10822</v>
      </c>
      <c r="M13" s="9" t="str">
        <f t="shared" si="6"/>
        <v>10%</v>
      </c>
    </row>
    <row r="14" spans="1:13" x14ac:dyDescent="0.3">
      <c r="B14" s="5" t="s">
        <v>69</v>
      </c>
      <c r="C14" s="6">
        <v>8187</v>
      </c>
      <c r="D14" s="6" t="str">
        <f t="shared" si="2"/>
        <v>vladimir.lupin</v>
      </c>
      <c r="E14" s="6" t="s">
        <v>112</v>
      </c>
      <c r="F14" s="7" t="str">
        <f t="shared" si="3"/>
        <v>vladimir</v>
      </c>
      <c r="G14" s="7" t="str">
        <f t="shared" si="4"/>
        <v>lupin</v>
      </c>
      <c r="H14" s="7" t="str">
        <f t="shared" si="0"/>
        <v>Cambridge</v>
      </c>
      <c r="I14" s="21">
        <f t="shared" si="1"/>
        <v>43438</v>
      </c>
      <c r="J14" s="21">
        <v>43438</v>
      </c>
      <c r="K14" s="20" t="str">
        <f t="shared" si="5"/>
        <v>Experienced</v>
      </c>
      <c r="L14" s="8">
        <v>11379</v>
      </c>
      <c r="M14" s="9" t="str">
        <f t="shared" si="6"/>
        <v>10%</v>
      </c>
    </row>
    <row r="15" spans="1:13" x14ac:dyDescent="0.3">
      <c r="B15" s="10"/>
      <c r="L15" s="11"/>
      <c r="M15" s="12"/>
    </row>
    <row r="16" spans="1:13" x14ac:dyDescent="0.3">
      <c r="A16" s="3" t="s">
        <v>70</v>
      </c>
      <c r="B16" s="3" t="s">
        <v>71</v>
      </c>
    </row>
    <row r="17" spans="1:2" x14ac:dyDescent="0.3">
      <c r="B17" s="13" t="s">
        <v>72</v>
      </c>
    </row>
    <row r="18" spans="1:2" x14ac:dyDescent="0.3">
      <c r="B18" s="3" t="s">
        <v>73</v>
      </c>
    </row>
    <row r="19" spans="1:2" x14ac:dyDescent="0.3">
      <c r="B19" s="3" t="s">
        <v>74</v>
      </c>
    </row>
    <row r="21" spans="1:2" x14ac:dyDescent="0.3">
      <c r="A21" s="3" t="s">
        <v>75</v>
      </c>
      <c r="B21" s="3" t="s">
        <v>76</v>
      </c>
    </row>
    <row r="22" spans="1:2" x14ac:dyDescent="0.3">
      <c r="A22" s="3" t="s">
        <v>77</v>
      </c>
      <c r="B22" s="3" t="s">
        <v>78</v>
      </c>
    </row>
    <row r="23" spans="1:2" x14ac:dyDescent="0.3">
      <c r="A23" s="3" t="s">
        <v>79</v>
      </c>
      <c r="B23" s="3" t="s">
        <v>80</v>
      </c>
    </row>
    <row r="24" spans="1:2" x14ac:dyDescent="0.3">
      <c r="A24" s="3" t="s">
        <v>81</v>
      </c>
      <c r="B24" s="3" t="s">
        <v>82</v>
      </c>
    </row>
    <row r="25" spans="1:2" x14ac:dyDescent="0.3">
      <c r="B25" s="3" t="s">
        <v>83</v>
      </c>
    </row>
    <row r="26" spans="1:2" x14ac:dyDescent="0.3">
      <c r="B26" s="3" t="s">
        <v>84</v>
      </c>
    </row>
    <row r="27" spans="1:2" x14ac:dyDescent="0.3">
      <c r="B27" s="3" t="s">
        <v>85</v>
      </c>
    </row>
    <row r="29" spans="1:2" x14ac:dyDescent="0.3">
      <c r="B29" s="3" t="s">
        <v>86</v>
      </c>
    </row>
    <row r="31" spans="1:2" x14ac:dyDescent="0.3">
      <c r="B31" s="14" t="s">
        <v>87</v>
      </c>
    </row>
  </sheetData>
  <hyperlinks>
    <hyperlink ref="B17" r:id="rId1" xr:uid="{2AFE9EC7-77DC-404A-AA9D-6A8968C8951C}"/>
    <hyperlink ref="B7" r:id="rId2" xr:uid="{082D5373-A407-4444-AE68-72E67A74E172}"/>
    <hyperlink ref="B14" r:id="rId3" xr:uid="{A7BB380B-DBFB-4643-8CD5-CD7CA426B0FA}"/>
    <hyperlink ref="B10" r:id="rId4" xr:uid="{6DB97128-E157-4BA8-8E42-1F17043BB7EA}"/>
    <hyperlink ref="B12" r:id="rId5" xr:uid="{6448AAEC-E6BC-4E50-940C-E4139FF5DEFD}"/>
    <hyperlink ref="B11" r:id="rId6" xr:uid="{90CB05AA-0A4F-4BB3-80A5-D5EB77650F0D}"/>
    <hyperlink ref="B13" r:id="rId7" xr:uid="{2E28171C-E39D-475E-BBAD-D516F3D5FE5D}"/>
    <hyperlink ref="B9" r:id="rId8" xr:uid="{2FCB43BF-D266-4AAE-B777-AAED8BD2E54F}"/>
    <hyperlink ref="B8" r:id="rId9" xr:uid="{472EF1C8-957D-4174-9E30-0443039024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Sheet1</vt:lpstr>
      <vt:lpstr>Questions</vt:lpstr>
      <vt:lpstr>Answer 1</vt:lpstr>
      <vt:lpstr>Answer 2</vt:lpstr>
      <vt:lpstr>Sheet17</vt:lpstr>
      <vt:lpstr>Manufacturing country</vt:lpstr>
      <vt:lpstr>Answer 3</vt:lpstr>
      <vt:lpstr>Answer 4</vt:lpstr>
      <vt:lpstr>Questions (2)</vt:lpstr>
      <vt:lpstr>Employee details - old system</vt:lpstr>
      <vt:lpstr>Table</vt:lpstr>
      <vt:lpstr>Table1</vt:lpstr>
      <vt:lpstr>TB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Abraham Maiyo</dc:creator>
  <cp:keywords/>
  <dc:description/>
  <cp:lastModifiedBy>Sam Nyoro</cp:lastModifiedBy>
  <cp:revision/>
  <dcterms:created xsi:type="dcterms:W3CDTF">2022-07-27T18:21:06Z</dcterms:created>
  <dcterms:modified xsi:type="dcterms:W3CDTF">2024-07-06T02:21:09Z</dcterms:modified>
  <cp:category/>
  <cp:contentStatus/>
</cp:coreProperties>
</file>