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Box Sync\Fall2021\ENGR131\Assigments\A05\"/>
    </mc:Choice>
  </mc:AlternateContent>
  <xr:revisionPtr revIDLastSave="0" documentId="8_{0E3863A6-2697-4CE9-9723-F81841CD3D2F}" xr6:coauthVersionLast="47" xr6:coauthVersionMax="47" xr10:uidLastSave="{00000000-0000-0000-0000-000000000000}"/>
  <bookViews>
    <workbookView xWindow="-110" yWindow="-110" windowWidth="19420" windowHeight="10420" activeTab="1" xr2:uid="{DC835D4D-3E90-4C7E-A938-DB3A3F47A34D}"/>
  </bookViews>
  <sheets>
    <sheet name="NaturalGasEconomy" sheetId="1" r:id="rId1"/>
    <sheet name="SolarPanelEconom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K4" i="2"/>
  <c r="K5" i="2"/>
  <c r="K6" i="2"/>
  <c r="K7" i="2"/>
  <c r="K8" i="2"/>
  <c r="K9" i="2"/>
  <c r="K10" i="2"/>
  <c r="K11" i="2"/>
  <c r="K12" i="2"/>
  <c r="K13" i="2"/>
  <c r="K14" i="2"/>
  <c r="K3" i="2"/>
  <c r="J15" i="2"/>
  <c r="J4" i="2"/>
  <c r="J5" i="2"/>
  <c r="J6" i="2"/>
  <c r="J7" i="2"/>
  <c r="J8" i="2"/>
  <c r="J9" i="2"/>
  <c r="J10" i="2"/>
  <c r="J11" i="2"/>
  <c r="J12" i="2"/>
  <c r="J13" i="2"/>
  <c r="J14" i="2"/>
  <c r="J3" i="2"/>
  <c r="I15" i="2"/>
  <c r="C7" i="2"/>
  <c r="F3" i="2"/>
  <c r="H15" i="1"/>
  <c r="I15" i="1"/>
  <c r="G15" i="1"/>
  <c r="F15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B3" i="1"/>
</calcChain>
</file>

<file path=xl/sharedStrings.xml><?xml version="1.0" encoding="utf-8"?>
<sst xmlns="http://schemas.openxmlformats.org/spreadsheetml/2006/main" count="49" uniqueCount="35">
  <si>
    <t>Calculations for cost of natural gas</t>
  </si>
  <si>
    <t>Price per kwH</t>
  </si>
  <si>
    <t>Month</t>
  </si>
  <si>
    <t>January</t>
  </si>
  <si>
    <t>Electricity consumption (kWh)</t>
  </si>
  <si>
    <t>Price($)</t>
  </si>
  <si>
    <t>Electricity per cubic ft of natural gas (kWh/ft^3)</t>
  </si>
  <si>
    <t>Natural gas consumption (ft^3)</t>
  </si>
  <si>
    <t>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</si>
  <si>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</si>
  <si>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</si>
  <si>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</si>
  <si>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</si>
  <si>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</si>
  <si>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</si>
  <si>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</si>
  <si>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</si>
  <si>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</si>
  <si>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</si>
  <si>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</si>
  <si>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Solar Panel</t>
  </si>
  <si>
    <t>SM 242</t>
  </si>
  <si>
    <t>System hardward and wiring</t>
  </si>
  <si>
    <t>Pre-instalation and instalation labor fees</t>
  </si>
  <si>
    <t>Miantenance</t>
  </si>
  <si>
    <t>Number of sola panels</t>
  </si>
  <si>
    <t>total cost of instalation</t>
  </si>
  <si>
    <t>Total</t>
  </si>
  <si>
    <t>Average daily solar insolation 
(kWh/day·m2 )
 for panels lying flat on the roof</t>
  </si>
  <si>
    <t>Here is the mean of 
daily power</t>
  </si>
  <si>
    <t>Area (m^2)</t>
  </si>
  <si>
    <t>Efficiency</t>
  </si>
  <si>
    <t>Days in month</t>
  </si>
  <si>
    <t>Monthly energy produce 
per solar panel</t>
  </si>
  <si>
    <t>Montlhy energy produced
 by 500 solar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</si>
</sst>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9" formatCode="&quot;$&quot;#,##0.0000"/>
    <numFmt numFmtId="173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2">
    <xf numFmtId="0" fontId="0" fillId="0" borderId="0" xfId="0"/>
    <xf numFmtId="0" fontId="2" fillId="0" borderId="0" xfId="2"/>
    <xf numFmtId="164" fontId="0" fillId="0" borderId="0" xfId="1" applyNumberFormat="1" applyFont="1"/>
    <xf numFmtId="164" fontId="0" fillId="0" borderId="0" xfId="0" applyNumberFormat="1"/>
    <xf numFmtId="0" fontId="3" fillId="2" borderId="1" xfId="3"/>
    <xf numFmtId="169" fontId="3" fillId="2" borderId="1" xfId="3" applyNumberFormat="1"/>
    <xf numFmtId="2" fontId="0" fillId="0" borderId="0" xfId="0" applyNumberFormat="1"/>
    <xf numFmtId="1" fontId="0" fillId="0" borderId="0" xfId="0" applyNumberFormat="1"/>
    <xf numFmtId="173" fontId="3" fillId="2" borderId="1" xfId="3" applyNumberFormat="1"/>
    <xf numFmtId="0" fontId="4" fillId="3" borderId="2" xfId="4"/>
    <xf numFmtId="173" fontId="4" fillId="3" borderId="2" xfId="4" applyNumberFormat="1"/>
    <xf numFmtId="0" fontId="0" fillId="0" borderId="0" xfId="0" applyAlignment="1">
      <alignment wrapText="1"/>
    </xf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Title" xfId="2" builtinId="15"/>
  </cellStyles>
  <dxfs count="4">
    <dxf>
      <alignment horizontal="general" vertical="bottom" textRotation="0" wrapText="1" indent="0" justifyLastLine="0" shrinkToFit="0" readingOrder="0"/>
    </dxf>
    <dxf>
      <numFmt numFmtId="164" formatCode="&quot;$&quot;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BBAE6-BB04-4C23-A762-8A771ACF5943}" name="Table1" displayName="Table1" ref="E2:I15" totalsRowShown="0">
  <autoFilter ref="E2:I15" xr:uid="{954BBAE6-BB04-4C23-A762-8A771ACF5943}"/>
  <tableColumns count="5">
    <tableColumn id="1" xr3:uid="{914D963B-6EA3-4B5D-B715-493E30EE4390}" name="Month"/>
    <tableColumn id="2" xr3:uid="{8A4099FA-F9F3-40BD-80C9-807B0AD177BC}" name="Natural gas consumption (ft^3)" dataDxfId="3"/>
    <tableColumn id="3" xr3:uid="{80B87F0B-8CDE-49DC-95F5-6E5327412EE3}" name="Electricity consumption (kWh)" dataDxfId="2"/>
    <tableColumn id="4" xr3:uid="{B7853730-DA58-4B5B-A309-D4FA05A90818}" name="Price($)" dataDxfId="1">
      <calculatedColumnFormula>G3*$B$3</calculatedColumnFormula>
    </tableColumn>
    <tableColumn id="5" xr3:uid="{67C3F395-2F0A-429D-9189-E8A0ED659282}" name="Electricity per cubic ft of natural gas (kWh/ft^3)">
      <calculatedColumnFormula>G3/F3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FC90A-E007-4DF8-9D5D-8CC8E2DF19E7}" name="Table2" displayName="Table2" ref="H2:K15" totalsRowShown="0" headerRowDxfId="0" headerRowCellStyle="Input">
  <autoFilter ref="H2:K15" xr:uid="{C4BFC90A-E007-4DF8-9D5D-8CC8E2DF19E7}"/>
  <tableColumns count="4">
    <tableColumn id="1" xr3:uid="{EE38D5C6-635D-4E6A-9586-6C4AE767D483}" name="Month"/>
    <tableColumn id="2" xr3:uid="{9044C928-856E-43E3-AB2B-8E8529455A13}" name="Average daily solar insolation _x000a_(kWh/day·m2 )_x000a_ for panels lying flat on the roof"/>
    <tableColumn id="3" xr3:uid="{540AF807-1C09-453D-A44B-E388C21245AF}" name="Monthly energy produce _x000a_per solar panel"/>
    <tableColumn id="4" xr3:uid="{65A24953-6600-4DD7-8FD6-15B8595CAA7A}" name="Montlhy energy produced_x000a_ by 500 solar panel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4D8C-27E2-476D-BC9C-6CAB14CD503E}">
  <dimension ref="A1:I15"/>
  <sheetViews>
    <sheetView topLeftCell="F1" workbookViewId="0">
      <selection activeCell="I15" sqref="I15"/>
    </sheetView>
  </sheetViews>
  <sheetFormatPr defaultRowHeight="14.5" x14ac:dyDescent="0.35"/>
  <cols>
    <col min="1" max="1" width="47.36328125" bestFit="1" customWidth="1"/>
    <col min="2" max="2" width="12.1796875" bestFit="1" customWidth="1"/>
    <col min="5" max="5" width="9.81640625" bestFit="1" customWidth="1"/>
    <col min="6" max="6" width="31.26953125" customWidth="1"/>
    <col min="7" max="7" width="27.6328125" customWidth="1"/>
    <col min="8" max="8" width="11.26953125" customWidth="1"/>
    <col min="9" max="9" width="41.90625" customWidth="1"/>
  </cols>
  <sheetData>
    <row r="1" spans="1:9" ht="23.5" x14ac:dyDescent="0.55000000000000004">
      <c r="A1" s="1" t="s">
        <v>0</v>
      </c>
    </row>
    <row r="2" spans="1:9" ht="27" customHeight="1" x14ac:dyDescent="0.35">
      <c r="B2" s="4" t="s">
        <v>1</v>
      </c>
      <c r="E2" t="s">
        <v>2</v>
      </c>
      <c r="F2" t="s">
        <v>7</v>
      </c>
      <c r="G2" t="s">
        <v>4</v>
      </c>
      <c r="H2" t="s">
        <v>5</v>
      </c>
      <c r="I2" t="s">
        <v>6</v>
      </c>
    </row>
    <row r="3" spans="1:9" x14ac:dyDescent="0.35">
      <c r="B3" s="5">
        <f>9.77/100</f>
        <v>9.7699999999999995E-2</v>
      </c>
      <c r="E3" t="s">
        <v>3</v>
      </c>
      <c r="F3" s="7">
        <v>1746018</v>
      </c>
      <c r="G3" s="7">
        <v>28888</v>
      </c>
      <c r="H3" s="6">
        <f>G3*$B$3</f>
        <v>2822.3575999999998</v>
      </c>
      <c r="I3">
        <f>G3/F3</f>
        <v>1.6545075709414221E-2</v>
      </c>
    </row>
    <row r="4" spans="1:9" x14ac:dyDescent="0.35">
      <c r="B4" s="2"/>
      <c r="E4" t="s">
        <v>9</v>
      </c>
      <c r="F4" s="7">
        <v>156791</v>
      </c>
      <c r="G4" s="7">
        <v>28901</v>
      </c>
      <c r="H4" s="6">
        <f t="shared" ref="H4:H14" si="0">G4*$B$3</f>
        <v>2823.6277</v>
      </c>
      <c r="I4">
        <f t="shared" ref="I4:I14" si="1">G4/F4</f>
        <v>0.18432818210228905</v>
      </c>
    </row>
    <row r="5" spans="1:9" x14ac:dyDescent="0.35">
      <c r="E5" t="s">
        <v>10</v>
      </c>
      <c r="F5" s="7">
        <v>112141</v>
      </c>
      <c r="G5" s="7">
        <v>29037</v>
      </c>
      <c r="H5" s="6">
        <f t="shared" si="0"/>
        <v>2836.9148999999998</v>
      </c>
      <c r="I5">
        <f t="shared" si="1"/>
        <v>0.2589329504819825</v>
      </c>
    </row>
    <row r="6" spans="1:9" x14ac:dyDescent="0.35">
      <c r="E6" t="s">
        <v>11</v>
      </c>
      <c r="F6" s="7">
        <v>66066</v>
      </c>
      <c r="G6" s="7">
        <v>29984</v>
      </c>
      <c r="H6" s="6">
        <f t="shared" si="0"/>
        <v>2929.4367999999999</v>
      </c>
      <c r="I6">
        <f t="shared" si="1"/>
        <v>0.45384918112190842</v>
      </c>
    </row>
    <row r="7" spans="1:9" x14ac:dyDescent="0.35">
      <c r="E7" t="s">
        <v>12</v>
      </c>
      <c r="F7" s="7">
        <v>40628</v>
      </c>
      <c r="G7" s="7">
        <v>33812</v>
      </c>
      <c r="H7" s="6">
        <f t="shared" si="0"/>
        <v>3303.4323999999997</v>
      </c>
      <c r="I7">
        <f t="shared" si="1"/>
        <v>0.83223392734075019</v>
      </c>
    </row>
    <row r="8" spans="1:9" x14ac:dyDescent="0.35">
      <c r="E8" t="s">
        <v>13</v>
      </c>
      <c r="F8" s="7">
        <v>23777</v>
      </c>
      <c r="G8" s="7">
        <v>39399</v>
      </c>
      <c r="H8" s="6">
        <f t="shared" si="0"/>
        <v>3849.2822999999999</v>
      </c>
      <c r="I8">
        <f t="shared" si="1"/>
        <v>1.6570214913571939</v>
      </c>
    </row>
    <row r="9" spans="1:9" x14ac:dyDescent="0.35">
      <c r="E9" t="s">
        <v>14</v>
      </c>
      <c r="F9" s="7">
        <v>23696</v>
      </c>
      <c r="G9" s="7">
        <v>39480</v>
      </c>
      <c r="H9" s="6">
        <f t="shared" si="0"/>
        <v>3857.1959999999999</v>
      </c>
      <c r="I9">
        <f t="shared" si="1"/>
        <v>1.6661039837947333</v>
      </c>
    </row>
    <row r="10" spans="1:9" x14ac:dyDescent="0.35">
      <c r="E10" t="s">
        <v>15</v>
      </c>
      <c r="F10" s="7">
        <v>23207</v>
      </c>
      <c r="G10" s="7">
        <v>39994</v>
      </c>
      <c r="H10" s="6">
        <f t="shared" si="0"/>
        <v>3907.4137999999998</v>
      </c>
      <c r="I10">
        <f t="shared" si="1"/>
        <v>1.7233593312362649</v>
      </c>
    </row>
    <row r="11" spans="1:9" x14ac:dyDescent="0.35">
      <c r="E11" t="s">
        <v>16</v>
      </c>
      <c r="F11" s="7">
        <v>31022</v>
      </c>
      <c r="G11" s="7">
        <v>35868</v>
      </c>
      <c r="H11" s="6">
        <f t="shared" si="0"/>
        <v>3504.3035999999997</v>
      </c>
      <c r="I11">
        <f t="shared" si="1"/>
        <v>1.1562117207143319</v>
      </c>
    </row>
    <row r="12" spans="1:9" x14ac:dyDescent="0.35">
      <c r="E12" t="s">
        <v>17</v>
      </c>
      <c r="F12" s="7">
        <v>63380</v>
      </c>
      <c r="G12" s="7">
        <v>30173</v>
      </c>
      <c r="H12" s="6">
        <f t="shared" si="0"/>
        <v>2947.9020999999998</v>
      </c>
      <c r="I12">
        <f t="shared" si="1"/>
        <v>0.47606500473335439</v>
      </c>
    </row>
    <row r="13" spans="1:9" x14ac:dyDescent="0.35">
      <c r="E13" t="s">
        <v>18</v>
      </c>
      <c r="F13" s="7">
        <v>109495</v>
      </c>
      <c r="G13" s="7">
        <v>28996</v>
      </c>
      <c r="H13" s="6">
        <f t="shared" si="0"/>
        <v>2832.9092000000001</v>
      </c>
      <c r="I13">
        <f t="shared" si="1"/>
        <v>0.26481574501118771</v>
      </c>
    </row>
    <row r="14" spans="1:9" x14ac:dyDescent="0.35">
      <c r="E14" t="s">
        <v>19</v>
      </c>
      <c r="F14" s="7">
        <v>134323</v>
      </c>
      <c r="G14" s="7">
        <v>28901</v>
      </c>
      <c r="H14" s="6">
        <f t="shared" si="0"/>
        <v>2823.6277</v>
      </c>
      <c r="I14">
        <f t="shared" si="1"/>
        <v>0.2151604714010259</v>
      </c>
    </row>
    <row r="15" spans="1:9" x14ac:dyDescent="0.35">
      <c r="E15" t="s">
        <v>8</v>
      </c>
      <c r="F15" s="7">
        <f>SUM(F3:F14)</f>
        <v>2530544</v>
      </c>
      <c r="G15" s="7">
        <f>SUM(G3:G14)</f>
        <v>393433</v>
      </c>
      <c r="H15" s="3">
        <f>SUM(H3:H14)</f>
        <v>38438.4041</v>
      </c>
      <c r="I15">
        <f>G15/F15</f>
        <v>0.15547368470969089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8579-56D9-41A3-90C0-68377A8AF7AF}">
  <dimension ref="A1:K16"/>
  <sheetViews>
    <sheetView tabSelected="1" topLeftCell="D2" workbookViewId="0">
      <selection activeCell="L2" sqref="L2"/>
    </sheetView>
  </sheetViews>
  <sheetFormatPr defaultRowHeight="14.5" x14ac:dyDescent="0.35"/>
  <cols>
    <col min="1" max="1" width="15.81640625" bestFit="1" customWidth="1"/>
    <col min="2" max="2" width="19.7265625" bestFit="1" customWidth="1"/>
    <col min="3" max="3" width="24.81640625" bestFit="1" customWidth="1"/>
    <col min="4" max="4" width="35.08984375" bestFit="1" customWidth="1"/>
    <col min="5" max="5" width="11.81640625" bestFit="1" customWidth="1"/>
    <col min="6" max="6" width="8.81640625" bestFit="1" customWidth="1"/>
    <col min="9" max="9" width="19.54296875" customWidth="1"/>
    <col min="10" max="10" width="38.08984375" bestFit="1" customWidth="1"/>
  </cols>
  <sheetData>
    <row r="1" spans="1:11" ht="23.5" x14ac:dyDescent="0.55000000000000004">
      <c r="A1" s="1" t="s">
        <v>20</v>
      </c>
    </row>
    <row r="2" spans="1:11" ht="101.5" x14ac:dyDescent="0.35">
      <c r="B2" s="4" t="s">
        <v>21</v>
      </c>
      <c r="C2" s="4" t="s">
        <v>22</v>
      </c>
      <c r="D2" s="4" t="s">
        <v>23</v>
      </c>
      <c r="E2" s="4" t="s">
        <v>24</v>
      </c>
      <c r="F2" s="4" t="s">
        <v>8</v>
      </c>
      <c r="H2" t="s">
        <v>2</v>
      </c>
      <c r="I2" s="11" t="s">
        <v>28</v>
      </c>
      <c r="J2" s="11" t="s">
        <v>33</v>
      </c>
      <c r="K2" s="11" t="s">
        <v>34</v>
      </c>
    </row>
    <row r="3" spans="1:11" x14ac:dyDescent="0.35">
      <c r="B3" s="8">
        <v>238</v>
      </c>
      <c r="C3" s="8">
        <v>150</v>
      </c>
      <c r="D3" s="8">
        <v>200</v>
      </c>
      <c r="E3" s="8">
        <v>12</v>
      </c>
      <c r="F3" s="8">
        <f>SUM(B3:E3)</f>
        <v>600</v>
      </c>
      <c r="H3" t="s">
        <v>3</v>
      </c>
      <c r="I3">
        <v>2</v>
      </c>
      <c r="J3">
        <f>I3*$D$11*$C$11*$B$11</f>
        <v>22.11</v>
      </c>
      <c r="K3">
        <f>J3*500</f>
        <v>11055</v>
      </c>
    </row>
    <row r="4" spans="1:11" x14ac:dyDescent="0.35">
      <c r="H4" t="s">
        <v>9</v>
      </c>
      <c r="I4">
        <v>2.8</v>
      </c>
      <c r="J4">
        <f t="shared" ref="J4:J14" si="0">I4*$D$11*$C$11*$B$11</f>
        <v>30.954000000000001</v>
      </c>
      <c r="K4">
        <f t="shared" ref="K4:K14" si="1">J4*500</f>
        <v>15477</v>
      </c>
    </row>
    <row r="5" spans="1:11" x14ac:dyDescent="0.35">
      <c r="H5" t="s">
        <v>10</v>
      </c>
      <c r="I5">
        <v>3.7</v>
      </c>
      <c r="J5">
        <f t="shared" si="0"/>
        <v>40.903500000000001</v>
      </c>
      <c r="K5">
        <f t="shared" si="1"/>
        <v>20451.75</v>
      </c>
    </row>
    <row r="6" spans="1:11" x14ac:dyDescent="0.35">
      <c r="B6" s="4" t="s">
        <v>25</v>
      </c>
      <c r="C6" s="9" t="s">
        <v>26</v>
      </c>
      <c r="H6" t="s">
        <v>11</v>
      </c>
      <c r="I6">
        <v>4.9000000000000004</v>
      </c>
      <c r="J6">
        <f t="shared" si="0"/>
        <v>54.169500000000006</v>
      </c>
      <c r="K6">
        <f t="shared" si="1"/>
        <v>27084.750000000004</v>
      </c>
    </row>
    <row r="7" spans="1:11" x14ac:dyDescent="0.35">
      <c r="B7" s="4">
        <v>500</v>
      </c>
      <c r="C7" s="10">
        <f>B7*F3</f>
        <v>300000</v>
      </c>
      <c r="H7" t="s">
        <v>12</v>
      </c>
      <c r="I7" s="6">
        <v>5.9</v>
      </c>
      <c r="J7">
        <f t="shared" si="0"/>
        <v>65.224499999999992</v>
      </c>
      <c r="K7">
        <f t="shared" si="1"/>
        <v>32612.249999999996</v>
      </c>
    </row>
    <row r="8" spans="1:11" x14ac:dyDescent="0.35">
      <c r="H8" t="s">
        <v>13</v>
      </c>
      <c r="I8">
        <v>6.5</v>
      </c>
      <c r="J8">
        <f t="shared" si="0"/>
        <v>71.857500000000002</v>
      </c>
      <c r="K8">
        <f t="shared" si="1"/>
        <v>35928.75</v>
      </c>
    </row>
    <row r="9" spans="1:11" x14ac:dyDescent="0.35">
      <c r="H9" t="s">
        <v>14</v>
      </c>
      <c r="I9">
        <v>6.3</v>
      </c>
      <c r="J9">
        <f t="shared" si="0"/>
        <v>69.646500000000003</v>
      </c>
      <c r="K9">
        <f t="shared" si="1"/>
        <v>34823.25</v>
      </c>
    </row>
    <row r="10" spans="1:11" x14ac:dyDescent="0.35">
      <c r="B10" s="4" t="s">
        <v>30</v>
      </c>
      <c r="C10" s="4" t="s">
        <v>31</v>
      </c>
      <c r="D10" s="4" t="s">
        <v>32</v>
      </c>
      <c r="H10" t="s">
        <v>15</v>
      </c>
      <c r="I10">
        <v>5.6</v>
      </c>
      <c r="J10">
        <f t="shared" si="0"/>
        <v>61.908000000000001</v>
      </c>
      <c r="K10">
        <f t="shared" si="1"/>
        <v>30954</v>
      </c>
    </row>
    <row r="11" spans="1:11" x14ac:dyDescent="0.35">
      <c r="B11" s="4">
        <v>1.675</v>
      </c>
      <c r="C11" s="4">
        <v>0.22</v>
      </c>
      <c r="D11" s="4">
        <v>30</v>
      </c>
      <c r="H11" t="s">
        <v>16</v>
      </c>
      <c r="I11">
        <v>4.5999999999999996</v>
      </c>
      <c r="J11">
        <f t="shared" si="0"/>
        <v>50.853000000000002</v>
      </c>
      <c r="K11">
        <f t="shared" si="1"/>
        <v>25426.5</v>
      </c>
    </row>
    <row r="12" spans="1:11" x14ac:dyDescent="0.35">
      <c r="H12" t="s">
        <v>17</v>
      </c>
      <c r="I12">
        <v>3.3</v>
      </c>
      <c r="J12">
        <f t="shared" si="0"/>
        <v>36.481500000000004</v>
      </c>
      <c r="K12">
        <f t="shared" si="1"/>
        <v>18240.750000000004</v>
      </c>
    </row>
    <row r="13" spans="1:11" x14ac:dyDescent="0.35">
      <c r="H13" t="s">
        <v>18</v>
      </c>
      <c r="I13">
        <v>2.1</v>
      </c>
      <c r="J13">
        <f t="shared" si="0"/>
        <v>23.215499999999999</v>
      </c>
      <c r="K13">
        <f t="shared" si="1"/>
        <v>11607.75</v>
      </c>
    </row>
    <row r="14" spans="1:11" x14ac:dyDescent="0.35">
      <c r="H14" t="s">
        <v>19</v>
      </c>
      <c r="I14">
        <v>1.6</v>
      </c>
      <c r="J14">
        <f t="shared" si="0"/>
        <v>17.688000000000002</v>
      </c>
      <c r="K14">
        <f t="shared" si="1"/>
        <v>8844.0000000000018</v>
      </c>
    </row>
    <row r="15" spans="1:11" x14ac:dyDescent="0.35">
      <c r="H15" t="s">
        <v>27</v>
      </c>
      <c r="I15">
        <f>AVERAGE(I3:I14)</f>
        <v>4.1083333333333334</v>
      </c>
      <c r="J15">
        <f>SUM(J3:J14)</f>
        <v>545.01149999999996</v>
      </c>
      <c r="K15">
        <f>SUM(K3:K14)</f>
        <v>272505.75</v>
      </c>
    </row>
    <row r="16" spans="1:11" ht="29" x14ac:dyDescent="0.35">
      <c r="I16" s="11" t="s">
        <v>29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NaturalGasEconomy</vt:lpstr>
      <vt:lpstr>SolarPanelEconomy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Morales</dc:creator>
  <cp:lastModifiedBy>Samuel Morales</cp:lastModifiedBy>
  <dcterms:created xsi:type="dcterms:W3CDTF">2021-09-08T14:09:23Z</dcterms:created>
  <dcterms:modified xsi:type="dcterms:W3CDTF">2021-09-08T14:45:09Z</dcterms:modified>
</cp:coreProperties>
</file>