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1_In_Progress\00. Benchmark\2. beta-ketoimenat\0) Benchmark\Таблица\"/>
    </mc:Choice>
  </mc:AlternateContent>
  <xr:revisionPtr revIDLastSave="0" documentId="13_ncr:1_{7F6B908F-C3C4-44F1-90F4-DCE72148E450}" xr6:coauthVersionLast="47" xr6:coauthVersionMax="47" xr10:uidLastSave="{00000000-0000-0000-0000-000000000000}"/>
  <bookViews>
    <workbookView xWindow="-18120" yWindow="-5250" windowWidth="18240" windowHeight="290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 a="1"/>
  <c r="B31" i="1" s="1"/>
  <c r="B34" i="1" s="1" a="1"/>
  <c r="B34" i="1" s="1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F2" i="2"/>
  <c r="E2" i="2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4" i="1"/>
  <c r="C33" i="1" a="1"/>
  <c r="C33" i="1" s="1"/>
  <c r="D33" i="1" a="1"/>
  <c r="D33" i="1" s="1"/>
  <c r="E33" i="1" a="1"/>
  <c r="E33" i="1" s="1"/>
  <c r="F33" i="1" a="1"/>
  <c r="F33" i="1" s="1"/>
  <c r="G33" i="1" a="1"/>
  <c r="G33" i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B33" i="1" a="1"/>
  <c r="B33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K32" i="1" a="1"/>
  <c r="K32" i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/>
  <c r="T32" i="1" a="1"/>
  <c r="T32" i="1" s="1"/>
  <c r="U32" i="1" a="1"/>
  <c r="U32" i="1" s="1"/>
  <c r="V32" i="1" a="1"/>
  <c r="V32" i="1" s="1"/>
  <c r="B32" i="1" a="1"/>
  <c r="B32" i="1" s="1"/>
  <c r="C31" i="1" a="1"/>
  <c r="C31" i="1" s="1"/>
  <c r="C34" i="1" s="1" a="1"/>
  <c r="C34" i="1" s="1"/>
  <c r="D31" i="1" a="1"/>
  <c r="D31" i="1" s="1"/>
  <c r="D34" i="1" s="1" a="1"/>
  <c r="D34" i="1" s="1"/>
  <c r="E31" i="1" a="1"/>
  <c r="E31" i="1" s="1"/>
  <c r="E34" i="1" s="1" a="1"/>
  <c r="E34" i="1" s="1"/>
  <c r="F31" i="1" a="1"/>
  <c r="F31" i="1" s="1"/>
  <c r="F34" i="1" s="1" a="1"/>
  <c r="F34" i="1" s="1"/>
  <c r="G31" i="1" a="1"/>
  <c r="G31" i="1"/>
  <c r="G34" i="1" s="1" a="1"/>
  <c r="G34" i="1" s="1"/>
  <c r="H31" i="1" a="1"/>
  <c r="H31" i="1" s="1"/>
  <c r="H34" i="1" s="1" a="1"/>
  <c r="H34" i="1" s="1"/>
  <c r="I31" i="1" a="1"/>
  <c r="I31" i="1" s="1"/>
  <c r="I34" i="1" s="1" a="1"/>
  <c r="I34" i="1" s="1"/>
  <c r="J31" i="1" a="1"/>
  <c r="J31" i="1" s="1"/>
  <c r="J34" i="1" s="1" a="1"/>
  <c r="J34" i="1" s="1"/>
  <c r="K31" i="1" a="1"/>
  <c r="K31" i="1"/>
  <c r="K34" i="1" s="1" a="1"/>
  <c r="K34" i="1" s="1"/>
  <c r="L31" i="1" a="1"/>
  <c r="L31" i="1" s="1"/>
  <c r="L34" i="1" s="1" a="1"/>
  <c r="L34" i="1" s="1"/>
  <c r="M31" i="1" a="1"/>
  <c r="M31" i="1" s="1"/>
  <c r="M34" i="1" s="1" a="1"/>
  <c r="M34" i="1" s="1"/>
  <c r="N31" i="1" a="1"/>
  <c r="N31" i="1" s="1"/>
  <c r="N34" i="1" s="1" a="1"/>
  <c r="N34" i="1" s="1"/>
  <c r="O31" i="1" a="1"/>
  <c r="O31" i="1"/>
  <c r="O34" i="1" s="1" a="1"/>
  <c r="O34" i="1" s="1"/>
  <c r="P31" i="1" a="1"/>
  <c r="P31" i="1" s="1"/>
  <c r="P34" i="1" s="1" a="1"/>
  <c r="P34" i="1" s="1"/>
  <c r="Q31" i="1" a="1"/>
  <c r="Q31" i="1" s="1"/>
  <c r="Q34" i="1" s="1" a="1"/>
  <c r="Q34" i="1" s="1"/>
  <c r="R31" i="1" a="1"/>
  <c r="R31" i="1" s="1"/>
  <c r="R34" i="1" s="1" a="1"/>
  <c r="R34" i="1" s="1"/>
  <c r="S31" i="1" a="1"/>
  <c r="S31" i="1"/>
  <c r="S34" i="1" s="1" a="1"/>
  <c r="S34" i="1" s="1"/>
  <c r="T31" i="1" a="1"/>
  <c r="T31" i="1" s="1"/>
  <c r="T34" i="1" s="1" a="1"/>
  <c r="T34" i="1" s="1"/>
  <c r="U31" i="1" a="1"/>
  <c r="U31" i="1" s="1"/>
  <c r="U34" i="1" s="1" a="1"/>
  <c r="U34" i="1" s="1"/>
  <c r="V31" i="1" a="1"/>
  <c r="V31" i="1" s="1"/>
  <c r="V34" i="1" s="1" a="1"/>
  <c r="V34" i="1" s="1"/>
  <c r="Z30" i="1" l="1"/>
  <c r="AA30" i="1" s="1"/>
  <c r="Z26" i="1"/>
  <c r="AA26" i="1" s="1"/>
  <c r="Z22" i="1"/>
  <c r="AA22" i="1" s="1"/>
  <c r="Z18" i="1"/>
  <c r="AA18" i="1" s="1"/>
  <c r="Z14" i="1"/>
  <c r="AA14" i="1" s="1"/>
  <c r="Z10" i="1"/>
  <c r="AA10" i="1" s="1"/>
  <c r="Z6" i="1"/>
  <c r="AA6" i="1" s="1"/>
  <c r="Z28" i="1"/>
  <c r="AA28" i="1" s="1"/>
  <c r="Z24" i="1"/>
  <c r="AA24" i="1" s="1"/>
  <c r="Z20" i="1"/>
  <c r="AA20" i="1" s="1"/>
  <c r="Z16" i="1"/>
  <c r="AA16" i="1" s="1"/>
  <c r="Z12" i="1"/>
  <c r="AA12" i="1" s="1"/>
  <c r="Z8" i="1"/>
  <c r="AA8" i="1" s="1"/>
  <c r="Z4" i="1"/>
  <c r="AA4" i="1" s="1"/>
  <c r="Z29" i="1"/>
  <c r="AA29" i="1" s="1"/>
  <c r="Z25" i="1"/>
  <c r="AA25" i="1" s="1"/>
  <c r="Z21" i="1"/>
  <c r="AA21" i="1" s="1"/>
  <c r="Z17" i="1"/>
  <c r="AA17" i="1" s="1"/>
  <c r="Z13" i="1"/>
  <c r="AA13" i="1" s="1"/>
  <c r="Z9" i="1"/>
  <c r="AA9" i="1" s="1"/>
  <c r="Z5" i="1"/>
  <c r="AA5" i="1" s="1"/>
  <c r="Z27" i="1"/>
  <c r="AA27" i="1" s="1"/>
  <c r="Z23" i="1"/>
  <c r="AA23" i="1" s="1"/>
  <c r="Z19" i="1"/>
  <c r="AA19" i="1" s="1"/>
  <c r="Z15" i="1"/>
  <c r="AA15" i="1" s="1"/>
  <c r="Z11" i="1"/>
  <c r="AA11" i="1" s="1"/>
  <c r="Z7" i="1"/>
  <c r="AA7" i="1" s="1"/>
  <c r="AA31" i="1" l="1"/>
  <c r="AA32" i="1"/>
  <c r="AA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<sst xmlns="http://schemas.openxmlformats.org/spreadsheetml/2006/main" count="65" uniqueCount="43">
  <si>
    <t>Functional</t>
  </si>
  <si>
    <t>comp.</t>
  </si>
  <si>
    <t>I</t>
  </si>
  <si>
    <t>B2PLYP</t>
  </si>
  <si>
    <t>B3LYP</t>
  </si>
  <si>
    <t>B3P86</t>
  </si>
  <si>
    <t>B3P86V1R</t>
  </si>
  <si>
    <t>B3PW91</t>
  </si>
  <si>
    <t>B97-1</t>
  </si>
  <si>
    <t>B97-3</t>
  </si>
  <si>
    <t>B97</t>
  </si>
  <si>
    <t>B98</t>
  </si>
  <si>
    <t>BHHLYP</t>
  </si>
  <si>
    <t>CAMB3LYP</t>
  </si>
  <si>
    <t>M06-2X</t>
  </si>
  <si>
    <t>PBE0</t>
  </si>
  <si>
    <t>tHCTHhyb</t>
  </si>
  <si>
    <t>TPSSH</t>
  </si>
  <si>
    <t>WB97</t>
  </si>
  <si>
    <t>WB97X</t>
  </si>
  <si>
    <t>X3LYP</t>
  </si>
  <si>
    <t>OVGF</t>
  </si>
  <si>
    <t xml:space="preserve">P3 </t>
  </si>
  <si>
    <t>P3+</t>
  </si>
  <si>
    <t>EXP</t>
  </si>
  <si>
    <t>II</t>
  </si>
  <si>
    <t>IV</t>
  </si>
  <si>
    <t>III</t>
  </si>
  <si>
    <t>V</t>
  </si>
  <si>
    <t>VI</t>
  </si>
  <si>
    <t>VII</t>
  </si>
  <si>
    <t>VIII</t>
  </si>
  <si>
    <t>IX</t>
  </si>
  <si>
    <t>Mean AE</t>
  </si>
  <si>
    <t>MAX AE</t>
  </si>
  <si>
    <t>Min AE</t>
  </si>
  <si>
    <t>SD</t>
  </si>
  <si>
    <t>x-Xср</t>
  </si>
  <si>
    <t>кв.разности</t>
  </si>
  <si>
    <r>
      <t>R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</si>
  <si>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ae+</t>
    </r>
    <r>
      <rPr>
        <sz val="14"/>
        <color theme="1"/>
        <rFont val="Calibri"/>
        <family val="2"/>
        <charset val="204"/>
      </rPr>
      <t>σ</t>
    </r>
  </si>
  <si>
    <r>
      <t>ae-</t>
    </r>
    <r>
      <rPr>
        <sz val="14"/>
        <color theme="1"/>
        <rFont val="Calibri"/>
        <family val="2"/>
        <charset val="204"/>
      </rPr>
      <t>σ</t>
    </r>
  </si>
  <si>
    <t>ββ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</si>
</sst>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0" fontId="4" fillId="0" borderId="0" xfId="0" applyFont="1"/>
    <xf numFmtId="165" fontId="1" fillId="0" borderId="2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H1" zoomScale="85" zoomScaleNormal="85" workbookViewId="0">
      <selection activeCell="V4" sqref="V4:V30"/>
    </sheetView>
  </sheetViews>
  <sheetFormatPr defaultRowHeight="15" x14ac:dyDescent="0.25"/>
  <cols>
    <col min="2" max="2" width="12.42578125" bestFit="1" customWidth="1"/>
    <col min="3" max="3" width="9.28515625" bestFit="1" customWidth="1"/>
    <col min="4" max="4" width="12.42578125" bestFit="1" customWidth="1"/>
    <col min="5" max="5" width="8.42578125" bestFit="1" customWidth="1"/>
    <col min="6" max="6" width="13.5703125" bestFit="1" customWidth="1"/>
    <col min="7" max="7" width="11" bestFit="1" customWidth="1"/>
    <col min="8" max="9" width="7.7109375" bestFit="1" customWidth="1"/>
    <col min="10" max="11" width="7.140625" bestFit="1" customWidth="1"/>
    <col min="12" max="12" width="11.7109375" bestFit="1" customWidth="1"/>
    <col min="13" max="13" width="15.42578125" bestFit="1" customWidth="1"/>
    <col min="14" max="14" width="10.140625" bestFit="1" customWidth="1"/>
    <col min="15" max="15" width="7.42578125" bestFit="1" customWidth="1"/>
    <col min="16" max="16" width="13.42578125" bestFit="1" customWidth="1"/>
    <col min="17" max="17" width="9.5703125" bestFit="1" customWidth="1"/>
    <col min="18" max="19" width="10.28515625" bestFit="1" customWidth="1"/>
    <col min="20" max="20" width="9.42578125" bestFit="1" customWidth="1"/>
    <col min="21" max="21" width="8.7109375" bestFit="1" customWidth="1"/>
    <col min="22" max="23" width="10.28515625" bestFit="1" customWidth="1"/>
    <col min="24" max="24" width="7.140625" bestFit="1" customWidth="1"/>
    <col min="28" max="28" width="11.7109375" bestFit="1" customWidth="1"/>
  </cols>
  <sheetData>
    <row r="1" spans="1:27" ht="18.75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x14ac:dyDescent="0.3">
      <c r="A2" s="1"/>
      <c r="B2" s="15">
        <v>1</v>
      </c>
      <c r="C2" s="16">
        <v>2</v>
      </c>
      <c r="D2" s="16">
        <v>3</v>
      </c>
      <c r="E2" s="15">
        <v>4</v>
      </c>
      <c r="F2" s="16">
        <v>5</v>
      </c>
      <c r="G2" s="15">
        <v>6</v>
      </c>
      <c r="H2" s="16">
        <v>7</v>
      </c>
      <c r="I2" s="15">
        <v>8</v>
      </c>
      <c r="J2" s="16">
        <v>9</v>
      </c>
      <c r="K2" s="15">
        <v>10</v>
      </c>
      <c r="L2" s="16">
        <v>11</v>
      </c>
      <c r="M2" s="15">
        <v>12</v>
      </c>
      <c r="N2" s="16">
        <v>13</v>
      </c>
      <c r="O2" s="15">
        <v>14</v>
      </c>
      <c r="P2" s="16">
        <v>15</v>
      </c>
      <c r="Q2" s="15">
        <v>16</v>
      </c>
      <c r="R2" s="16">
        <v>17</v>
      </c>
      <c r="S2" s="15">
        <v>18</v>
      </c>
      <c r="T2" s="16">
        <v>19</v>
      </c>
      <c r="U2" s="15">
        <v>20</v>
      </c>
      <c r="V2" s="16">
        <v>21</v>
      </c>
      <c r="W2" s="15"/>
      <c r="X2" s="1"/>
      <c r="Y2" s="1"/>
      <c r="Z2" s="1"/>
      <c r="AA2" s="1"/>
    </row>
    <row r="3" spans="1:27" ht="18.75" x14ac:dyDescent="0.3">
      <c r="A3" s="16" t="s">
        <v>1</v>
      </c>
      <c r="B3" s="25" t="s">
        <v>3</v>
      </c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25" t="s">
        <v>9</v>
      </c>
      <c r="I3" s="25" t="s">
        <v>10</v>
      </c>
      <c r="J3" s="25" t="s">
        <v>11</v>
      </c>
      <c r="K3" s="25" t="s">
        <v>12</v>
      </c>
      <c r="L3" s="25" t="s">
        <v>13</v>
      </c>
      <c r="M3" s="25" t="s">
        <v>14</v>
      </c>
      <c r="N3" s="25" t="s">
        <v>15</v>
      </c>
      <c r="O3" s="25" t="s">
        <v>16</v>
      </c>
      <c r="P3" s="25" t="s">
        <v>17</v>
      </c>
      <c r="Q3" s="25" t="s">
        <v>18</v>
      </c>
      <c r="R3" s="25" t="s">
        <v>19</v>
      </c>
      <c r="S3" s="25" t="s">
        <v>20</v>
      </c>
      <c r="T3" s="26" t="s">
        <v>21</v>
      </c>
      <c r="U3" s="26" t="s">
        <v>22</v>
      </c>
      <c r="V3" s="26" t="s">
        <v>23</v>
      </c>
      <c r="W3" s="27" t="s">
        <v>24</v>
      </c>
      <c r="X3" s="1"/>
      <c r="Y3" s="2" t="s">
        <v>3</v>
      </c>
      <c r="Z3" s="1" t="s">
        <v>37</v>
      </c>
      <c r="AA3" s="1" t="s">
        <v>38</v>
      </c>
    </row>
    <row r="4" spans="1:27" ht="18.75" x14ac:dyDescent="0.3">
      <c r="A4" s="28" t="s">
        <v>2</v>
      </c>
      <c r="B4" s="6">
        <v>8.3131438000000006</v>
      </c>
      <c r="C4" s="6">
        <v>7.1131122400000004</v>
      </c>
      <c r="D4" s="6">
        <v>7.3253627200000002</v>
      </c>
      <c r="E4" s="6">
        <v>7.4178821599999996</v>
      </c>
      <c r="F4" s="6">
        <v>7.2410067600000003</v>
      </c>
      <c r="G4" s="6">
        <v>7.14576616</v>
      </c>
      <c r="H4" s="6">
        <v>7.4369302800000003</v>
      </c>
      <c r="I4" s="6">
        <v>7.0859006400000002</v>
      </c>
      <c r="J4" s="6">
        <v>7.2355644400000001</v>
      </c>
      <c r="K4" s="6">
        <v>8.4111055599999993</v>
      </c>
      <c r="L4" s="6">
        <v>8.6968273600000003</v>
      </c>
      <c r="M4" s="6">
        <v>8.5934232799999997</v>
      </c>
      <c r="N4" s="6">
        <v>7.4151610000000003</v>
      </c>
      <c r="O4" s="6">
        <v>7.0423620800000002</v>
      </c>
      <c r="P4" s="6">
        <v>6.7457556399999996</v>
      </c>
      <c r="Q4" s="6">
        <v>9.8451568799999993</v>
      </c>
      <c r="R4" s="6">
        <v>9.6492333600000002</v>
      </c>
      <c r="S4" s="6">
        <v>7.2410067600000003</v>
      </c>
      <c r="T4" s="6">
        <v>9.4914900000000006</v>
      </c>
      <c r="U4" s="6">
        <v>9.8049999999999997</v>
      </c>
      <c r="V4" s="6">
        <v>9.74</v>
      </c>
      <c r="W4" s="6">
        <v>9.7899999999999991</v>
      </c>
      <c r="X4" s="1"/>
      <c r="Y4" s="13">
        <f t="shared" ref="Y4:Y30" si="0">B4-W4</f>
        <v>-1.4768561999999985</v>
      </c>
      <c r="Z4" s="13">
        <f t="shared" ref="Z4:Z30" si="1">ABS(Y4)-$B$31</f>
        <v>0.47245712888888791</v>
      </c>
      <c r="AA4" s="14">
        <f>Z4^2</f>
        <v>0.22321573863793123</v>
      </c>
    </row>
    <row r="5" spans="1:27" ht="18.75" x14ac:dyDescent="0.3">
      <c r="A5" s="29"/>
      <c r="B5" s="4">
        <v>9.2873190799999996</v>
      </c>
      <c r="C5" s="4">
        <v>7.3988340399999997</v>
      </c>
      <c r="D5" s="4">
        <v>7.5648248000000002</v>
      </c>
      <c r="E5" s="4">
        <v>7.6573442399999996</v>
      </c>
      <c r="F5" s="4">
        <v>7.4777476800000002</v>
      </c>
      <c r="G5" s="4">
        <v>7.4233244799999998</v>
      </c>
      <c r="H5" s="4">
        <v>7.8233350000000002</v>
      </c>
      <c r="I5" s="4">
        <v>7.3308050400000004</v>
      </c>
      <c r="J5" s="4">
        <v>7.5484978399999996</v>
      </c>
      <c r="K5" s="4">
        <v>9.3281364799999995</v>
      </c>
      <c r="L5" s="4">
        <v>9.2111266000000001</v>
      </c>
      <c r="M5" s="4">
        <v>9.4043289600000008</v>
      </c>
      <c r="N5" s="4">
        <v>7.73353672</v>
      </c>
      <c r="O5" s="4">
        <v>7.211074</v>
      </c>
      <c r="P5" s="4">
        <v>6.8464385600000002</v>
      </c>
      <c r="Q5" s="4">
        <v>10.402994680000001</v>
      </c>
      <c r="R5" s="4">
        <v>10.185301880000001</v>
      </c>
      <c r="S5" s="4">
        <v>7.5621036400000001</v>
      </c>
      <c r="T5" s="4">
        <v>10.33703</v>
      </c>
      <c r="U5" s="4">
        <v>10.393000000000001</v>
      </c>
      <c r="V5" s="4">
        <v>10.167</v>
      </c>
      <c r="W5" s="4">
        <v>10.24</v>
      </c>
      <c r="X5" s="1"/>
      <c r="Y5" s="13">
        <f t="shared" si="0"/>
        <v>-0.9526809200000006</v>
      </c>
      <c r="Z5" s="13">
        <f t="shared" si="1"/>
        <v>-5.171815111111E-2</v>
      </c>
      <c r="AA5" s="14">
        <f t="shared" ref="AA5:AA30" si="2">Z5^2</f>
        <v>2.6747671543516085E-3</v>
      </c>
    </row>
    <row r="6" spans="1:27" ht="18.75" x14ac:dyDescent="0.3">
      <c r="A6" s="30"/>
      <c r="B6" s="5">
        <v>12.32957596</v>
      </c>
      <c r="C6" s="5">
        <v>10.50639876</v>
      </c>
      <c r="D6" s="5">
        <v>10.67783184</v>
      </c>
      <c r="E6" s="5">
        <v>10.77307244</v>
      </c>
      <c r="F6" s="5">
        <v>10.59347588</v>
      </c>
      <c r="G6" s="5">
        <v>10.55265848</v>
      </c>
      <c r="H6" s="5">
        <v>10.98260176</v>
      </c>
      <c r="I6" s="5">
        <v>10.454696719999999</v>
      </c>
      <c r="J6" s="5">
        <v>10.67511068</v>
      </c>
      <c r="K6" s="5">
        <v>12.38944148</v>
      </c>
      <c r="L6" s="5">
        <v>12.359508719999999</v>
      </c>
      <c r="M6" s="5">
        <v>12.51461484</v>
      </c>
      <c r="N6" s="5">
        <v>10.876476520000001</v>
      </c>
      <c r="O6" s="5">
        <v>10.30231176</v>
      </c>
      <c r="P6" s="5">
        <v>9.9403974799999997</v>
      </c>
      <c r="Q6" s="5">
        <v>13.616684640000001</v>
      </c>
      <c r="R6" s="5">
        <v>13.37994372</v>
      </c>
      <c r="S6" s="5">
        <v>10.67511068</v>
      </c>
      <c r="T6" s="5">
        <v>13.492039999999999</v>
      </c>
      <c r="U6" s="5">
        <v>13.535</v>
      </c>
      <c r="V6" s="5">
        <v>13.404999999999999</v>
      </c>
      <c r="W6" s="5">
        <v>13.23</v>
      </c>
      <c r="X6" s="1"/>
      <c r="Y6" s="13">
        <f t="shared" si="0"/>
        <v>-0.90042404000000076</v>
      </c>
      <c r="Z6" s="13">
        <f t="shared" si="1"/>
        <v>-0.10397503111110984</v>
      </c>
      <c r="AA6" s="14">
        <f t="shared" si="2"/>
        <v>1.0810807094556259E-2</v>
      </c>
    </row>
    <row r="7" spans="1:27" ht="18.75" x14ac:dyDescent="0.3">
      <c r="A7" s="28" t="s">
        <v>25</v>
      </c>
      <c r="B7" s="6">
        <v>7.8832005199999999</v>
      </c>
      <c r="C7" s="6">
        <v>6.6777266400000004</v>
      </c>
      <c r="D7" s="6">
        <v>6.8818136399999998</v>
      </c>
      <c r="E7" s="6">
        <v>6.9743330800000001</v>
      </c>
      <c r="F7" s="6">
        <v>6.7947365199999998</v>
      </c>
      <c r="G7" s="6">
        <v>6.7103805599999999</v>
      </c>
      <c r="H7" s="6">
        <v>6.9988235200000002</v>
      </c>
      <c r="I7" s="6">
        <v>6.64779388</v>
      </c>
      <c r="J7" s="6">
        <v>6.8001788400000001</v>
      </c>
      <c r="K7" s="6">
        <v>7.9784411200000003</v>
      </c>
      <c r="L7" s="6">
        <v>8.2587206000000002</v>
      </c>
      <c r="M7" s="6">
        <v>8.1716434800000002</v>
      </c>
      <c r="N7" s="6">
        <v>6.97161192</v>
      </c>
      <c r="O7" s="6">
        <v>6.60425532</v>
      </c>
      <c r="P7" s="6">
        <v>6.3130911999999997</v>
      </c>
      <c r="Q7" s="6">
        <v>9.42609824</v>
      </c>
      <c r="R7" s="6">
        <v>9.2192900800000004</v>
      </c>
      <c r="S7" s="6">
        <v>6.8056211600000003</v>
      </c>
      <c r="T7" s="6">
        <v>8.9041700000000006</v>
      </c>
      <c r="U7" s="6">
        <v>9.2040000000000006</v>
      </c>
      <c r="V7" s="6">
        <v>9.1340000000000003</v>
      </c>
      <c r="W7" s="6">
        <v>9.08</v>
      </c>
      <c r="X7" s="1"/>
      <c r="Y7" s="13">
        <f t="shared" si="0"/>
        <v>-1.1967994800000001</v>
      </c>
      <c r="Z7" s="13">
        <f t="shared" si="1"/>
        <v>0.19240040888888954</v>
      </c>
      <c r="AA7" s="14">
        <f t="shared" si="2"/>
        <v>3.7017917340611883E-2</v>
      </c>
    </row>
    <row r="8" spans="1:27" ht="18.75" x14ac:dyDescent="0.3">
      <c r="A8" s="29"/>
      <c r="B8" s="4">
        <v>8.9226836400000007</v>
      </c>
      <c r="C8" s="4">
        <v>7.0831794800000001</v>
      </c>
      <c r="D8" s="4">
        <v>7.2518913999999999</v>
      </c>
      <c r="E8" s="4">
        <v>7.3471320000000002</v>
      </c>
      <c r="F8" s="4">
        <v>7.1620931199999998</v>
      </c>
      <c r="G8" s="4">
        <v>7.1076699200000002</v>
      </c>
      <c r="H8" s="4">
        <v>7.4967958000000001</v>
      </c>
      <c r="I8" s="4">
        <v>7.01515048</v>
      </c>
      <c r="J8" s="4">
        <v>7.2274009599999998</v>
      </c>
      <c r="K8" s="4">
        <v>8.9716645199999991</v>
      </c>
      <c r="L8" s="4">
        <v>8.8845873999999991</v>
      </c>
      <c r="M8" s="4">
        <v>9.0614627999999993</v>
      </c>
      <c r="N8" s="4">
        <v>7.4206033199999997</v>
      </c>
      <c r="O8" s="4">
        <v>6.8954194400000004</v>
      </c>
      <c r="P8" s="4">
        <v>6.5253416800000004</v>
      </c>
      <c r="Q8" s="4">
        <v>10.0818978</v>
      </c>
      <c r="R8" s="4">
        <v>9.86148384</v>
      </c>
      <c r="S8" s="4">
        <v>7.2464490799999997</v>
      </c>
      <c r="T8" s="4">
        <v>9.7618799999999997</v>
      </c>
      <c r="U8" s="4">
        <v>9.843</v>
      </c>
      <c r="V8" s="4">
        <v>9.6080000000000005</v>
      </c>
      <c r="W8" s="4">
        <v>9.69</v>
      </c>
      <c r="X8" s="1"/>
      <c r="Y8" s="13">
        <f t="shared" si="0"/>
        <v>-0.76731635999999881</v>
      </c>
      <c r="Z8" s="13">
        <f t="shared" si="1"/>
        <v>-0.23708271111111179</v>
      </c>
      <c r="AA8" s="14">
        <f t="shared" si="2"/>
        <v>5.6208211907794889E-2</v>
      </c>
    </row>
    <row r="9" spans="1:27" ht="18.75" x14ac:dyDescent="0.3">
      <c r="A9" s="30"/>
      <c r="B9" s="5">
        <v>11.401660400000001</v>
      </c>
      <c r="C9" s="5">
        <v>9.6791661199999997</v>
      </c>
      <c r="D9" s="5">
        <v>9.8778108000000007</v>
      </c>
      <c r="E9" s="5">
        <v>9.9703302399999991</v>
      </c>
      <c r="F9" s="5">
        <v>9.7934548400000008</v>
      </c>
      <c r="G9" s="5">
        <v>9.73086816</v>
      </c>
      <c r="H9" s="5">
        <v>10.11183056</v>
      </c>
      <c r="I9" s="5">
        <v>9.64379104</v>
      </c>
      <c r="J9" s="5">
        <v>9.8369934000000008</v>
      </c>
      <c r="K9" s="5">
        <v>11.456083599999999</v>
      </c>
      <c r="L9" s="5">
        <v>11.50234332</v>
      </c>
      <c r="M9" s="5">
        <v>11.613910880000001</v>
      </c>
      <c r="N9" s="5">
        <v>10.04652272</v>
      </c>
      <c r="O9" s="5">
        <v>9.5295023200000006</v>
      </c>
      <c r="P9" s="5">
        <v>9.2029631199999997</v>
      </c>
      <c r="Q9" s="5">
        <v>12.832990560000001</v>
      </c>
      <c r="R9" s="5">
        <v>12.541826439999999</v>
      </c>
      <c r="S9" s="5">
        <v>9.8342722400000007</v>
      </c>
      <c r="T9" s="5">
        <v>12.49506</v>
      </c>
      <c r="U9" s="5">
        <v>12.521000000000001</v>
      </c>
      <c r="V9" s="5">
        <v>12.404</v>
      </c>
      <c r="W9" s="5">
        <v>12.5</v>
      </c>
      <c r="X9" s="1"/>
      <c r="Y9" s="13">
        <f t="shared" si="0"/>
        <v>-1.0983395999999992</v>
      </c>
      <c r="Z9" s="13">
        <f t="shared" si="1"/>
        <v>9.3940528888888597E-2</v>
      </c>
      <c r="AA9" s="14">
        <f t="shared" si="2"/>
        <v>8.8248229679241137E-3</v>
      </c>
    </row>
    <row r="10" spans="1:27" ht="18.75" x14ac:dyDescent="0.3">
      <c r="A10" s="28" t="s">
        <v>27</v>
      </c>
      <c r="B10" s="6">
        <v>7.0178716400000001</v>
      </c>
      <c r="C10" s="6">
        <v>5.8913114000000002</v>
      </c>
      <c r="D10" s="6">
        <v>6.1008407199999999</v>
      </c>
      <c r="E10" s="6">
        <v>6.1933601600000001</v>
      </c>
      <c r="F10" s="6">
        <v>6.0110424399999998</v>
      </c>
      <c r="G10" s="6">
        <v>5.9266864799999999</v>
      </c>
      <c r="H10" s="6">
        <v>6.1960813200000002</v>
      </c>
      <c r="I10" s="6">
        <v>5.8668209600000001</v>
      </c>
      <c r="J10" s="6">
        <v>6.0110424399999998</v>
      </c>
      <c r="K10" s="6">
        <v>7.1185545599999998</v>
      </c>
      <c r="L10" s="6">
        <v>7.4287668</v>
      </c>
      <c r="M10" s="6">
        <v>7.3308050400000004</v>
      </c>
      <c r="N10" s="6">
        <v>6.1797543599999996</v>
      </c>
      <c r="O10" s="6">
        <v>5.8341670399999996</v>
      </c>
      <c r="P10" s="6">
        <v>5.5430029200000002</v>
      </c>
      <c r="Q10" s="6">
        <v>8.5825386399999992</v>
      </c>
      <c r="R10" s="6">
        <v>8.3811727999999999</v>
      </c>
      <c r="S10" s="6">
        <v>6.0137635999999999</v>
      </c>
      <c r="T10" s="6">
        <v>7.9541700000000004</v>
      </c>
      <c r="U10" s="6">
        <v>8.2289999999999992</v>
      </c>
      <c r="V10" s="7">
        <v>8.16</v>
      </c>
      <c r="W10" s="6">
        <v>8.24</v>
      </c>
      <c r="X10" s="1"/>
      <c r="Y10" s="13">
        <f t="shared" si="0"/>
        <v>-1.2221283600000001</v>
      </c>
      <c r="Z10" s="13">
        <f t="shared" si="1"/>
        <v>0.21772928888888954</v>
      </c>
      <c r="AA10" s="14">
        <f t="shared" si="2"/>
        <v>4.7406043240061514E-2</v>
      </c>
    </row>
    <row r="11" spans="1:27" ht="18.75" x14ac:dyDescent="0.3">
      <c r="A11" s="29"/>
      <c r="B11" s="4">
        <v>8.2206243600000004</v>
      </c>
      <c r="C11" s="4">
        <v>6.36479324</v>
      </c>
      <c r="D11" s="4">
        <v>6.5416686400000001</v>
      </c>
      <c r="E11" s="4">
        <v>6.6341880800000004</v>
      </c>
      <c r="F11" s="4">
        <v>6.4464280399999998</v>
      </c>
      <c r="G11" s="4">
        <v>6.3974471599999996</v>
      </c>
      <c r="H11" s="4">
        <v>6.7838518800000003</v>
      </c>
      <c r="I11" s="4">
        <v>6.3022065600000001</v>
      </c>
      <c r="J11" s="4">
        <v>6.5144570399999999</v>
      </c>
      <c r="K11" s="4">
        <v>8.2641629200000004</v>
      </c>
      <c r="L11" s="4">
        <v>8.1716434800000002</v>
      </c>
      <c r="M11" s="4">
        <v>8.3648458399999992</v>
      </c>
      <c r="N11" s="4">
        <v>6.7103805599999999</v>
      </c>
      <c r="O11" s="4">
        <v>6.1851966799999998</v>
      </c>
      <c r="P11" s="4">
        <v>5.82056124</v>
      </c>
      <c r="Q11" s="4">
        <v>9.3961654800000005</v>
      </c>
      <c r="R11" s="4">
        <v>9.16758804</v>
      </c>
      <c r="S11" s="4">
        <v>6.5307839999999997</v>
      </c>
      <c r="T11" s="4">
        <v>9.0405800000000003</v>
      </c>
      <c r="U11" s="4">
        <v>9.0760000000000005</v>
      </c>
      <c r="V11" s="8">
        <v>8.8320000000000007</v>
      </c>
      <c r="W11" s="4">
        <v>8.98</v>
      </c>
      <c r="X11" s="1"/>
      <c r="Y11" s="13">
        <f t="shared" si="0"/>
        <v>-0.75937564000000002</v>
      </c>
      <c r="Z11" s="13">
        <f t="shared" si="1"/>
        <v>-0.24502343111111058</v>
      </c>
      <c r="AA11" s="14">
        <f t="shared" si="2"/>
        <v>6.0036481793461154E-2</v>
      </c>
    </row>
    <row r="12" spans="1:27" ht="18.75" x14ac:dyDescent="0.3">
      <c r="A12" s="30"/>
      <c r="B12" s="5">
        <v>10.405715839999999</v>
      </c>
      <c r="C12" s="5">
        <v>8.7893468000000006</v>
      </c>
      <c r="D12" s="5">
        <v>8.9988761200000003</v>
      </c>
      <c r="E12" s="5">
        <v>9.0913955600000005</v>
      </c>
      <c r="F12" s="5">
        <v>8.9145201600000004</v>
      </c>
      <c r="G12" s="5">
        <v>8.8437699999999992</v>
      </c>
      <c r="H12" s="5">
        <v>9.2056842799999998</v>
      </c>
      <c r="I12" s="5">
        <v>8.7648563599999996</v>
      </c>
      <c r="J12" s="5">
        <v>8.9444529199999998</v>
      </c>
      <c r="K12" s="5">
        <v>10.46558136</v>
      </c>
      <c r="L12" s="5">
        <v>10.582591239999999</v>
      </c>
      <c r="M12" s="5">
        <v>10.661504880000001</v>
      </c>
      <c r="N12" s="5">
        <v>9.1539822399999995</v>
      </c>
      <c r="O12" s="5">
        <v>8.6614522800000007</v>
      </c>
      <c r="P12" s="5">
        <v>8.3457977200000002</v>
      </c>
      <c r="Q12" s="5">
        <v>11.93500776</v>
      </c>
      <c r="R12" s="5">
        <v>11.63568016</v>
      </c>
      <c r="S12" s="5">
        <v>8.9390105999999996</v>
      </c>
      <c r="T12" s="5">
        <v>11.379149999999999</v>
      </c>
      <c r="U12" s="5">
        <v>11.426</v>
      </c>
      <c r="V12" s="9">
        <v>11.318</v>
      </c>
      <c r="W12" s="5">
        <v>11.21</v>
      </c>
      <c r="X12" s="1"/>
      <c r="Y12" s="13">
        <f t="shared" si="0"/>
        <v>-0.80428416000000169</v>
      </c>
      <c r="Z12" s="13">
        <f t="shared" si="1"/>
        <v>-0.20011491111110891</v>
      </c>
      <c r="AA12" s="14">
        <f t="shared" si="2"/>
        <v>4.0045977649007018E-2</v>
      </c>
    </row>
    <row r="13" spans="1:27" ht="18.75" x14ac:dyDescent="0.3">
      <c r="A13" s="28" t="s">
        <v>26</v>
      </c>
      <c r="B13" s="6">
        <v>6.7511979599999998</v>
      </c>
      <c r="C13" s="6">
        <v>5.646407</v>
      </c>
      <c r="D13" s="6">
        <v>5.8504940000000003</v>
      </c>
      <c r="E13" s="6">
        <v>5.9430134399999996</v>
      </c>
      <c r="F13" s="6">
        <v>5.9430134399999996</v>
      </c>
      <c r="G13" s="6">
        <v>5.6817820799999996</v>
      </c>
      <c r="H13" s="6">
        <v>5.9402922800000004</v>
      </c>
      <c r="I13" s="6">
        <v>5.6219165599999998</v>
      </c>
      <c r="J13" s="6">
        <v>5.7634168800000003</v>
      </c>
      <c r="K13" s="6">
        <v>6.8518808800000004</v>
      </c>
      <c r="L13" s="6">
        <v>7.1539296400000003</v>
      </c>
      <c r="M13" s="6">
        <v>7.0341985999999999</v>
      </c>
      <c r="N13" s="6">
        <v>5.9266864799999999</v>
      </c>
      <c r="O13" s="6">
        <v>5.5919838000000004</v>
      </c>
      <c r="P13" s="6">
        <v>5.3089831600000004</v>
      </c>
      <c r="Q13" s="6">
        <v>8.2859321999999995</v>
      </c>
      <c r="R13" s="6">
        <v>8.0927298400000005</v>
      </c>
      <c r="S13" s="6">
        <v>5.7661380400000004</v>
      </c>
      <c r="T13" s="6">
        <v>7.5907299999999998</v>
      </c>
      <c r="U13" s="6">
        <v>7.8680000000000003</v>
      </c>
      <c r="V13" s="7">
        <v>7.7919999999999998</v>
      </c>
      <c r="W13" s="6">
        <v>7.81</v>
      </c>
      <c r="X13" s="1"/>
      <c r="Y13" s="13">
        <f t="shared" si="0"/>
        <v>-1.0588020399999998</v>
      </c>
      <c r="Z13" s="13">
        <f t="shared" si="1"/>
        <v>5.440296888888918E-2</v>
      </c>
      <c r="AA13" s="14">
        <f t="shared" si="2"/>
        <v>2.9596830239254439E-3</v>
      </c>
    </row>
    <row r="14" spans="1:27" ht="18.75" x14ac:dyDescent="0.3">
      <c r="A14" s="29"/>
      <c r="B14" s="4">
        <v>8.1090567999999994</v>
      </c>
      <c r="C14" s="4">
        <v>6.2722737999999998</v>
      </c>
      <c r="D14" s="4">
        <v>6.4491491999999999</v>
      </c>
      <c r="E14" s="4">
        <v>6.5416686400000001</v>
      </c>
      <c r="F14" s="4">
        <v>6.5416686400000001</v>
      </c>
      <c r="G14" s="4">
        <v>6.3049277200000002</v>
      </c>
      <c r="H14" s="4">
        <v>6.6886112799999999</v>
      </c>
      <c r="I14" s="4">
        <v>6.21240828</v>
      </c>
      <c r="J14" s="4">
        <v>6.4219375999999997</v>
      </c>
      <c r="K14" s="4">
        <v>8.1553165199999995</v>
      </c>
      <c r="L14" s="4">
        <v>8.0682393999999995</v>
      </c>
      <c r="M14" s="4">
        <v>8.2559994400000001</v>
      </c>
      <c r="N14" s="4">
        <v>6.6178611199999997</v>
      </c>
      <c r="O14" s="4">
        <v>6.0953983999999997</v>
      </c>
      <c r="P14" s="4">
        <v>5.7280417999999997</v>
      </c>
      <c r="Q14" s="4">
        <v>9.2873190799999996</v>
      </c>
      <c r="R14" s="4">
        <v>9.0614627999999993</v>
      </c>
      <c r="S14" s="4">
        <v>6.4328222400000001</v>
      </c>
      <c r="T14" s="4">
        <v>8.8943499999999993</v>
      </c>
      <c r="U14" s="4">
        <v>8.93</v>
      </c>
      <c r="V14" s="8">
        <v>8.6829999999999998</v>
      </c>
      <c r="W14" s="4">
        <v>8.74</v>
      </c>
      <c r="X14" s="1"/>
      <c r="Y14" s="13">
        <f t="shared" si="0"/>
        <v>-0.63094320000000081</v>
      </c>
      <c r="Z14" s="13">
        <f t="shared" si="1"/>
        <v>-0.37345587111110978</v>
      </c>
      <c r="AA14" s="14">
        <f t="shared" si="2"/>
        <v>0.13946928766735783</v>
      </c>
    </row>
    <row r="15" spans="1:27" ht="18.75" x14ac:dyDescent="0.3">
      <c r="A15" s="30"/>
      <c r="B15" s="5">
        <v>9.9893783599999999</v>
      </c>
      <c r="C15" s="5">
        <v>8.4383171600000004</v>
      </c>
      <c r="D15" s="5">
        <v>8.6396829999999998</v>
      </c>
      <c r="E15" s="5">
        <v>8.73220244</v>
      </c>
      <c r="F15" s="5">
        <v>8.73220244</v>
      </c>
      <c r="G15" s="5">
        <v>8.4900192000000008</v>
      </c>
      <c r="H15" s="5">
        <v>8.8383276800000008</v>
      </c>
      <c r="I15" s="5">
        <v>8.4138267199999994</v>
      </c>
      <c r="J15" s="5">
        <v>8.5879809599999994</v>
      </c>
      <c r="K15" s="5">
        <v>10.051965040000001</v>
      </c>
      <c r="L15" s="5">
        <v>10.196186519999999</v>
      </c>
      <c r="M15" s="5">
        <v>10.228840440000001</v>
      </c>
      <c r="N15" s="5">
        <v>8.7893468000000006</v>
      </c>
      <c r="O15" s="5">
        <v>8.3158649600000007</v>
      </c>
      <c r="P15" s="5">
        <v>8.0138162000000008</v>
      </c>
      <c r="Q15" s="5">
        <v>11.526833760000001</v>
      </c>
      <c r="R15" s="5">
        <v>11.24111196</v>
      </c>
      <c r="S15" s="5">
        <v>8.5825386399999992</v>
      </c>
      <c r="T15" s="5">
        <v>10.8667</v>
      </c>
      <c r="U15" s="5">
        <v>10.945</v>
      </c>
      <c r="V15" s="9">
        <v>10.831</v>
      </c>
      <c r="W15" s="5">
        <v>10.59</v>
      </c>
      <c r="X15" s="1"/>
      <c r="Y15" s="13">
        <f t="shared" si="0"/>
        <v>-0.60062163999999996</v>
      </c>
      <c r="Z15" s="13">
        <f t="shared" si="1"/>
        <v>-0.40377743111111064</v>
      </c>
      <c r="AA15" s="14">
        <f t="shared" si="2"/>
        <v>0.1630362138746877</v>
      </c>
    </row>
    <row r="16" spans="1:27" ht="18.75" x14ac:dyDescent="0.3">
      <c r="A16" s="28" t="s">
        <v>28</v>
      </c>
      <c r="B16" s="6">
        <v>7.1376026799999996</v>
      </c>
      <c r="C16" s="6">
        <v>6.0436963600000002</v>
      </c>
      <c r="D16" s="6">
        <v>6.2532256799999999</v>
      </c>
      <c r="E16" s="6">
        <v>6.3457451200000001</v>
      </c>
      <c r="F16" s="6">
        <v>6.16886972</v>
      </c>
      <c r="G16" s="6">
        <v>6.0953983999999997</v>
      </c>
      <c r="H16" s="6">
        <v>6.3484662800000002</v>
      </c>
      <c r="I16" s="6">
        <v>6.03825404</v>
      </c>
      <c r="J16" s="6">
        <v>6.1715908800000001</v>
      </c>
      <c r="K16" s="6">
        <v>7.23284328</v>
      </c>
      <c r="L16" s="6">
        <v>7.5457766800000003</v>
      </c>
      <c r="M16" s="6">
        <v>7.40699752</v>
      </c>
      <c r="N16" s="6">
        <v>6.3321393199999996</v>
      </c>
      <c r="O16" s="6">
        <v>6.0001578000000002</v>
      </c>
      <c r="P16" s="6">
        <v>5.7606957200000002</v>
      </c>
      <c r="Q16" s="6">
        <v>8.7267601199999998</v>
      </c>
      <c r="R16" s="6">
        <v>8.5117884799999999</v>
      </c>
      <c r="S16" s="6">
        <v>6.1634273999999998</v>
      </c>
      <c r="T16" s="6">
        <v>8.0809200000000008</v>
      </c>
      <c r="U16" s="6">
        <v>8.2590000000000003</v>
      </c>
      <c r="V16" s="7">
        <v>8.2080000000000002</v>
      </c>
      <c r="W16" s="6">
        <v>8.5399999999999991</v>
      </c>
      <c r="X16" s="1"/>
      <c r="Y16" s="13">
        <f t="shared" si="0"/>
        <v>-1.4023973199999995</v>
      </c>
      <c r="Z16" s="13">
        <f t="shared" si="1"/>
        <v>0.39799824888888891</v>
      </c>
      <c r="AA16" s="14">
        <f t="shared" si="2"/>
        <v>0.15840260611862195</v>
      </c>
    </row>
    <row r="17" spans="1:27" ht="18.75" x14ac:dyDescent="0.3">
      <c r="A17" s="29"/>
      <c r="B17" s="4">
        <v>8.2396724799999994</v>
      </c>
      <c r="C17" s="4">
        <v>6.4273799199999999</v>
      </c>
      <c r="D17" s="4">
        <v>6.5988129999999998</v>
      </c>
      <c r="E17" s="4">
        <v>6.69133244</v>
      </c>
      <c r="F17" s="4">
        <v>6.5090147199999997</v>
      </c>
      <c r="G17" s="4">
        <v>6.4627549999999996</v>
      </c>
      <c r="H17" s="4">
        <v>6.84099624</v>
      </c>
      <c r="I17" s="4">
        <v>6.3702355600000002</v>
      </c>
      <c r="J17" s="4">
        <v>6.5743225599999997</v>
      </c>
      <c r="K17" s="4">
        <v>8.2832110399999994</v>
      </c>
      <c r="L17" s="4">
        <v>8.2042973999999997</v>
      </c>
      <c r="M17" s="4">
        <v>8.38389396</v>
      </c>
      <c r="N17" s="4">
        <v>6.7675249199999996</v>
      </c>
      <c r="O17" s="4">
        <v>6.2505045199999998</v>
      </c>
      <c r="P17" s="4">
        <v>5.9049171999999999</v>
      </c>
      <c r="Q17" s="4">
        <v>9.42609824</v>
      </c>
      <c r="R17" s="4">
        <v>9.1975207999999995</v>
      </c>
      <c r="S17" s="4">
        <v>6.5879283600000003</v>
      </c>
      <c r="T17" s="4">
        <v>9.0570799999999991</v>
      </c>
      <c r="U17" s="4">
        <v>9.1170000000000009</v>
      </c>
      <c r="V17" s="8">
        <v>8.9139999999999997</v>
      </c>
      <c r="W17" s="4">
        <v>9.0299999999999994</v>
      </c>
      <c r="X17" s="1"/>
      <c r="Y17" s="13">
        <f t="shared" si="0"/>
        <v>-0.79032751999999995</v>
      </c>
      <c r="Z17" s="13">
        <f t="shared" si="1"/>
        <v>-0.21407155111111065</v>
      </c>
      <c r="AA17" s="14">
        <f t="shared" si="2"/>
        <v>4.5826628995116858E-2</v>
      </c>
    </row>
    <row r="18" spans="1:27" ht="18.75" x14ac:dyDescent="0.3">
      <c r="A18" s="30"/>
      <c r="B18" s="5">
        <v>9.5077330399999997</v>
      </c>
      <c r="C18" s="5">
        <v>8.1281049200000002</v>
      </c>
      <c r="D18" s="5">
        <v>8.3457977200000002</v>
      </c>
      <c r="E18" s="5">
        <v>8.4383171600000004</v>
      </c>
      <c r="F18" s="5">
        <v>8.2614417600000003</v>
      </c>
      <c r="G18" s="5">
        <v>8.1906915999999992</v>
      </c>
      <c r="H18" s="5">
        <v>8.5063461599999997</v>
      </c>
      <c r="I18" s="5">
        <v>8.1199414399999998</v>
      </c>
      <c r="J18" s="5">
        <v>8.2750475600000009</v>
      </c>
      <c r="K18" s="5">
        <v>9.5812043599999992</v>
      </c>
      <c r="L18" s="5">
        <v>9.8397145600000009</v>
      </c>
      <c r="M18" s="5">
        <v>9.7798490400000002</v>
      </c>
      <c r="N18" s="5">
        <v>8.4764134000000002</v>
      </c>
      <c r="O18" s="5">
        <v>8.0383066400000001</v>
      </c>
      <c r="P18" s="5">
        <v>7.7825176000000003</v>
      </c>
      <c r="Q18" s="5">
        <v>11.189409919999999</v>
      </c>
      <c r="R18" s="5">
        <v>10.90368812</v>
      </c>
      <c r="S18" s="5">
        <v>8.2641629200000004</v>
      </c>
      <c r="T18" s="5">
        <v>10.45201</v>
      </c>
      <c r="U18" s="5">
        <v>10.579000000000001</v>
      </c>
      <c r="V18" s="9">
        <v>10.507999999999999</v>
      </c>
      <c r="W18" s="5">
        <v>10.57</v>
      </c>
      <c r="X18" s="1"/>
      <c r="Y18" s="13">
        <f t="shared" si="0"/>
        <v>-1.0622669600000005</v>
      </c>
      <c r="Z18" s="13">
        <f t="shared" si="1"/>
        <v>5.786788888888994E-2</v>
      </c>
      <c r="AA18" s="14">
        <f t="shared" si="2"/>
        <v>3.3486925644569117E-3</v>
      </c>
    </row>
    <row r="19" spans="1:27" ht="18.75" x14ac:dyDescent="0.3">
      <c r="A19" s="28" t="s">
        <v>29</v>
      </c>
      <c r="B19" s="6">
        <v>7.5512189999999997</v>
      </c>
      <c r="C19" s="6">
        <v>6.4464280399999998</v>
      </c>
      <c r="D19" s="6">
        <v>6.6668419999999999</v>
      </c>
      <c r="E19" s="6">
        <v>6.7566402800000001</v>
      </c>
      <c r="F19" s="6">
        <v>6.5797648799999999</v>
      </c>
      <c r="G19" s="6">
        <v>6.5008512400000003</v>
      </c>
      <c r="H19" s="6">
        <v>6.7593614400000002</v>
      </c>
      <c r="I19" s="6">
        <v>6.4437068799999997</v>
      </c>
      <c r="J19" s="6">
        <v>6.5770437199999998</v>
      </c>
      <c r="K19" s="6">
        <v>7.6464596</v>
      </c>
      <c r="L19" s="6">
        <v>7.9621141599999996</v>
      </c>
      <c r="M19" s="6">
        <v>7.8178926799999999</v>
      </c>
      <c r="N19" s="6">
        <v>6.7484767999999997</v>
      </c>
      <c r="O19" s="6">
        <v>6.4056106399999999</v>
      </c>
      <c r="P19" s="6">
        <v>6.1634273999999998</v>
      </c>
      <c r="Q19" s="6">
        <v>9.1594245599999997</v>
      </c>
      <c r="R19" s="6">
        <v>8.9390105999999996</v>
      </c>
      <c r="S19" s="6">
        <v>6.5661590800000003</v>
      </c>
      <c r="T19" s="6">
        <v>8.5957299999999996</v>
      </c>
      <c r="U19" s="6">
        <v>8.7929999999999993</v>
      </c>
      <c r="V19" s="7">
        <v>8.7469999999999999</v>
      </c>
      <c r="W19" s="20">
        <v>8.73</v>
      </c>
      <c r="X19" s="1"/>
      <c r="Y19" s="13">
        <f t="shared" si="0"/>
        <v>-1.1787810000000007</v>
      </c>
      <c r="Z19" s="13">
        <f t="shared" si="1"/>
        <v>0.17438192888889015</v>
      </c>
      <c r="AA19" s="14">
        <f t="shared" si="2"/>
        <v>3.0409057123009939E-2</v>
      </c>
    </row>
    <row r="20" spans="1:27" ht="18.75" x14ac:dyDescent="0.3">
      <c r="A20" s="29"/>
      <c r="B20" s="4">
        <v>8.6859427199999999</v>
      </c>
      <c r="C20" s="4">
        <v>6.8926982800000003</v>
      </c>
      <c r="D20" s="4">
        <v>7.0777371599999999</v>
      </c>
      <c r="E20" s="4">
        <v>7.1702566000000001</v>
      </c>
      <c r="F20" s="4">
        <v>6.9879388799999997</v>
      </c>
      <c r="G20" s="4">
        <v>6.9335156800000002</v>
      </c>
      <c r="H20" s="4">
        <v>7.3090357600000004</v>
      </c>
      <c r="I20" s="4">
        <v>6.8437174000000001</v>
      </c>
      <c r="J20" s="4">
        <v>7.0450832400000003</v>
      </c>
      <c r="K20" s="4">
        <v>8.73220244</v>
      </c>
      <c r="L20" s="4">
        <v>8.6668945999999991</v>
      </c>
      <c r="M20" s="4">
        <v>8.8274430400000004</v>
      </c>
      <c r="N20" s="4">
        <v>7.2437279200000004</v>
      </c>
      <c r="O20" s="4">
        <v>6.7321498399999999</v>
      </c>
      <c r="P20" s="4">
        <v>6.3783990399999997</v>
      </c>
      <c r="Q20" s="4">
        <v>9.8914165999999994</v>
      </c>
      <c r="R20" s="4">
        <v>9.6655603200000009</v>
      </c>
      <c r="S20" s="4">
        <v>7.0505255599999996</v>
      </c>
      <c r="T20" s="4">
        <v>9.5235199999999995</v>
      </c>
      <c r="U20" s="4">
        <v>9.5850000000000009</v>
      </c>
      <c r="V20" s="8">
        <v>9.3670000000000009</v>
      </c>
      <c r="W20" s="20">
        <v>9.2899999999999991</v>
      </c>
      <c r="X20" s="1"/>
      <c r="Y20" s="13">
        <f t="shared" si="0"/>
        <v>-0.60405727999999925</v>
      </c>
      <c r="Z20" s="13">
        <f t="shared" si="1"/>
        <v>-0.40034179111111134</v>
      </c>
      <c r="AA20" s="14">
        <f t="shared" si="2"/>
        <v>0.1602735497100527</v>
      </c>
    </row>
    <row r="21" spans="1:27" ht="18.75" x14ac:dyDescent="0.3">
      <c r="A21" s="30"/>
      <c r="B21" s="5">
        <v>9.8533203599999997</v>
      </c>
      <c r="C21" s="5">
        <v>8.4546441199999993</v>
      </c>
      <c r="D21" s="5">
        <v>8.6777792399999996</v>
      </c>
      <c r="E21" s="5">
        <v>8.7702986799999998</v>
      </c>
      <c r="F21" s="5">
        <v>8.5961444399999998</v>
      </c>
      <c r="G21" s="5">
        <v>8.5226731200000003</v>
      </c>
      <c r="H21" s="5">
        <v>8.8437699999999992</v>
      </c>
      <c r="I21" s="5">
        <v>8.4519229599999992</v>
      </c>
      <c r="J21" s="5">
        <v>8.6070290800000002</v>
      </c>
      <c r="K21" s="5">
        <v>9.9240705200000008</v>
      </c>
      <c r="L21" s="5">
        <v>10.1771384</v>
      </c>
      <c r="M21" s="5">
        <v>10.103667079999999</v>
      </c>
      <c r="N21" s="5">
        <v>8.8138372399999998</v>
      </c>
      <c r="O21" s="5">
        <v>8.3702881599999994</v>
      </c>
      <c r="P21" s="5">
        <v>8.1172202799999997</v>
      </c>
      <c r="Q21" s="5">
        <v>11.540439559999999</v>
      </c>
      <c r="R21" s="5">
        <v>11.2519966</v>
      </c>
      <c r="S21" s="5">
        <v>8.5907021199999996</v>
      </c>
      <c r="T21" s="5">
        <v>10.886570000000001</v>
      </c>
      <c r="U21" s="5">
        <v>11.004</v>
      </c>
      <c r="V21" s="9">
        <v>10.948</v>
      </c>
      <c r="W21" s="20">
        <v>10.77</v>
      </c>
      <c r="X21" s="1"/>
      <c r="Y21" s="13">
        <f t="shared" si="0"/>
        <v>-0.91667963999999991</v>
      </c>
      <c r="Z21" s="13">
        <f t="shared" si="1"/>
        <v>-8.7719431111110691E-2</v>
      </c>
      <c r="AA21" s="14">
        <f t="shared" si="2"/>
        <v>7.6946985944568941E-3</v>
      </c>
    </row>
    <row r="22" spans="1:27" ht="18.75" x14ac:dyDescent="0.3">
      <c r="A22" s="28" t="s">
        <v>30</v>
      </c>
      <c r="B22" s="4">
        <v>7.4287668</v>
      </c>
      <c r="C22" s="4">
        <v>6.1743120400000002</v>
      </c>
      <c r="D22" s="4">
        <v>6.3920048400000002</v>
      </c>
      <c r="E22" s="4">
        <v>6.4845242799999996</v>
      </c>
      <c r="F22" s="4">
        <v>6.3049277200000002</v>
      </c>
      <c r="G22" s="4">
        <v>6.23417756</v>
      </c>
      <c r="H22" s="4">
        <v>6.5253416800000004</v>
      </c>
      <c r="I22" s="4">
        <v>6.1634273999999998</v>
      </c>
      <c r="J22" s="4">
        <v>6.32125468</v>
      </c>
      <c r="K22" s="4">
        <v>7.5321708799999998</v>
      </c>
      <c r="L22" s="4">
        <v>7.8097291999999996</v>
      </c>
      <c r="M22" s="4">
        <v>7.7172097600000003</v>
      </c>
      <c r="N22" s="4">
        <v>6.5062935599999996</v>
      </c>
      <c r="O22" s="4">
        <v>6.1008407199999999</v>
      </c>
      <c r="P22" s="4">
        <v>5.8396093599999999</v>
      </c>
      <c r="Q22" s="4">
        <v>8.9988761200000003</v>
      </c>
      <c r="R22" s="4">
        <v>8.8083949199999996</v>
      </c>
      <c r="S22" s="4">
        <v>6.3049277200000002</v>
      </c>
      <c r="T22" s="4">
        <v>8.4364899999999992</v>
      </c>
      <c r="U22" s="4">
        <v>8.6310000000000002</v>
      </c>
      <c r="V22" s="8">
        <v>8.5909999999999993</v>
      </c>
      <c r="W22" s="8">
        <v>8.5500000000000007</v>
      </c>
      <c r="X22" s="1"/>
      <c r="Y22" s="13">
        <f t="shared" si="0"/>
        <v>-1.1212332000000007</v>
      </c>
      <c r="Z22" s="13">
        <f t="shared" si="1"/>
        <v>0.11683412888889011</v>
      </c>
      <c r="AA22" s="14">
        <f t="shared" si="2"/>
        <v>1.3650213673225787E-2</v>
      </c>
    </row>
    <row r="23" spans="1:27" ht="18.75" x14ac:dyDescent="0.3">
      <c r="A23" s="29"/>
      <c r="B23" s="4">
        <v>7.4777476800000002</v>
      </c>
      <c r="C23" s="4">
        <v>6.4083318</v>
      </c>
      <c r="D23" s="4">
        <v>6.6314669200000003</v>
      </c>
      <c r="E23" s="4">
        <v>6.7212652000000004</v>
      </c>
      <c r="F23" s="4">
        <v>6.5443898000000003</v>
      </c>
      <c r="G23" s="4">
        <v>6.4600338400000004</v>
      </c>
      <c r="H23" s="4">
        <v>6.7103805599999999</v>
      </c>
      <c r="I23" s="4">
        <v>6.4056106399999999</v>
      </c>
      <c r="J23" s="4">
        <v>6.5362263199999999</v>
      </c>
      <c r="K23" s="4">
        <v>7.5621036400000001</v>
      </c>
      <c r="L23" s="4">
        <v>7.8668735600000002</v>
      </c>
      <c r="M23" s="4">
        <v>7.7253732399999997</v>
      </c>
      <c r="N23" s="4">
        <v>6.7022170799999996</v>
      </c>
      <c r="O23" s="4">
        <v>6.3783990399999997</v>
      </c>
      <c r="P23" s="4">
        <v>6.1362158000000004</v>
      </c>
      <c r="Q23" s="4">
        <v>9.0696262799999996</v>
      </c>
      <c r="R23" s="4">
        <v>8.8220007200000001</v>
      </c>
      <c r="S23" s="4">
        <v>6.5226205200000003</v>
      </c>
      <c r="T23" s="4">
        <v>8.4209700000000005</v>
      </c>
      <c r="U23" s="4">
        <v>8.3620000000000001</v>
      </c>
      <c r="V23" s="8">
        <v>8.3160000000000007</v>
      </c>
      <c r="W23" s="8">
        <v>8.73</v>
      </c>
      <c r="X23" s="1"/>
      <c r="Y23" s="13">
        <f t="shared" si="0"/>
        <v>-1.2522523200000002</v>
      </c>
      <c r="Z23" s="13">
        <f t="shared" si="1"/>
        <v>0.2478532488888896</v>
      </c>
      <c r="AA23" s="14">
        <f t="shared" si="2"/>
        <v>6.1431232984777852E-2</v>
      </c>
    </row>
    <row r="24" spans="1:27" ht="18.75" x14ac:dyDescent="0.3">
      <c r="A24" s="30"/>
      <c r="B24" s="5">
        <v>9.7608009199999994</v>
      </c>
      <c r="C24" s="5">
        <v>8.3974997600000005</v>
      </c>
      <c r="D24" s="5">
        <v>8.6233560400000009</v>
      </c>
      <c r="E24" s="5">
        <v>8.7158754799999993</v>
      </c>
      <c r="F24" s="5">
        <v>8.5417212399999993</v>
      </c>
      <c r="G24" s="5">
        <v>8.4655287599999998</v>
      </c>
      <c r="H24" s="5">
        <v>8.7839044800000003</v>
      </c>
      <c r="I24" s="5">
        <v>8.3947786000000004</v>
      </c>
      <c r="J24" s="5">
        <v>8.5498847199999997</v>
      </c>
      <c r="K24" s="5">
        <v>9.8369934000000008</v>
      </c>
      <c r="L24" s="5">
        <v>10.100945919999999</v>
      </c>
      <c r="M24" s="5">
        <v>10.03563808</v>
      </c>
      <c r="N24" s="5">
        <v>8.7539717199999991</v>
      </c>
      <c r="O24" s="5">
        <v>8.3158649600000007</v>
      </c>
      <c r="P24" s="5">
        <v>8.0627970799999993</v>
      </c>
      <c r="Q24" s="5">
        <v>11.42615084</v>
      </c>
      <c r="R24" s="5">
        <v>11.15947716</v>
      </c>
      <c r="S24" s="5">
        <v>8.5335577600000008</v>
      </c>
      <c r="T24" s="5">
        <v>10.685600000000001</v>
      </c>
      <c r="U24" s="5">
        <v>10.891</v>
      </c>
      <c r="V24" s="9">
        <v>10.82</v>
      </c>
      <c r="W24" s="9">
        <v>10.77</v>
      </c>
      <c r="X24" s="1"/>
      <c r="Y24" s="13">
        <f t="shared" si="0"/>
        <v>-1.0091990800000001</v>
      </c>
      <c r="Z24" s="13">
        <f t="shared" si="1"/>
        <v>4.8000088888895398E-3</v>
      </c>
      <c r="AA24" s="14">
        <f t="shared" si="2"/>
        <v>2.3040085333418594E-5</v>
      </c>
    </row>
    <row r="25" spans="1:27" ht="18.75" x14ac:dyDescent="0.3">
      <c r="A25" s="28" t="s">
        <v>31</v>
      </c>
      <c r="B25" s="6">
        <v>8.7975102799999991</v>
      </c>
      <c r="C25" s="6">
        <v>7.5104015999999998</v>
      </c>
      <c r="D25" s="6">
        <v>7.7144886000000001</v>
      </c>
      <c r="E25" s="6">
        <v>7.8070080400000004</v>
      </c>
      <c r="F25" s="6">
        <v>7.6274114800000001</v>
      </c>
      <c r="G25" s="6">
        <v>7.5376132</v>
      </c>
      <c r="H25" s="6">
        <v>7.8478254400000003</v>
      </c>
      <c r="I25" s="6">
        <v>7.4668630399999998</v>
      </c>
      <c r="J25" s="6">
        <v>7.6328538000000004</v>
      </c>
      <c r="K25" s="6">
        <v>8.8981931999999997</v>
      </c>
      <c r="L25" s="6">
        <v>9.1267706400000002</v>
      </c>
      <c r="M25" s="6">
        <v>9.0886744000000004</v>
      </c>
      <c r="N25" s="6">
        <v>7.8124503599999997</v>
      </c>
      <c r="O25" s="6">
        <v>7.4233244799999998</v>
      </c>
      <c r="P25" s="6">
        <v>7.1185545599999998</v>
      </c>
      <c r="Q25" s="6">
        <v>10.283263639999999</v>
      </c>
      <c r="R25" s="6">
        <v>10.0818978</v>
      </c>
      <c r="S25" s="6">
        <v>7.6410172799999998</v>
      </c>
      <c r="T25" s="6">
        <v>9.8820200000000007</v>
      </c>
      <c r="U25" s="6">
        <v>10.254</v>
      </c>
      <c r="V25" s="6">
        <v>10.182</v>
      </c>
      <c r="W25" s="6">
        <v>10.01</v>
      </c>
      <c r="X25" s="1"/>
      <c r="Y25" s="13">
        <f t="shared" si="0"/>
        <v>-1.2124897200000007</v>
      </c>
      <c r="Z25" s="13">
        <f t="shared" si="1"/>
        <v>0.20809064888889006</v>
      </c>
      <c r="AA25" s="14">
        <f t="shared" si="2"/>
        <v>4.3301718154999322E-2</v>
      </c>
    </row>
    <row r="26" spans="1:27" ht="18.75" x14ac:dyDescent="0.3">
      <c r="A26" s="29"/>
      <c r="B26" s="4">
        <v>9.6628391600000008</v>
      </c>
      <c r="C26" s="4">
        <v>7.7607483200000003</v>
      </c>
      <c r="D26" s="4">
        <v>7.92946024</v>
      </c>
      <c r="E26" s="4">
        <v>8.0219796799999994</v>
      </c>
      <c r="F26" s="4">
        <v>7.8369407999999998</v>
      </c>
      <c r="G26" s="4">
        <v>7.7797964400000001</v>
      </c>
      <c r="H26" s="4">
        <v>8.1852492800000007</v>
      </c>
      <c r="I26" s="4">
        <v>7.6818346799999997</v>
      </c>
      <c r="J26" s="4">
        <v>7.9049697999999999</v>
      </c>
      <c r="K26" s="4">
        <v>9.7145411999999993</v>
      </c>
      <c r="L26" s="4">
        <v>9.5866466799999994</v>
      </c>
      <c r="M26" s="4">
        <v>9.7961760000000009</v>
      </c>
      <c r="N26" s="4">
        <v>8.1008933200000008</v>
      </c>
      <c r="O26" s="4">
        <v>7.5648248000000002</v>
      </c>
      <c r="P26" s="4">
        <v>7.1838623999999998</v>
      </c>
      <c r="Q26" s="4">
        <v>10.76763012</v>
      </c>
      <c r="R26" s="4">
        <v>10.55265848</v>
      </c>
      <c r="S26" s="4">
        <v>7.9267390799999999</v>
      </c>
      <c r="T26" s="4">
        <v>10.51113</v>
      </c>
      <c r="U26" s="4">
        <v>10.641999999999999</v>
      </c>
      <c r="V26" s="4">
        <v>10.409000000000001</v>
      </c>
      <c r="W26" s="4">
        <v>10.6</v>
      </c>
      <c r="X26" s="1"/>
      <c r="Y26" s="13">
        <f t="shared" si="0"/>
        <v>-0.93716083999999888</v>
      </c>
      <c r="Z26" s="13">
        <f t="shared" si="1"/>
        <v>-6.7238231111111713E-2</v>
      </c>
      <c r="AA26" s="14">
        <f t="shared" si="2"/>
        <v>4.5209797229512714E-3</v>
      </c>
    </row>
    <row r="27" spans="1:27" ht="18.75" x14ac:dyDescent="0.3">
      <c r="A27" s="30"/>
      <c r="B27" s="5">
        <v>12.095556200000001</v>
      </c>
      <c r="C27" s="5">
        <v>10.370340759999999</v>
      </c>
      <c r="D27" s="5">
        <v>10.568985440000001</v>
      </c>
      <c r="E27" s="5">
        <v>10.661504880000001</v>
      </c>
      <c r="F27" s="5">
        <v>10.484629480000001</v>
      </c>
      <c r="G27" s="5">
        <v>10.413879319999999</v>
      </c>
      <c r="H27" s="5">
        <v>10.803005199999999</v>
      </c>
      <c r="I27" s="5">
        <v>10.326802199999999</v>
      </c>
      <c r="J27" s="5">
        <v>10.525446880000001</v>
      </c>
      <c r="K27" s="5">
        <v>12.15814288</v>
      </c>
      <c r="L27" s="5">
        <v>12.2044026</v>
      </c>
      <c r="M27" s="5">
        <v>12.307806680000001</v>
      </c>
      <c r="N27" s="5">
        <v>10.7349762</v>
      </c>
      <c r="O27" s="5">
        <v>10.22067696</v>
      </c>
      <c r="P27" s="5">
        <v>9.8914165999999994</v>
      </c>
      <c r="Q27" s="5">
        <v>13.524165200000001</v>
      </c>
      <c r="R27" s="5">
        <v>13.235722239999999</v>
      </c>
      <c r="S27" s="5">
        <v>10.528168040000001</v>
      </c>
      <c r="T27" s="5">
        <v>13.24344</v>
      </c>
      <c r="U27" s="5">
        <v>13.319000000000001</v>
      </c>
      <c r="V27" s="5">
        <v>13.215</v>
      </c>
      <c r="W27" s="5">
        <v>13.31</v>
      </c>
      <c r="X27" s="1"/>
      <c r="Y27" s="13">
        <f t="shared" si="0"/>
        <v>-1.2144437999999997</v>
      </c>
      <c r="Z27" s="13">
        <f t="shared" si="1"/>
        <v>0.21004472888888914</v>
      </c>
      <c r="AA27" s="14">
        <f t="shared" si="2"/>
        <v>4.4118788134006943E-2</v>
      </c>
    </row>
    <row r="28" spans="1:27" ht="18.75" x14ac:dyDescent="0.3">
      <c r="A28" s="28" t="s">
        <v>32</v>
      </c>
      <c r="B28" s="6">
        <v>9.4723579600000001</v>
      </c>
      <c r="C28" s="6">
        <v>8.1689223200000001</v>
      </c>
      <c r="D28" s="6">
        <v>8.3730093199999995</v>
      </c>
      <c r="E28" s="6">
        <v>8.4655287599999998</v>
      </c>
      <c r="F28" s="6">
        <v>8.2859321999999995</v>
      </c>
      <c r="G28" s="6">
        <v>8.1906915999999992</v>
      </c>
      <c r="H28" s="6">
        <v>8.5090673199999998</v>
      </c>
      <c r="I28" s="6">
        <v>8.1199414399999998</v>
      </c>
      <c r="J28" s="6">
        <v>8.2913745199999997</v>
      </c>
      <c r="K28" s="6">
        <v>9.5784832000000009</v>
      </c>
      <c r="L28" s="6">
        <v>9.7880125200000005</v>
      </c>
      <c r="M28" s="6">
        <v>9.7716855599999999</v>
      </c>
      <c r="N28" s="6">
        <v>8.47097108</v>
      </c>
      <c r="O28" s="6">
        <v>8.0818452000000001</v>
      </c>
      <c r="P28" s="6">
        <v>7.7689117999999997</v>
      </c>
      <c r="Q28" s="6">
        <v>10.920015080000001</v>
      </c>
      <c r="R28" s="6">
        <v>10.72409156</v>
      </c>
      <c r="S28" s="6">
        <v>8.3022591600000002</v>
      </c>
      <c r="T28" s="6">
        <v>10.55951</v>
      </c>
      <c r="U28" s="6">
        <v>10.965999999999999</v>
      </c>
      <c r="V28" s="6">
        <v>10.897</v>
      </c>
      <c r="W28" s="6">
        <v>10.85</v>
      </c>
      <c r="X28" s="1"/>
      <c r="Y28" s="13">
        <f t="shared" si="0"/>
        <v>-1.3776420399999996</v>
      </c>
      <c r="Z28" s="13">
        <f t="shared" si="1"/>
        <v>0.37324296888888897</v>
      </c>
      <c r="AA28" s="14">
        <f t="shared" si="2"/>
        <v>0.13931031382499215</v>
      </c>
    </row>
    <row r="29" spans="1:27" ht="18.75" x14ac:dyDescent="0.3">
      <c r="A29" s="29"/>
      <c r="B29" s="4">
        <v>10.620687480000001</v>
      </c>
      <c r="C29" s="4">
        <v>8.6043079200000001</v>
      </c>
      <c r="D29" s="4">
        <v>8.7594140399999993</v>
      </c>
      <c r="E29" s="4">
        <v>8.8573757999999998</v>
      </c>
      <c r="F29" s="4">
        <v>8.6696157599999992</v>
      </c>
      <c r="G29" s="4">
        <v>8.6070290800000002</v>
      </c>
      <c r="H29" s="4">
        <v>9.0424146800000003</v>
      </c>
      <c r="I29" s="4">
        <v>8.5009038399999994</v>
      </c>
      <c r="J29" s="4">
        <v>8.7458082400000006</v>
      </c>
      <c r="K29" s="4">
        <v>10.67511068</v>
      </c>
      <c r="L29" s="4">
        <v>10.46830252</v>
      </c>
      <c r="M29" s="4">
        <v>10.72681272</v>
      </c>
      <c r="N29" s="4">
        <v>8.9390105999999996</v>
      </c>
      <c r="O29" s="4">
        <v>8.3866151200000001</v>
      </c>
      <c r="P29" s="4">
        <v>7.9974892400000002</v>
      </c>
      <c r="Q29" s="4">
        <v>11.616632040000001</v>
      </c>
      <c r="R29" s="4">
        <v>11.409823879999999</v>
      </c>
      <c r="S29" s="4">
        <v>8.7784621600000001</v>
      </c>
      <c r="T29" s="4">
        <v>11.425179999999999</v>
      </c>
      <c r="U29" s="4">
        <v>11.673</v>
      </c>
      <c r="V29" s="4">
        <v>11.444000000000001</v>
      </c>
      <c r="W29" s="4">
        <v>11.41</v>
      </c>
      <c r="X29" s="1"/>
      <c r="Y29" s="13">
        <f t="shared" si="0"/>
        <v>-0.7893125199999993</v>
      </c>
      <c r="Z29" s="13">
        <f t="shared" si="1"/>
        <v>-0.2150865511111113</v>
      </c>
      <c r="AA29" s="14">
        <f t="shared" si="2"/>
        <v>4.6262224468872695E-2</v>
      </c>
    </row>
    <row r="30" spans="1:27" ht="18.75" x14ac:dyDescent="0.3">
      <c r="A30" s="30"/>
      <c r="B30" s="5">
        <v>13.41803996</v>
      </c>
      <c r="C30" s="5">
        <v>11.24383312</v>
      </c>
      <c r="D30" s="5">
        <v>11.401660400000001</v>
      </c>
      <c r="E30" s="5">
        <v>11.496900999999999</v>
      </c>
      <c r="F30" s="5">
        <v>11.314583280000001</v>
      </c>
      <c r="G30" s="5">
        <v>11.268323560000001</v>
      </c>
      <c r="H30" s="5">
        <v>11.73636308</v>
      </c>
      <c r="I30" s="5">
        <v>11.15403484</v>
      </c>
      <c r="J30" s="5">
        <v>11.409823879999999</v>
      </c>
      <c r="K30" s="5">
        <v>13.4561362</v>
      </c>
      <c r="L30" s="5">
        <v>13.148645119999999</v>
      </c>
      <c r="M30" s="5">
        <v>13.409876479999999</v>
      </c>
      <c r="N30" s="5">
        <v>11.60846856</v>
      </c>
      <c r="O30" s="5">
        <v>11.007092200000001</v>
      </c>
      <c r="P30" s="5">
        <v>10.60163936</v>
      </c>
      <c r="Q30" s="5">
        <v>14.3405132</v>
      </c>
      <c r="R30" s="5">
        <v>14.12554156</v>
      </c>
      <c r="S30" s="5">
        <v>11.42615084</v>
      </c>
      <c r="T30" s="5">
        <v>14.584630000000001</v>
      </c>
      <c r="U30" s="5">
        <v>14.736000000000001</v>
      </c>
      <c r="V30" s="5">
        <v>14.613</v>
      </c>
      <c r="W30" s="5">
        <v>14.2</v>
      </c>
      <c r="X30" s="1"/>
      <c r="Y30" s="13">
        <f t="shared" si="0"/>
        <v>-0.78196003999999952</v>
      </c>
      <c r="Z30" s="13">
        <f t="shared" si="1"/>
        <v>-0.22243903111111107</v>
      </c>
      <c r="AA30" s="14">
        <f t="shared" si="2"/>
        <v>4.9479122561649838E-2</v>
      </c>
    </row>
    <row r="31" spans="1:27" ht="18.75" x14ac:dyDescent="0.3">
      <c r="A31" s="10" t="s">
        <v>33</v>
      </c>
      <c r="B31" s="22" cm="1">
        <f t="array" ref="B31">(SUM(ABS(B4:B30-$W$4:$W$30)))/27</f>
        <v>1.0043990711111106</v>
      </c>
      <c r="C31" s="22" cm="1">
        <f t="array" ref="C31">(SUM(ABS(C4:C30-$W$4:$W$30)))/27</f>
        <v>2.5395364459259264</v>
      </c>
      <c r="D31" s="22" cm="1">
        <f t="array" ref="D31">(SUM(ABS(D4:D30-$W$4:$W$30)))/27</f>
        <v>2.3439152770370373</v>
      </c>
      <c r="E31" s="22" cm="1">
        <f t="array" ref="E31">(SUM(ABS(E4:E30-$W$4:$W$30)))/27</f>
        <v>2.2510934859259257</v>
      </c>
      <c r="F31" s="22" cm="1">
        <f t="array" ref="F31">(SUM(ABS(F4:F30-$W$4:$W$30)))/27</f>
        <v>2.4109364399999995</v>
      </c>
      <c r="G31" s="22" cm="1">
        <f t="array" ref="G31">(SUM(ABS(G4:G30-$W$4:$W$30)))/27</f>
        <v>2.4993237481481487</v>
      </c>
      <c r="H31" s="22" cm="1">
        <f t="array" ref="H31">(SUM(ABS(H4:H30-$W$4:$W$30)))/27</f>
        <v>2.1557521022222215</v>
      </c>
      <c r="I31" s="22" cm="1">
        <f t="array" ref="I31">(SUM(ABS(I4:I30-$W$4:$W$30)))/27</f>
        <v>2.5784389555555554</v>
      </c>
      <c r="J31" s="22" cm="1">
        <f t="array" ref="J31">(SUM(ABS(J4:J30-$W$4:$W$30)))/27</f>
        <v>2.3972298562962959</v>
      </c>
      <c r="K31" s="22" cm="1">
        <f t="array" ref="K31">(SUM(ABS(K4:K30-$W$4:$W$30)))/27</f>
        <v>0.93354812740740767</v>
      </c>
      <c r="L31" s="22" cm="1">
        <f t="array" ref="L31">(SUM(ABS(L4:L30-$W$4:$W$30)))/27</f>
        <v>0.83145423555555553</v>
      </c>
      <c r="M31" s="22" cm="1">
        <f t="array" ref="M31">(SUM(ABS(M4:M30-$W$4:$W$30)))/27</f>
        <v>0.78983056592592582</v>
      </c>
      <c r="N31" s="22" cm="1">
        <f t="array" ref="N31">(SUM(ABS(N4:N30-$W$4:$W$30)))/27</f>
        <v>2.2076557096296292</v>
      </c>
      <c r="O31" s="22" cm="1">
        <f t="array" ref="O31">(SUM(ABS(O4:O30-$W$4:$W$30)))/27</f>
        <v>2.6635004014814814</v>
      </c>
      <c r="P31" s="22" cm="1">
        <f t="array" ref="P31">(SUM(ABS(P4:P30-$W$4:$W$30)))/27</f>
        <v>2.9784494755555557</v>
      </c>
      <c r="Q31" s="22" cm="1">
        <f t="array" ref="Q31">(SUM(ABS(Q4:Q30-$W$4:$W$30)))/27</f>
        <v>0.39407560148148152</v>
      </c>
      <c r="R31" s="22" cm="1">
        <f t="array" ref="R31">(SUM(ABS(R4:R30-$W$4:$W$30)))/27</f>
        <v>0.20139538074074059</v>
      </c>
      <c r="S31" s="22" cm="1">
        <f t="array" ref="S31">(SUM(ABS(S4:S30-$W$4:$W$30)))/27</f>
        <v>2.3942063451851849</v>
      </c>
      <c r="T31" s="22" cm="1">
        <f t="array" ref="T31">(SUM(ABS(T4:T30-$W$4:$W$30)))/27</f>
        <v>0.17204703703703686</v>
      </c>
      <c r="U31" s="22" cm="1">
        <f t="array" ref="U31">(SUM(ABS(U4:U30-$W$4:$W$30)))/27</f>
        <v>0.16466666666666688</v>
      </c>
      <c r="V31" s="22" cm="1">
        <f t="array" ref="V31">(SUM(ABS(V4:V30-$W$4:$W$30)))/27</f>
        <v>0.12670370370370365</v>
      </c>
      <c r="W31" s="10"/>
      <c r="X31" s="1"/>
      <c r="Y31" s="1"/>
      <c r="Z31" s="1"/>
      <c r="AA31" s="14">
        <f>SUM(AA4:AA30)</f>
        <v>1.5997588190681951</v>
      </c>
    </row>
    <row r="32" spans="1:27" ht="18.75" x14ac:dyDescent="0.3">
      <c r="A32" s="11" t="s">
        <v>34</v>
      </c>
      <c r="B32" s="23" cm="1">
        <f t="array" ref="B32">MAX(ABS(B4:B30-$W$4:$W$30))</f>
        <v>1.4768561999999985</v>
      </c>
      <c r="C32" s="23" cm="1">
        <f t="array" ref="C32">MAX(ABS(C4:C30-$W$4:$W$30))</f>
        <v>2.9561668799999996</v>
      </c>
      <c r="D32" s="23" cm="1">
        <f t="array" ref="D32">MAX(ABS(D4:D30-$W$4:$W$30))</f>
        <v>2.7983395999999985</v>
      </c>
      <c r="E32" s="23" cm="1">
        <f t="array" ref="E32">MAX(ABS(E4:E30-$W$4:$W$30))</f>
        <v>2.7030989999999999</v>
      </c>
      <c r="F32" s="23" cm="1">
        <f t="array" ref="F32">MAX(ABS(F4:F30-$W$4:$W$30))</f>
        <v>2.8854167199999985</v>
      </c>
      <c r="G32" s="23" cm="1">
        <f t="array" ref="G32">MAX(ABS(G4:G30-$W$4:$W$30))</f>
        <v>2.9316764399999986</v>
      </c>
      <c r="H32" s="23" cm="1">
        <f t="array" ref="H32">MAX(ABS(H4:H30-$W$4:$W$30))</f>
        <v>2.5069948000000011</v>
      </c>
      <c r="I32" s="23" cm="1">
        <f t="array" ref="I32">MAX(ABS(I4:I30-$W$4:$W$30))</f>
        <v>3.0459651599999997</v>
      </c>
      <c r="J32" s="23" cm="1">
        <f t="array" ref="J32">MAX(ABS(J4:J30-$W$4:$W$30))</f>
        <v>2.7901761199999999</v>
      </c>
      <c r="K32" s="23" cm="1">
        <f t="array" ref="K32">MAX(ABS(K4:K30-$W$4:$W$30))</f>
        <v>1.3788944399999998</v>
      </c>
      <c r="L32" s="23" cm="1">
        <f t="array" ref="L32">MAX(ABS(L4:L30-$W$4:$W$30))</f>
        <v>1.1055974000000006</v>
      </c>
      <c r="M32" s="23" cm="1">
        <f t="array" ref="M32">MAX(ABS(M4:M30-$W$4:$W$30))</f>
        <v>1.1965767199999995</v>
      </c>
      <c r="N32" s="23" cm="1">
        <f t="array" ref="N32">MAX(ABS(N4:N30-$W$4:$W$30))</f>
        <v>2.5915314399999989</v>
      </c>
      <c r="O32" s="23" cm="1">
        <f t="array" ref="O32">MAX(ABS(O4:O30-$W$4:$W$30))</f>
        <v>3.1929077999999986</v>
      </c>
      <c r="P32" s="23" cm="1">
        <f t="array" ref="P32">MAX(ABS(P4:P30-$W$4:$W$30))</f>
        <v>3.5983606399999992</v>
      </c>
      <c r="Q32" s="23" cm="1">
        <f t="array" ref="Q32">MAX(ABS(Q4:Q30-$W$4:$W$30))</f>
        <v>0.93683376000000074</v>
      </c>
      <c r="R32" s="23" cm="1">
        <f t="array" ref="R32">MAX(ABS(R4:R30-$W$4:$W$30))</f>
        <v>0.65111195999999971</v>
      </c>
      <c r="S32" s="23" cm="1">
        <f t="array" ref="S32">MAX(ABS(S4:S30-$W$4:$W$30))</f>
        <v>2.7818319599999999</v>
      </c>
      <c r="T32" s="23" cm="1">
        <f t="array" ref="T32">MAX(ABS(T4:T30-$W$4:$W$30))</f>
        <v>0.45907999999999838</v>
      </c>
      <c r="U32" s="23" cm="1">
        <f t="array" ref="U32">MAX(ABS(U4:U30-$W$4:$W$30))</f>
        <v>0.53600000000000136</v>
      </c>
      <c r="V32" s="23" cm="1">
        <f t="array" ref="V32">MAX(ABS(V4:V30-$W$4:$W$30))</f>
        <v>0.4139999999999997</v>
      </c>
      <c r="W32" s="11"/>
      <c r="X32" s="1"/>
      <c r="Y32" s="1"/>
      <c r="Z32" s="1"/>
      <c r="AA32" s="14">
        <f>AA31/26</f>
        <v>6.152918534877673E-2</v>
      </c>
    </row>
    <row r="33" spans="1:27" ht="18.75" x14ac:dyDescent="0.3">
      <c r="A33" s="11" t="s">
        <v>35</v>
      </c>
      <c r="B33" s="23" cm="1">
        <f t="array" ref="B33">MIN(ABS(B4:B30-$W$4:$W$30))</f>
        <v>0.60062163999999996</v>
      </c>
      <c r="C33" s="23" cm="1">
        <f t="array" ref="C33">MIN(ABS(C4:C30-$W$4:$W$30))</f>
        <v>2.1516828399999994</v>
      </c>
      <c r="D33" s="23" cm="1">
        <f t="array" ref="D33">MIN(ABS(D4:D30-$W$4:$W$30))</f>
        <v>1.9503170000000001</v>
      </c>
      <c r="E33" s="23" cm="1">
        <f t="array" ref="E33">MIN(ABS(E4:E30-$W$4:$W$30))</f>
        <v>1.8577975599999998</v>
      </c>
      <c r="F33" s="23" cm="1">
        <f t="array" ref="F33">MIN(ABS(F4:F30-$W$4:$W$30))</f>
        <v>1.8577975599999998</v>
      </c>
      <c r="G33" s="23" cm="1">
        <f t="array" ref="G33">MIN(ABS(G4:G30-$W$4:$W$30))</f>
        <v>2.0999807999999991</v>
      </c>
      <c r="H33" s="23" cm="1">
        <f t="array" ref="H33">MIN(ABS(H4:H30-$W$4:$W$30))</f>
        <v>1.7516723199999991</v>
      </c>
      <c r="I33" s="23" cm="1">
        <f t="array" ref="I33">MIN(ABS(I4:I30-$W$4:$W$30))</f>
        <v>2.1761732800000004</v>
      </c>
      <c r="J33" s="23" cm="1">
        <f t="array" ref="J33">MIN(ABS(J4:J30-$W$4:$W$30))</f>
        <v>2.0020190400000004</v>
      </c>
      <c r="K33" s="23" cm="1">
        <f t="array" ref="K33">MIN(ABS(K4:K30-$W$4:$W$30))</f>
        <v>0.53803495999999917</v>
      </c>
      <c r="L33" s="23" cm="1">
        <f t="array" ref="L33">MIN(ABS(L4:L30-$W$4:$W$30))</f>
        <v>0.39381348000000038</v>
      </c>
      <c r="M33" s="23" cm="1">
        <f t="array" ref="M33">MIN(ABS(M4:M30-$W$4:$W$30))</f>
        <v>0.36115955999999905</v>
      </c>
      <c r="N33" s="23" cm="1">
        <f t="array" ref="N33">MIN(ABS(N4:N30-$W$4:$W$30))</f>
        <v>1.8006531999999993</v>
      </c>
      <c r="O33" s="23" cm="1">
        <f t="array" ref="O33">MIN(ABS(O4:O30-$W$4:$W$30))</f>
        <v>2.2180161999999992</v>
      </c>
      <c r="P33" s="23" cm="1">
        <f t="array" ref="P33">MIN(ABS(P4:P30-$W$4:$W$30))</f>
        <v>2.5010168399999992</v>
      </c>
      <c r="Q33" s="23" cm="1">
        <f t="array" ref="Q33">MIN(ABS(Q4:Q30-$W$4:$W$30))</f>
        <v>5.5156880000000186E-2</v>
      </c>
      <c r="R33" s="23" cm="1">
        <f t="array" ref="R33">MIN(ABS(R4:R30-$W$4:$W$30))</f>
        <v>1.7612000000077899E-4</v>
      </c>
      <c r="S33" s="23" cm="1">
        <f t="array" ref="S33">MIN(ABS(S4:S30-$W$4:$W$30))</f>
        <v>2.0074613600000006</v>
      </c>
      <c r="T33" s="23" cm="1">
        <f t="array" ref="T33">MIN(ABS(T4:T30-$W$4:$W$30))</f>
        <v>4.9399999999995003E-3</v>
      </c>
      <c r="U33" s="23" cm="1">
        <f t="array" ref="U33">MIN(ABS(U4:U30-$W$4:$W$30))</f>
        <v>9.0000000000003411E-3</v>
      </c>
      <c r="V33" s="23" cm="1">
        <f t="array" ref="V33">MIN(ABS(V4:V30-$W$4:$W$30))</f>
        <v>1.699999999999946E-2</v>
      </c>
      <c r="W33" s="11"/>
      <c r="X33" s="1"/>
      <c r="Y33" s="1"/>
      <c r="Z33" s="1"/>
      <c r="AA33" s="1">
        <f>SQRT(AA32)</f>
        <v>0.24805077171574519</v>
      </c>
    </row>
    <row r="34" spans="1:27" ht="18.75" x14ac:dyDescent="0.3">
      <c r="A34" s="11" t="s">
        <v>36</v>
      </c>
      <c r="B34" s="23" cm="1">
        <f t="array" ref="B34">SQRT(SUM(((ABS(B4:B30-$W$4:$W$30)-$B$31)^2)/26))</f>
        <v>0.24805077171574522</v>
      </c>
      <c r="C34" s="23" cm="1">
        <f t="array" ref="C34">SQRT(SUM(((ABS(C4:C30-$W$4:$W$30)-$C$31)^2)/26))</f>
        <v>0.22946450736154128</v>
      </c>
      <c r="D34" s="23" cm="1">
        <f t="array" ref="D34">SQRT(SUM(((ABS(D4:D30-$W$4:$W$30)-$D$31)^2)/26))</f>
        <v>0.24436629338618784</v>
      </c>
      <c r="E34" s="23" cm="1">
        <f t="array" ref="E34">SQRT(SUM(((ABS(E4:E30-$W$4:$W$30)-$E$31)^2)/26))</f>
        <v>0.24355781513229507</v>
      </c>
      <c r="F34" s="23" cm="1">
        <f t="array" ref="F34">SQRT(SUM(((ABS(F4:F30-$W$4:$W$30)-$F$31)^2)/26))</f>
        <v>0.27345928455424323</v>
      </c>
      <c r="G34" s="23" cm="1">
        <f t="array" ref="G34">SQRT(SUM(((ABS(G4:G30-$W$4:$W$30)-$G$31)^2)/26))</f>
        <v>0.23854478377576493</v>
      </c>
      <c r="H34" s="23" cm="1">
        <f t="array" ref="H34">SQRT(SUM(((ABS(H4:H30-$W$4:$W$30)-$H$31)^2)/26))</f>
        <v>0.19872424150247797</v>
      </c>
      <c r="I34" s="23" cm="1">
        <f t="array" ref="I34">SQRT(SUM(((ABS(I4:I30-$W$4:$W$30)-$I$31)^2)/26))</f>
        <v>0.25053455492371018</v>
      </c>
      <c r="J34" s="23" cm="1">
        <f t="array" ref="J34">SQRT(SUM(((ABS(J4:J30-$W$4:$W$30)-$J$31)^2)/26))</f>
        <v>0.22403919539841102</v>
      </c>
      <c r="K34" s="23" cm="1">
        <f t="array" ref="K34">SQRT(SUM(((ABS(K4:K30-$W$4:$W$30)-$K$31)^2)/26))</f>
        <v>0.22985837226006825</v>
      </c>
      <c r="L34" s="23" cm="1">
        <f t="array" ref="L34">SQRT(SUM(((ABS(L4:L30-$W$4:$W$30)-$L$31)^2)/26))</f>
        <v>0.17858153184679967</v>
      </c>
      <c r="M34" s="23" cm="1">
        <f t="array" ref="M34">SQRT(SUM(((ABS(M4:M30-$W$4:$W$30)-$M$31)^2)/26))</f>
        <v>0.20445810441323273</v>
      </c>
      <c r="N34" s="23" cm="1">
        <f t="array" ref="N34">SQRT(SUM(((ABS(N4:N30-$W$4:$W$30)-$N$31)^2)/26))</f>
        <v>0.21994870198782596</v>
      </c>
      <c r="O34" s="23" cm="1">
        <f t="array" ref="O34">SQRT(SUM(((ABS(O4:O30-$W$4:$W$30)-$O$31)^2)/26))</f>
        <v>0.27591717599713766</v>
      </c>
      <c r="P34" s="23" cm="1">
        <f t="array" ref="P34">SQRT(SUM(((ABS(P4:P30-$W$4:$W$30)-$P$31)^2)/26))</f>
        <v>0.31729518824279074</v>
      </c>
      <c r="Q34" s="23" cm="1">
        <f t="array" ref="Q34">SQRT(SUM(((ABS(Q4:Q30-$W$4:$W$30)-$Q$31)^2)/26))</f>
        <v>0.22090485158470244</v>
      </c>
      <c r="R34" s="23" cm="1">
        <f t="array" ref="R34">SQRT(SUM(((ABS(R4:R30-$W$4:$W$30)-$R$31)^2)/26))</f>
        <v>0.15966035923763727</v>
      </c>
      <c r="S34" s="23" cm="1">
        <f t="array" ref="S34">SQRT(SUM(((ABS(S4:S30-$W$4:$W$30)-$S$31)^2)/26))</f>
        <v>0.21621885831942714</v>
      </c>
      <c r="T34" s="23" cm="1">
        <f t="array" ref="T34">SQRT(SUM(((ABS(T4:T30-$W$4:$W$30)-$T$31)^2)/26))</f>
        <v>0.11682737188541217</v>
      </c>
      <c r="U34" s="23" cm="1">
        <f t="array" ref="U34">SQRT(SUM(((ABS(U4:U30-$W$4:$W$30)-$U$31)^2)/26))</f>
        <v>0.13381215306425764</v>
      </c>
      <c r="V34" s="23" cm="1">
        <f t="array" ref="V34">SQRT(SUM(((ABS(V4:V30-$W$4:$W$30)-$V$31)^2)/26))</f>
        <v>0.11015821307933366</v>
      </c>
      <c r="W34" s="11"/>
      <c r="X34" s="1"/>
      <c r="Y34" s="1"/>
      <c r="Z34" s="1"/>
      <c r="AA34" s="1"/>
    </row>
    <row r="35" spans="1:27" ht="22.5" x14ac:dyDescent="0.3">
      <c r="A35" s="12" t="s">
        <v>39</v>
      </c>
      <c r="B35" s="24">
        <v>0.97946</v>
      </c>
      <c r="C35" s="24">
        <v>0.98495999999999995</v>
      </c>
      <c r="D35" s="12">
        <v>0.98495999999999995</v>
      </c>
      <c r="E35" s="12">
        <v>0.98504000000000003</v>
      </c>
      <c r="F35" s="12">
        <v>0.98002</v>
      </c>
      <c r="G35" s="12">
        <v>0.98543999999999998</v>
      </c>
      <c r="H35" s="12">
        <v>0.98873999999999995</v>
      </c>
      <c r="I35" s="12">
        <v>0.98404999999999998</v>
      </c>
      <c r="J35" s="12">
        <v>0.98714999999999997</v>
      </c>
      <c r="K35" s="12">
        <v>0.98194000000000004</v>
      </c>
      <c r="L35" s="12">
        <v>0.98907</v>
      </c>
      <c r="M35" s="12">
        <v>0.98504000000000003</v>
      </c>
      <c r="N35" s="12">
        <v>0.98689000000000004</v>
      </c>
      <c r="O35" s="12">
        <v>0.98129999999999995</v>
      </c>
      <c r="P35" s="12">
        <v>0.97350000000000003</v>
      </c>
      <c r="Q35" s="12">
        <v>0.98214000000000001</v>
      </c>
      <c r="R35" s="12">
        <v>0.98528000000000004</v>
      </c>
      <c r="S35" s="12">
        <v>0.98841999999999997</v>
      </c>
      <c r="T35" s="12">
        <v>0.98987999999999998</v>
      </c>
      <c r="U35" s="12">
        <v>0.99195999999999995</v>
      </c>
      <c r="V35" s="12">
        <v>0.99275000000000002</v>
      </c>
      <c r="W35" s="12"/>
      <c r="X35" s="1"/>
      <c r="Y35" s="1"/>
      <c r="Z35" s="1"/>
      <c r="AA35" s="1"/>
    </row>
    <row r="36" spans="1:27" ht="18.75" x14ac:dyDescent="0.25">
      <c r="W36" s="16"/>
      <c r="X36" s="16"/>
      <c r="Y36" s="16"/>
      <c r="Z36" s="16"/>
      <c r="AA36" s="16"/>
    </row>
  </sheetData>
  <mergeCells count="9">
    <mergeCell ref="A22:A24"/>
    <mergeCell ref="A25:A27"/>
    <mergeCell ref="A28:A30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C0B8-2F7B-4F6C-9B2E-2EBAACD8BFA1}">
  <dimension ref="A1:V24"/>
  <sheetViews>
    <sheetView zoomScale="130" zoomScaleNormal="130" workbookViewId="0">
      <selection activeCell="B24" sqref="B24"/>
    </sheetView>
  </sheetViews>
  <sheetFormatPr defaultRowHeight="18.75" x14ac:dyDescent="0.3"/>
  <cols>
    <col min="1" max="1" width="15.42578125" style="1" bestFit="1" customWidth="1"/>
    <col min="2" max="3" width="5.85546875" style="1" bestFit="1" customWidth="1"/>
    <col min="4" max="16384" width="9.140625" style="1"/>
  </cols>
  <sheetData>
    <row r="1" spans="1:22" x14ac:dyDescent="0.3">
      <c r="E1" s="1" t="s">
        <v>40</v>
      </c>
      <c r="F1" s="1" t="s">
        <v>41</v>
      </c>
    </row>
    <row r="2" spans="1:22" x14ac:dyDescent="0.3">
      <c r="A2" s="3" t="s">
        <v>23</v>
      </c>
      <c r="B2" s="18">
        <v>0.12670370370370365</v>
      </c>
      <c r="C2" s="18">
        <v>0.11015821307933366</v>
      </c>
      <c r="D2" s="17"/>
      <c r="E2" s="19">
        <f>B2+C2</f>
        <v>0.23686191678303731</v>
      </c>
      <c r="F2" s="19">
        <f>B2-C2</f>
        <v>1.6545490624369996E-2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3">
      <c r="A3" s="3" t="s">
        <v>22</v>
      </c>
      <c r="B3" s="18">
        <v>0.16466666666666688</v>
      </c>
      <c r="C3" s="18">
        <v>0.13381215306425764</v>
      </c>
      <c r="E3" s="19">
        <f t="shared" ref="E3:E22" si="0">B3+C3</f>
        <v>0.29847881973092449</v>
      </c>
      <c r="F3" s="19">
        <f t="shared" ref="F3:F22" si="1">B3-C3</f>
        <v>3.0854513602409234E-2</v>
      </c>
    </row>
    <row r="4" spans="1:22" x14ac:dyDescent="0.3">
      <c r="A4" s="3" t="s">
        <v>21</v>
      </c>
      <c r="B4" s="18">
        <v>0.17204703703703686</v>
      </c>
      <c r="C4" s="20">
        <v>0.11682737188541217</v>
      </c>
      <c r="E4" s="19">
        <f t="shared" si="0"/>
        <v>0.28887440892244903</v>
      </c>
      <c r="F4" s="19">
        <f t="shared" si="1"/>
        <v>5.5219665151624686E-2</v>
      </c>
    </row>
    <row r="5" spans="1:22" x14ac:dyDescent="0.3">
      <c r="A5" s="2" t="s">
        <v>19</v>
      </c>
      <c r="B5" s="18">
        <v>0.20139538074074059</v>
      </c>
      <c r="C5" s="20">
        <v>0.15966035923763727</v>
      </c>
      <c r="E5" s="19">
        <f t="shared" si="0"/>
        <v>0.36105573997837787</v>
      </c>
      <c r="F5" s="19">
        <f t="shared" si="1"/>
        <v>4.173502150310332E-2</v>
      </c>
    </row>
    <row r="6" spans="1:22" x14ac:dyDescent="0.3">
      <c r="A6" s="2" t="s">
        <v>18</v>
      </c>
      <c r="B6" s="18">
        <v>0.39407560148148152</v>
      </c>
      <c r="C6" s="20">
        <v>0.22090485158470244</v>
      </c>
      <c r="E6" s="19">
        <f t="shared" si="0"/>
        <v>0.61498045306618399</v>
      </c>
      <c r="F6" s="19">
        <f t="shared" si="1"/>
        <v>0.17317074989677908</v>
      </c>
    </row>
    <row r="7" spans="1:22" x14ac:dyDescent="0.3">
      <c r="A7" s="2" t="s">
        <v>14</v>
      </c>
      <c r="B7" s="18">
        <v>0.78983056592592582</v>
      </c>
      <c r="C7" s="20">
        <v>0.20445810441323273</v>
      </c>
      <c r="E7" s="19">
        <f t="shared" si="0"/>
        <v>0.99428867033915858</v>
      </c>
      <c r="F7" s="19">
        <f t="shared" si="1"/>
        <v>0.58537246151269307</v>
      </c>
    </row>
    <row r="8" spans="1:22" x14ac:dyDescent="0.3">
      <c r="A8" s="2" t="s">
        <v>13</v>
      </c>
      <c r="B8" s="18">
        <v>0.83145423555555553</v>
      </c>
      <c r="C8" s="20">
        <v>0.17858153184679967</v>
      </c>
      <c r="E8" s="19">
        <f t="shared" si="0"/>
        <v>1.0100357674023552</v>
      </c>
      <c r="F8" s="19">
        <f t="shared" si="1"/>
        <v>0.65287270370875583</v>
      </c>
    </row>
    <row r="9" spans="1:22" x14ac:dyDescent="0.3">
      <c r="A9" s="2" t="s">
        <v>12</v>
      </c>
      <c r="B9" s="18">
        <v>0.93354812740740767</v>
      </c>
      <c r="C9" s="20">
        <v>0.22985837226006825</v>
      </c>
      <c r="E9" s="19">
        <f t="shared" si="0"/>
        <v>1.163406499667476</v>
      </c>
      <c r="F9" s="19">
        <f t="shared" si="1"/>
        <v>0.70368975514733945</v>
      </c>
    </row>
    <row r="10" spans="1:22" x14ac:dyDescent="0.3">
      <c r="A10" s="2" t="s">
        <v>3</v>
      </c>
      <c r="B10" s="18">
        <v>1.0043990711111106</v>
      </c>
      <c r="C10" s="20">
        <v>0.24805077171574522</v>
      </c>
      <c r="E10" s="19">
        <f t="shared" si="0"/>
        <v>1.2524498428268558</v>
      </c>
      <c r="F10" s="19">
        <f t="shared" si="1"/>
        <v>0.75634829939536541</v>
      </c>
    </row>
    <row r="11" spans="1:22" x14ac:dyDescent="0.3">
      <c r="A11" s="2" t="s">
        <v>9</v>
      </c>
      <c r="B11" s="18">
        <v>2.1557521022222215</v>
      </c>
      <c r="C11" s="20">
        <v>0.19872424150247797</v>
      </c>
      <c r="E11" s="19">
        <f t="shared" si="0"/>
        <v>2.3544763437246994</v>
      </c>
      <c r="F11" s="19">
        <f t="shared" si="1"/>
        <v>1.9570278607197436</v>
      </c>
    </row>
    <row r="12" spans="1:22" x14ac:dyDescent="0.3">
      <c r="A12" s="2" t="s">
        <v>15</v>
      </c>
      <c r="B12" s="18">
        <v>2.2076557096296292</v>
      </c>
      <c r="C12" s="20">
        <v>0.21994870198782596</v>
      </c>
      <c r="E12" s="19">
        <f t="shared" si="0"/>
        <v>2.4276044116174553</v>
      </c>
      <c r="F12" s="19">
        <f t="shared" si="1"/>
        <v>1.9877070076418033</v>
      </c>
    </row>
    <row r="13" spans="1:22" x14ac:dyDescent="0.3">
      <c r="A13" s="2" t="s">
        <v>6</v>
      </c>
      <c r="B13" s="18">
        <v>2.2510934859259257</v>
      </c>
      <c r="C13" s="20">
        <v>0.24355781513229507</v>
      </c>
      <c r="E13" s="19">
        <f t="shared" si="0"/>
        <v>2.4946513010582207</v>
      </c>
      <c r="F13" s="19">
        <f t="shared" si="1"/>
        <v>2.0075356707936307</v>
      </c>
    </row>
    <row r="14" spans="1:22" x14ac:dyDescent="0.3">
      <c r="A14" s="2" t="s">
        <v>5</v>
      </c>
      <c r="B14" s="18">
        <v>2.3439152770370373</v>
      </c>
      <c r="C14" s="20">
        <v>0.24436629338618784</v>
      </c>
      <c r="E14" s="19">
        <f t="shared" si="0"/>
        <v>2.5882815704232249</v>
      </c>
      <c r="F14" s="19">
        <f t="shared" si="1"/>
        <v>2.0995489836508496</v>
      </c>
    </row>
    <row r="15" spans="1:22" x14ac:dyDescent="0.3">
      <c r="A15" s="2" t="s">
        <v>20</v>
      </c>
      <c r="B15" s="18">
        <v>2.3942063451851849</v>
      </c>
      <c r="C15" s="20">
        <v>0.21621885831942714</v>
      </c>
      <c r="E15" s="19">
        <f t="shared" si="0"/>
        <v>2.610425203504612</v>
      </c>
      <c r="F15" s="19">
        <f t="shared" si="1"/>
        <v>2.1779874868657578</v>
      </c>
    </row>
    <row r="16" spans="1:22" x14ac:dyDescent="0.3">
      <c r="A16" s="2" t="s">
        <v>11</v>
      </c>
      <c r="B16" s="18">
        <v>2.3972298562962959</v>
      </c>
      <c r="C16" s="20">
        <v>0.22403919539841102</v>
      </c>
      <c r="E16" s="19">
        <f t="shared" si="0"/>
        <v>2.621269051694707</v>
      </c>
      <c r="F16" s="19">
        <f t="shared" si="1"/>
        <v>2.1731906608978848</v>
      </c>
    </row>
    <row r="17" spans="1:6" x14ac:dyDescent="0.3">
      <c r="A17" s="2" t="s">
        <v>7</v>
      </c>
      <c r="B17" s="18">
        <v>2.4109364399999995</v>
      </c>
      <c r="C17" s="20">
        <v>0.27345928455424323</v>
      </c>
      <c r="E17" s="19">
        <f t="shared" si="0"/>
        <v>2.6843957245542427</v>
      </c>
      <c r="F17" s="19">
        <f t="shared" si="1"/>
        <v>2.1374771554457563</v>
      </c>
    </row>
    <row r="18" spans="1:6" x14ac:dyDescent="0.3">
      <c r="A18" s="2" t="s">
        <v>8</v>
      </c>
      <c r="B18" s="18">
        <v>2.4993237481481487</v>
      </c>
      <c r="C18" s="20">
        <v>0.23854478377576493</v>
      </c>
      <c r="E18" s="19">
        <f t="shared" si="0"/>
        <v>2.7378685319239136</v>
      </c>
      <c r="F18" s="19">
        <f t="shared" si="1"/>
        <v>2.2607789643723839</v>
      </c>
    </row>
    <row r="19" spans="1:6" x14ac:dyDescent="0.3">
      <c r="A19" s="2" t="s">
        <v>4</v>
      </c>
      <c r="B19" s="18">
        <v>2.5395364459259264</v>
      </c>
      <c r="C19" s="20">
        <v>0.22946450736154128</v>
      </c>
      <c r="E19" s="19">
        <f t="shared" si="0"/>
        <v>2.7690009532874678</v>
      </c>
      <c r="F19" s="19">
        <f t="shared" si="1"/>
        <v>2.3100719385643851</v>
      </c>
    </row>
    <row r="20" spans="1:6" x14ac:dyDescent="0.3">
      <c r="A20" s="2" t="s">
        <v>10</v>
      </c>
      <c r="B20" s="18">
        <v>2.5784389555555554</v>
      </c>
      <c r="C20" s="20">
        <v>0.25053455492371018</v>
      </c>
      <c r="E20" s="19">
        <f t="shared" si="0"/>
        <v>2.8289735104792655</v>
      </c>
      <c r="F20" s="19">
        <f t="shared" si="1"/>
        <v>2.3279044006318452</v>
      </c>
    </row>
    <row r="21" spans="1:6" x14ac:dyDescent="0.3">
      <c r="A21" s="2" t="s">
        <v>16</v>
      </c>
      <c r="B21" s="18">
        <v>2.6635004014814814</v>
      </c>
      <c r="C21" s="20">
        <v>0.27591717599713766</v>
      </c>
      <c r="E21" s="19">
        <f t="shared" si="0"/>
        <v>2.9394175774786189</v>
      </c>
      <c r="F21" s="19">
        <f t="shared" si="1"/>
        <v>2.3875832254843439</v>
      </c>
    </row>
    <row r="22" spans="1:6" x14ac:dyDescent="0.3">
      <c r="A22" s="2" t="s">
        <v>17</v>
      </c>
      <c r="B22" s="18">
        <v>2.9784494755555557</v>
      </c>
      <c r="C22" s="20">
        <v>0.31729518824279074</v>
      </c>
      <c r="E22" s="19">
        <f t="shared" si="0"/>
        <v>3.2957446637983465</v>
      </c>
      <c r="F22" s="19">
        <f t="shared" si="1"/>
        <v>2.6611542873127649</v>
      </c>
    </row>
    <row r="23" spans="1:6" x14ac:dyDescent="0.3">
      <c r="A23" s="17"/>
      <c r="B23" s="18"/>
      <c r="C23" s="20"/>
    </row>
    <row r="24" spans="1:6" x14ac:dyDescent="0.3">
      <c r="B24" s="21" t="s">
        <v>42</v>
      </c>
    </row>
  </sheetData>
  <sortState xmlns:xlrd2="http://schemas.microsoft.com/office/spreadsheetml/2017/richdata2" ref="A2:C23">
    <sortCondition ref="B2:B23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Samoylov</dc:creator>
  <cp:lastModifiedBy>Samoylov</cp:lastModifiedBy>
  <dcterms:created xsi:type="dcterms:W3CDTF">2015-06-05T18:19:34Z</dcterms:created>
  <dcterms:modified xsi:type="dcterms:W3CDTF">2022-05-19T14:30:58Z</dcterms:modified>
</cp:coreProperties>
</file>