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_In_Progress\00. Benchmark\Calculations\"/>
    </mc:Choice>
  </mc:AlternateContent>
  <xr:revisionPtr revIDLastSave="0" documentId="13_ncr:1_{70CFB5FF-6BF9-430B-9399-429A65E54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5" i="2" l="1" a="1"/>
  <c r="V105" i="2" s="1"/>
  <c r="W105" i="2" a="1"/>
  <c r="W105" i="2" s="1"/>
  <c r="X105" i="2" a="1"/>
  <c r="X105" i="2" s="1"/>
  <c r="Y105" i="2" a="1"/>
  <c r="Y105" i="2" s="1"/>
  <c r="E104" i="2" a="1"/>
  <c r="E104" i="2" s="1"/>
  <c r="F104" i="2" a="1"/>
  <c r="F104" i="2"/>
  <c r="G104" i="2" a="1"/>
  <c r="G104" i="2" s="1"/>
  <c r="H104" i="2" a="1"/>
  <c r="H104" i="2"/>
  <c r="I104" i="2" a="1"/>
  <c r="I104" i="2" s="1"/>
  <c r="J104" i="2" a="1"/>
  <c r="J104" i="2" s="1"/>
  <c r="K104" i="2" a="1"/>
  <c r="K104" i="2" s="1"/>
  <c r="L104" i="2" a="1"/>
  <c r="L104" i="2"/>
  <c r="M104" i="2" a="1"/>
  <c r="M104" i="2" s="1"/>
  <c r="N104" i="2" a="1"/>
  <c r="N104" i="2"/>
  <c r="O104" i="2" a="1"/>
  <c r="O104" i="2" s="1"/>
  <c r="P104" i="2" a="1"/>
  <c r="P104" i="2"/>
  <c r="Q104" i="2" a="1"/>
  <c r="Q104" i="2" s="1"/>
  <c r="R104" i="2" a="1"/>
  <c r="R104" i="2" s="1"/>
  <c r="S104" i="2" a="1"/>
  <c r="S104" i="2" s="1"/>
  <c r="T104" i="2" a="1"/>
  <c r="T104" i="2"/>
  <c r="U104" i="2" a="1"/>
  <c r="U104" i="2" s="1"/>
  <c r="V104" i="2" a="1"/>
  <c r="V104" i="2" s="1"/>
  <c r="W104" i="2" a="1"/>
  <c r="W104" i="2" s="1"/>
  <c r="X104" i="2" a="1"/>
  <c r="X104" i="2"/>
  <c r="Y104" i="2" a="1"/>
  <c r="Y104" i="2" s="1"/>
  <c r="D104" i="2" a="1"/>
  <c r="D104" i="2" s="1"/>
  <c r="E103" i="2" a="1"/>
  <c r="E103" i="2"/>
  <c r="F103" i="2" a="1"/>
  <c r="F103" i="2" s="1"/>
  <c r="G103" i="2" a="1"/>
  <c r="G103" i="2" s="1"/>
  <c r="H103" i="2" a="1"/>
  <c r="H103" i="2"/>
  <c r="I103" i="2" a="1"/>
  <c r="I103" i="2" s="1"/>
  <c r="J103" i="2" a="1"/>
  <c r="J103" i="2"/>
  <c r="K103" i="2" a="1"/>
  <c r="K103" i="2" s="1"/>
  <c r="L103" i="2" a="1"/>
  <c r="L103" i="2"/>
  <c r="M103" i="2" a="1"/>
  <c r="M103" i="2" s="1"/>
  <c r="N103" i="2" a="1"/>
  <c r="N103" i="2" s="1"/>
  <c r="O103" i="2" a="1"/>
  <c r="O103" i="2" s="1"/>
  <c r="P103" i="2" a="1"/>
  <c r="P103" i="2"/>
  <c r="Q103" i="2" a="1"/>
  <c r="Q103" i="2" s="1"/>
  <c r="R103" i="2" a="1"/>
  <c r="R103" i="2"/>
  <c r="S103" i="2" a="1"/>
  <c r="S103" i="2" s="1"/>
  <c r="T103" i="2" a="1"/>
  <c r="T103" i="2"/>
  <c r="U103" i="2" a="1"/>
  <c r="U103" i="2" s="1"/>
  <c r="V103" i="2" a="1"/>
  <c r="V103" i="2" s="1"/>
  <c r="W103" i="2" a="1"/>
  <c r="W103" i="2" s="1"/>
  <c r="X103" i="2" a="1"/>
  <c r="X103" i="2"/>
  <c r="Y103" i="2" a="1"/>
  <c r="Y103" i="2" s="1"/>
  <c r="D103" i="2" a="1"/>
  <c r="D103" i="2" s="1"/>
  <c r="E102" i="2" a="1"/>
  <c r="E102" i="2"/>
  <c r="F102" i="2" a="1"/>
  <c r="F102" i="2"/>
  <c r="G102" i="2" a="1"/>
  <c r="G102" i="2" s="1"/>
  <c r="H102" i="2" a="1"/>
  <c r="H102" i="2" s="1"/>
  <c r="D105" i="2" s="1" a="1"/>
  <c r="D105" i="2" s="1"/>
  <c r="I102" i="2" a="1"/>
  <c r="I102" i="2" s="1"/>
  <c r="E105" i="2" s="1" a="1"/>
  <c r="E105" i="2" s="1"/>
  <c r="J102" i="2" a="1"/>
  <c r="J102" i="2" s="1"/>
  <c r="F105" i="2" s="1" a="1"/>
  <c r="F105" i="2" s="1"/>
  <c r="K102" i="2" a="1"/>
  <c r="K102" i="2" s="1"/>
  <c r="G105" i="2" s="1" a="1"/>
  <c r="G105" i="2" s="1"/>
  <c r="L102" i="2" a="1"/>
  <c r="L102" i="2"/>
  <c r="H105" i="2" s="1" a="1"/>
  <c r="H105" i="2" s="1"/>
  <c r="M102" i="2" a="1"/>
  <c r="M102" i="2" s="1"/>
  <c r="I105" i="2" s="1" a="1"/>
  <c r="I105" i="2" s="1"/>
  <c r="N102" i="2" a="1"/>
  <c r="N102" i="2"/>
  <c r="J105" i="2" s="1" a="1"/>
  <c r="J105" i="2" s="1"/>
  <c r="O102" i="2" a="1"/>
  <c r="O102" i="2" s="1"/>
  <c r="K105" i="2" s="1" a="1"/>
  <c r="K105" i="2" s="1"/>
  <c r="P102" i="2" a="1"/>
  <c r="P102" i="2" s="1"/>
  <c r="L105" i="2" s="1" a="1"/>
  <c r="L105" i="2" s="1"/>
  <c r="Q102" i="2" a="1"/>
  <c r="Q102" i="2" s="1"/>
  <c r="M105" i="2" s="1" a="1"/>
  <c r="M105" i="2" s="1"/>
  <c r="R102" i="2" a="1"/>
  <c r="R102" i="2"/>
  <c r="N105" i="2" s="1" a="1"/>
  <c r="N105" i="2" s="1"/>
  <c r="S102" i="2" a="1"/>
  <c r="S102" i="2" s="1"/>
  <c r="O105" i="2" s="1" a="1"/>
  <c r="O105" i="2" s="1"/>
  <c r="T102" i="2" a="1"/>
  <c r="T102" i="2"/>
  <c r="P105" i="2" s="1" a="1"/>
  <c r="P105" i="2" s="1"/>
  <c r="U102" i="2" a="1"/>
  <c r="U102" i="2" s="1"/>
  <c r="Q105" i="2" s="1" a="1"/>
  <c r="Q105" i="2" s="1"/>
  <c r="V102" i="2" a="1"/>
  <c r="V102" i="2"/>
  <c r="R105" i="2" s="1" a="1"/>
  <c r="R105" i="2" s="1"/>
  <c r="W102" i="2" a="1"/>
  <c r="W102" i="2" s="1"/>
  <c r="S105" i="2" s="1" a="1"/>
  <c r="S105" i="2" s="1"/>
  <c r="X102" i="2" a="1"/>
  <c r="X102" i="2" s="1"/>
  <c r="T105" i="2" s="1" a="1"/>
  <c r="T105" i="2" s="1"/>
  <c r="Y102" i="2" a="1"/>
  <c r="Y102" i="2" s="1"/>
  <c r="U105" i="2" s="1" a="1"/>
  <c r="U105" i="2" s="1"/>
  <c r="D102" i="2" a="1"/>
  <c r="D102" i="2" s="1"/>
  <c r="J137" i="1"/>
  <c r="M137" i="1" a="1"/>
  <c r="M137" i="1" s="1"/>
  <c r="N137" i="1" a="1"/>
  <c r="N137" i="1" s="1"/>
  <c r="Q137" i="1" a="1"/>
  <c r="Q137" i="1" s="1"/>
  <c r="T137" i="1" a="1"/>
  <c r="T137" i="1" s="1"/>
  <c r="U137" i="1" a="1"/>
  <c r="U137" i="1" s="1"/>
  <c r="X137" i="1" a="1"/>
  <c r="X137" i="1"/>
  <c r="AA137" i="1" a="1"/>
  <c r="AA137" i="1" s="1"/>
  <c r="AB137" i="1" a="1"/>
  <c r="AB137" i="1" s="1"/>
  <c r="AC137" i="1" a="1"/>
  <c r="AC137" i="1" s="1"/>
  <c r="H137" i="1"/>
  <c r="I135" i="1" a="1"/>
  <c r="I135" i="1"/>
  <c r="J135" i="1" a="1"/>
  <c r="J135" i="1"/>
  <c r="K135" i="1" a="1"/>
  <c r="K135" i="1"/>
  <c r="L135" i="1" a="1"/>
  <c r="L135" i="1"/>
  <c r="M135" i="1" a="1"/>
  <c r="M135" i="1" s="1"/>
  <c r="N135" i="1" a="1"/>
  <c r="N135" i="1"/>
  <c r="O135" i="1" a="1"/>
  <c r="O135" i="1" s="1"/>
  <c r="P135" i="1" a="1"/>
  <c r="P135" i="1"/>
  <c r="Q135" i="1" a="1"/>
  <c r="Q135" i="1" s="1"/>
  <c r="R135" i="1" a="1"/>
  <c r="R135" i="1" s="1"/>
  <c r="S135" i="1" a="1"/>
  <c r="S135" i="1" s="1"/>
  <c r="T135" i="1" a="1"/>
  <c r="T135" i="1"/>
  <c r="U135" i="1" a="1"/>
  <c r="U135" i="1" s="1"/>
  <c r="V135" i="1" a="1"/>
  <c r="V135" i="1" s="1"/>
  <c r="W135" i="1" a="1"/>
  <c r="W135" i="1" s="1"/>
  <c r="X135" i="1" a="1"/>
  <c r="X135" i="1"/>
  <c r="Y135" i="1" a="1"/>
  <c r="Y135" i="1" s="1"/>
  <c r="Z135" i="1" a="1"/>
  <c r="Z135" i="1" s="1"/>
  <c r="AA135" i="1" a="1"/>
  <c r="AA135" i="1" s="1"/>
  <c r="AB135" i="1" a="1"/>
  <c r="AB135" i="1" s="1"/>
  <c r="AC135" i="1" a="1"/>
  <c r="AC135" i="1" s="1"/>
  <c r="I136" i="1" a="1"/>
  <c r="I136" i="1" s="1"/>
  <c r="J136" i="1" a="1"/>
  <c r="J136" i="1" s="1"/>
  <c r="K136" i="1" a="1"/>
  <c r="K136" i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/>
  <c r="R136" i="1" a="1"/>
  <c r="R136" i="1" s="1"/>
  <c r="S136" i="1" a="1"/>
  <c r="S136" i="1"/>
  <c r="T136" i="1" a="1"/>
  <c r="T136" i="1" s="1"/>
  <c r="U136" i="1" a="1"/>
  <c r="U136" i="1" s="1"/>
  <c r="V136" i="1" a="1"/>
  <c r="V136" i="1" s="1"/>
  <c r="W136" i="1" a="1"/>
  <c r="W136" i="1"/>
  <c r="X136" i="1" a="1"/>
  <c r="X136" i="1" s="1"/>
  <c r="Y136" i="1" a="1"/>
  <c r="Y136" i="1"/>
  <c r="Z136" i="1" a="1"/>
  <c r="Z136" i="1" s="1"/>
  <c r="AA136" i="1" a="1"/>
  <c r="AA136" i="1"/>
  <c r="AB136" i="1" a="1"/>
  <c r="AB136" i="1" s="1"/>
  <c r="AC136" i="1" a="1"/>
  <c r="AC136" i="1" s="1"/>
  <c r="H136" i="1" a="1"/>
  <c r="H136" i="1" s="1"/>
  <c r="H135" i="1" a="1"/>
  <c r="H135" i="1"/>
  <c r="I134" i="1" a="1"/>
  <c r="I134" i="1"/>
  <c r="I137" i="1" s="1" a="1"/>
  <c r="I137" i="1" s="1"/>
  <c r="J134" i="1" a="1"/>
  <c r="J134" i="1"/>
  <c r="J137" i="1" s="1" a="1"/>
  <c r="K134" i="1" a="1"/>
  <c r="K134" i="1"/>
  <c r="K137" i="1" s="1" a="1"/>
  <c r="K137" i="1" s="1"/>
  <c r="L134" i="1" a="1"/>
  <c r="L134" i="1"/>
  <c r="L137" i="1" s="1" a="1"/>
  <c r="L137" i="1" s="1"/>
  <c r="M134" i="1" a="1"/>
  <c r="M134" i="1"/>
  <c r="N134" i="1" a="1"/>
  <c r="N134" i="1"/>
  <c r="O134" i="1" a="1"/>
  <c r="O134" i="1"/>
  <c r="O137" i="1" s="1" a="1"/>
  <c r="O137" i="1" s="1"/>
  <c r="P134" i="1" a="1"/>
  <c r="P134" i="1"/>
  <c r="P137" i="1" s="1" a="1"/>
  <c r="P137" i="1" s="1"/>
  <c r="Q134" i="1" a="1"/>
  <c r="Q134" i="1"/>
  <c r="R134" i="1" a="1"/>
  <c r="R134" i="1"/>
  <c r="R137" i="1" s="1" a="1"/>
  <c r="R137" i="1" s="1"/>
  <c r="S134" i="1" a="1"/>
  <c r="S134" i="1"/>
  <c r="S137" i="1" s="1" a="1"/>
  <c r="S137" i="1" s="1"/>
  <c r="T134" i="1" a="1"/>
  <c r="T134" i="1"/>
  <c r="U134" i="1" a="1"/>
  <c r="U134" i="1"/>
  <c r="V134" i="1" a="1"/>
  <c r="V134" i="1"/>
  <c r="V137" i="1" s="1" a="1"/>
  <c r="V137" i="1" s="1"/>
  <c r="W134" i="1" a="1"/>
  <c r="W134" i="1"/>
  <c r="W137" i="1" s="1" a="1"/>
  <c r="W137" i="1" s="1"/>
  <c r="X134" i="1" a="1"/>
  <c r="X134" i="1"/>
  <c r="Y134" i="1" a="1"/>
  <c r="Y134" i="1"/>
  <c r="Y137" i="1" s="1" a="1"/>
  <c r="Y137" i="1" s="1"/>
  <c r="Z134" i="1" a="1"/>
  <c r="Z134" i="1"/>
  <c r="Z137" i="1" s="1" a="1"/>
  <c r="Z137" i="1" s="1"/>
  <c r="AA134" i="1" a="1"/>
  <c r="AA134" i="1"/>
  <c r="AB134" i="1" a="1"/>
  <c r="AB134" i="1"/>
  <c r="AC134" i="1" a="1"/>
  <c r="AC134" i="1" s="1"/>
  <c r="H134" i="1" a="1"/>
  <c r="H134" i="1" s="1"/>
  <c r="H137" i="1" s="1" a="1"/>
  <c r="J129" i="1"/>
  <c r="K129" i="1" a="1"/>
  <c r="K129" i="1" s="1"/>
  <c r="M129" i="1" a="1"/>
  <c r="M129" i="1" s="1"/>
  <c r="P129" i="1"/>
  <c r="R129" i="1"/>
  <c r="U129" i="1" a="1"/>
  <c r="U129" i="1"/>
  <c r="W129" i="1"/>
  <c r="X129" i="1"/>
  <c r="Z129" i="1"/>
  <c r="AC129" i="1" a="1"/>
  <c r="AC129" i="1" s="1"/>
  <c r="I128" i="1" a="1"/>
  <c r="I128" i="1"/>
  <c r="J128" i="1" a="1"/>
  <c r="J128" i="1"/>
  <c r="K128" i="1" a="1"/>
  <c r="K128" i="1"/>
  <c r="L128" i="1" a="1"/>
  <c r="L128" i="1"/>
  <c r="M128" i="1" a="1"/>
  <c r="M128" i="1"/>
  <c r="N128" i="1" a="1"/>
  <c r="N128" i="1"/>
  <c r="O128" i="1" a="1"/>
  <c r="O128" i="1"/>
  <c r="P128" i="1" a="1"/>
  <c r="P128" i="1"/>
  <c r="Q128" i="1" a="1"/>
  <c r="Q128" i="1"/>
  <c r="R128" i="1" a="1"/>
  <c r="R128" i="1"/>
  <c r="S128" i="1" a="1"/>
  <c r="S128" i="1"/>
  <c r="T128" i="1" a="1"/>
  <c r="T128" i="1"/>
  <c r="U128" i="1" a="1"/>
  <c r="U128" i="1"/>
  <c r="V128" i="1" a="1"/>
  <c r="V128" i="1"/>
  <c r="W128" i="1" a="1"/>
  <c r="W128" i="1"/>
  <c r="X128" i="1" a="1"/>
  <c r="X128" i="1"/>
  <c r="Y128" i="1" a="1"/>
  <c r="Y128" i="1"/>
  <c r="Z128" i="1" a="1"/>
  <c r="Z128" i="1"/>
  <c r="AA128" i="1" a="1"/>
  <c r="AA128" i="1"/>
  <c r="AB128" i="1" a="1"/>
  <c r="AB128" i="1"/>
  <c r="AC128" i="1" a="1"/>
  <c r="AC128" i="1"/>
  <c r="H128" i="1" a="1"/>
  <c r="H128" i="1" s="1"/>
  <c r="I127" i="1" a="1"/>
  <c r="I127" i="1" s="1"/>
  <c r="J127" i="1" a="1"/>
  <c r="J127" i="1"/>
  <c r="K127" i="1" a="1"/>
  <c r="K127" i="1" s="1"/>
  <c r="L127" i="1" a="1"/>
  <c r="L127" i="1"/>
  <c r="M127" i="1" a="1"/>
  <c r="M127" i="1" s="1"/>
  <c r="N127" i="1" a="1"/>
  <c r="N127" i="1"/>
  <c r="O127" i="1" a="1"/>
  <c r="O127" i="1" s="1"/>
  <c r="P127" i="1" a="1"/>
  <c r="P127" i="1" s="1"/>
  <c r="Q127" i="1" a="1"/>
  <c r="Q127" i="1" s="1"/>
  <c r="R127" i="1" a="1"/>
  <c r="R127" i="1"/>
  <c r="S127" i="1" a="1"/>
  <c r="S127" i="1" s="1"/>
  <c r="T127" i="1" a="1"/>
  <c r="T127" i="1" s="1"/>
  <c r="U127" i="1" a="1"/>
  <c r="U127" i="1" s="1"/>
  <c r="V127" i="1" a="1"/>
  <c r="V127" i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/>
  <c r="AC127" i="1" a="1"/>
  <c r="AC127" i="1" s="1"/>
  <c r="H127" i="1" a="1"/>
  <c r="H127" i="1" s="1"/>
  <c r="I126" i="1" a="1"/>
  <c r="I126" i="1"/>
  <c r="I129" i="1" s="1" a="1"/>
  <c r="I129" i="1" s="1"/>
  <c r="J126" i="1" a="1"/>
  <c r="J126" i="1" s="1"/>
  <c r="J129" i="1" s="1" a="1"/>
  <c r="K126" i="1" a="1"/>
  <c r="K126" i="1"/>
  <c r="L126" i="1" a="1"/>
  <c r="L126" i="1" s="1"/>
  <c r="L129" i="1" s="1" a="1"/>
  <c r="L129" i="1" s="1"/>
  <c r="M126" i="1" a="1"/>
  <c r="M126" i="1"/>
  <c r="N126" i="1" a="1"/>
  <c r="N126" i="1" s="1"/>
  <c r="N129" i="1" s="1" a="1"/>
  <c r="N129" i="1" s="1"/>
  <c r="O126" i="1" a="1"/>
  <c r="O126" i="1" s="1"/>
  <c r="O129" i="1" s="1" a="1"/>
  <c r="O129" i="1" s="1"/>
  <c r="P126" i="1" a="1"/>
  <c r="P126" i="1" s="1"/>
  <c r="P129" i="1" s="1" a="1"/>
  <c r="Q126" i="1" a="1"/>
  <c r="Q126" i="1" s="1"/>
  <c r="Q129" i="1" s="1" a="1"/>
  <c r="Q129" i="1" s="1"/>
  <c r="R126" i="1" a="1"/>
  <c r="R126" i="1" s="1"/>
  <c r="R129" i="1" s="1" a="1"/>
  <c r="S126" i="1" a="1"/>
  <c r="S126" i="1"/>
  <c r="S129" i="1" s="1" a="1"/>
  <c r="S129" i="1" s="1"/>
  <c r="T126" i="1" a="1"/>
  <c r="T126" i="1" s="1"/>
  <c r="T129" i="1" s="1" a="1"/>
  <c r="T129" i="1" s="1"/>
  <c r="U126" i="1" a="1"/>
  <c r="U126" i="1"/>
  <c r="V126" i="1" a="1"/>
  <c r="V126" i="1" s="1"/>
  <c r="V129" i="1" s="1" a="1"/>
  <c r="V129" i="1" s="1"/>
  <c r="W126" i="1" a="1"/>
  <c r="W126" i="1" s="1"/>
  <c r="W129" i="1" s="1" a="1"/>
  <c r="X126" i="1" a="1"/>
  <c r="X126" i="1" s="1"/>
  <c r="X129" i="1" s="1" a="1"/>
  <c r="Y126" i="1" a="1"/>
  <c r="Y126" i="1"/>
  <c r="Y129" i="1" s="1" a="1"/>
  <c r="Y129" i="1" s="1"/>
  <c r="Z126" i="1" a="1"/>
  <c r="Z126" i="1" s="1"/>
  <c r="Z129" i="1" s="1" a="1"/>
  <c r="AA126" i="1" a="1"/>
  <c r="AA126" i="1"/>
  <c r="AA129" i="1" s="1" a="1"/>
  <c r="AA129" i="1" s="1"/>
  <c r="AB126" i="1" a="1"/>
  <c r="AB126" i="1" s="1"/>
  <c r="AB129" i="1" s="1" a="1"/>
  <c r="AB129" i="1" s="1"/>
  <c r="AC126" i="1" a="1"/>
  <c r="AC126" i="1"/>
  <c r="H126" i="1" a="1"/>
  <c r="H126" i="1" s="1"/>
  <c r="H129" i="1" s="1" a="1"/>
  <c r="H129" i="1" s="1"/>
  <c r="K121" i="1" a="1"/>
  <c r="K121" i="1"/>
  <c r="N121" i="1" a="1"/>
  <c r="N121" i="1" s="1"/>
  <c r="R121" i="1" a="1"/>
  <c r="R121" i="1" s="1"/>
  <c r="S121" i="1" a="1"/>
  <c r="S121" i="1" s="1"/>
  <c r="T121" i="1"/>
  <c r="U121" i="1" a="1"/>
  <c r="U121" i="1" s="1"/>
  <c r="W121" i="1" a="1"/>
  <c r="W121" i="1" s="1"/>
  <c r="X121" i="1" a="1"/>
  <c r="X121" i="1"/>
  <c r="AA121" i="1" a="1"/>
  <c r="AA121" i="1" s="1"/>
  <c r="H121" i="1" a="1"/>
  <c r="H121" i="1" s="1"/>
  <c r="I120" i="1" a="1"/>
  <c r="I120" i="1"/>
  <c r="J120" i="1" a="1"/>
  <c r="J120" i="1"/>
  <c r="K120" i="1" a="1"/>
  <c r="K120" i="1"/>
  <c r="L120" i="1" a="1"/>
  <c r="L120" i="1"/>
  <c r="M120" i="1" a="1"/>
  <c r="M120" i="1"/>
  <c r="N120" i="1" a="1"/>
  <c r="N120" i="1"/>
  <c r="O120" i="1" a="1"/>
  <c r="O120" i="1"/>
  <c r="P120" i="1" a="1"/>
  <c r="P120" i="1"/>
  <c r="Q120" i="1" a="1"/>
  <c r="Q120" i="1"/>
  <c r="R120" i="1" a="1"/>
  <c r="R120" i="1"/>
  <c r="S120" i="1" a="1"/>
  <c r="S120" i="1" s="1"/>
  <c r="T120" i="1" a="1"/>
  <c r="T120" i="1" s="1"/>
  <c r="U120" i="1" a="1"/>
  <c r="U120" i="1" s="1"/>
  <c r="V120" i="1" a="1"/>
  <c r="V120" i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/>
  <c r="AC120" i="1" a="1"/>
  <c r="AC120" i="1" s="1"/>
  <c r="H120" i="1" a="1"/>
  <c r="H120" i="1" s="1"/>
  <c r="I119" i="1" a="1"/>
  <c r="I119" i="1"/>
  <c r="J119" i="1" a="1"/>
  <c r="J119" i="1" s="1"/>
  <c r="K119" i="1" a="1"/>
  <c r="K119" i="1"/>
  <c r="L119" i="1" a="1"/>
  <c r="L119" i="1" s="1"/>
  <c r="M119" i="1" a="1"/>
  <c r="M119" i="1"/>
  <c r="N119" i="1" a="1"/>
  <c r="N119" i="1" s="1"/>
  <c r="O119" i="1" a="1"/>
  <c r="O119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/>
  <c r="AC119" i="1" a="1"/>
  <c r="AC119" i="1" s="1"/>
  <c r="H119" i="1" a="1"/>
  <c r="H119" i="1"/>
  <c r="I118" i="1" a="1"/>
  <c r="I118" i="1" s="1"/>
  <c r="I121" i="1" s="1" a="1"/>
  <c r="I121" i="1" s="1"/>
  <c r="J118" i="1" a="1"/>
  <c r="J118" i="1" s="1"/>
  <c r="J121" i="1" s="1" a="1"/>
  <c r="J121" i="1" s="1"/>
  <c r="K118" i="1" a="1"/>
  <c r="K118" i="1" s="1"/>
  <c r="L118" i="1" a="1"/>
  <c r="L118" i="1" s="1"/>
  <c r="L121" i="1" s="1" a="1"/>
  <c r="L121" i="1" s="1"/>
  <c r="M118" i="1" a="1"/>
  <c r="M118" i="1" s="1"/>
  <c r="M121" i="1" s="1" a="1"/>
  <c r="M121" i="1" s="1"/>
  <c r="N118" i="1" a="1"/>
  <c r="N118" i="1"/>
  <c r="O118" i="1" a="1"/>
  <c r="O118" i="1" s="1"/>
  <c r="O121" i="1" s="1" a="1"/>
  <c r="O121" i="1" s="1"/>
  <c r="P118" i="1" a="1"/>
  <c r="P118" i="1" s="1"/>
  <c r="P121" i="1" s="1" a="1"/>
  <c r="P121" i="1" s="1"/>
  <c r="Q118" i="1" a="1"/>
  <c r="Q118" i="1" s="1"/>
  <c r="Q121" i="1" s="1" a="1"/>
  <c r="Q121" i="1" s="1"/>
  <c r="R118" i="1" a="1"/>
  <c r="R118" i="1"/>
  <c r="S118" i="1" a="1"/>
  <c r="S118" i="1" s="1"/>
  <c r="T118" i="1" a="1"/>
  <c r="T118" i="1" s="1"/>
  <c r="T121" i="1" s="1" a="1"/>
  <c r="U118" i="1" a="1"/>
  <c r="U118" i="1" s="1"/>
  <c r="V118" i="1" a="1"/>
  <c r="V118" i="1"/>
  <c r="V121" i="1" s="1" a="1"/>
  <c r="V121" i="1" s="1"/>
  <c r="W118" i="1" a="1"/>
  <c r="W118" i="1" s="1"/>
  <c r="X118" i="1" a="1"/>
  <c r="X118" i="1" s="1"/>
  <c r="Y118" i="1" a="1"/>
  <c r="Y118" i="1" s="1"/>
  <c r="Y121" i="1" s="1" a="1"/>
  <c r="Y121" i="1" s="1"/>
  <c r="Z118" i="1" a="1"/>
  <c r="Z118" i="1" s="1"/>
  <c r="Z121" i="1" s="1" a="1"/>
  <c r="Z121" i="1" s="1"/>
  <c r="AA118" i="1" a="1"/>
  <c r="AA118" i="1" s="1"/>
  <c r="AB118" i="1" a="1"/>
  <c r="AB118" i="1"/>
  <c r="AB121" i="1" s="1" a="1"/>
  <c r="AB121" i="1" s="1"/>
  <c r="AC118" i="1" a="1"/>
  <c r="AC118" i="1" s="1"/>
  <c r="AC121" i="1" s="1" a="1"/>
  <c r="AC121" i="1" s="1"/>
  <c r="H118" i="1" a="1"/>
  <c r="H118" i="1" s="1"/>
  <c r="L109" i="1"/>
  <c r="P109" i="1" a="1"/>
  <c r="P109" i="1" s="1"/>
  <c r="T109" i="1" a="1"/>
  <c r="T109" i="1" s="1"/>
  <c r="W109" i="1" a="1"/>
  <c r="W109" i="1" s="1"/>
  <c r="X109" i="1" a="1"/>
  <c r="X109" i="1" s="1"/>
  <c r="I108" i="1" a="1"/>
  <c r="I108" i="1"/>
  <c r="J108" i="1" a="1"/>
  <c r="J108" i="1" s="1"/>
  <c r="K108" i="1" a="1"/>
  <c r="K108" i="1"/>
  <c r="L108" i="1" a="1"/>
  <c r="L108" i="1" s="1"/>
  <c r="M108" i="1" a="1"/>
  <c r="M108" i="1"/>
  <c r="N108" i="1" a="1"/>
  <c r="N108" i="1" s="1"/>
  <c r="O108" i="1" a="1"/>
  <c r="O108" i="1" s="1"/>
  <c r="P108" i="1" a="1"/>
  <c r="P108" i="1" s="1"/>
  <c r="Q108" i="1" a="1"/>
  <c r="Q108" i="1"/>
  <c r="R108" i="1" a="1"/>
  <c r="R108" i="1" s="1"/>
  <c r="S108" i="1" a="1"/>
  <c r="S108" i="1"/>
  <c r="T108" i="1" a="1"/>
  <c r="T108" i="1" s="1"/>
  <c r="U108" i="1" a="1"/>
  <c r="U108" i="1"/>
  <c r="V108" i="1" a="1"/>
  <c r="V108" i="1"/>
  <c r="W108" i="1" a="1"/>
  <c r="W108" i="1"/>
  <c r="X108" i="1" a="1"/>
  <c r="X108" i="1"/>
  <c r="Y108" i="1" a="1"/>
  <c r="Y108" i="1"/>
  <c r="Z108" i="1" a="1"/>
  <c r="Z108" i="1"/>
  <c r="AA108" i="1" a="1"/>
  <c r="AA108" i="1"/>
  <c r="AB108" i="1" a="1"/>
  <c r="AB108" i="1"/>
  <c r="AC108" i="1" a="1"/>
  <c r="AC108" i="1"/>
  <c r="H108" i="1" a="1"/>
  <c r="H108" i="1"/>
  <c r="I107" i="1" a="1"/>
  <c r="I107" i="1"/>
  <c r="J107" i="1" a="1"/>
  <c r="J107" i="1"/>
  <c r="K107" i="1" a="1"/>
  <c r="K107" i="1" s="1"/>
  <c r="L107" i="1" a="1"/>
  <c r="L107" i="1"/>
  <c r="M107" i="1" a="1"/>
  <c r="M107" i="1" s="1"/>
  <c r="N107" i="1" a="1"/>
  <c r="N107" i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/>
  <c r="U107" i="1" a="1"/>
  <c r="U107" i="1" s="1"/>
  <c r="V107" i="1" a="1"/>
  <c r="V107" i="1"/>
  <c r="W107" i="1" a="1"/>
  <c r="W107" i="1" s="1"/>
  <c r="X107" i="1" a="1"/>
  <c r="X107" i="1" s="1"/>
  <c r="Y107" i="1" a="1"/>
  <c r="Y107" i="1" s="1"/>
  <c r="Z107" i="1" a="1"/>
  <c r="Z107" i="1"/>
  <c r="AA107" i="1" a="1"/>
  <c r="AA107" i="1" s="1"/>
  <c r="AB107" i="1" a="1"/>
  <c r="AB107" i="1"/>
  <c r="AC107" i="1" a="1"/>
  <c r="AC107" i="1" s="1"/>
  <c r="H107" i="1" a="1"/>
  <c r="H107" i="1" s="1"/>
  <c r="I106" i="1" a="1"/>
  <c r="I106" i="1"/>
  <c r="I109" i="1" s="1" a="1"/>
  <c r="I109" i="1" s="1"/>
  <c r="J106" i="1" a="1"/>
  <c r="J106" i="1" s="1"/>
  <c r="J109" i="1" s="1" a="1"/>
  <c r="J109" i="1" s="1"/>
  <c r="K106" i="1" a="1"/>
  <c r="K106" i="1"/>
  <c r="K109" i="1" s="1" a="1"/>
  <c r="K109" i="1" s="1"/>
  <c r="L106" i="1" a="1"/>
  <c r="L106" i="1" s="1"/>
  <c r="L109" i="1" s="1" a="1"/>
  <c r="M106" i="1" a="1"/>
  <c r="M106" i="1"/>
  <c r="M109" i="1" s="1" a="1"/>
  <c r="M109" i="1" s="1"/>
  <c r="N106" i="1" a="1"/>
  <c r="N106" i="1" s="1"/>
  <c r="N109" i="1" s="1" a="1"/>
  <c r="N109" i="1" s="1"/>
  <c r="O106" i="1" a="1"/>
  <c r="O106" i="1"/>
  <c r="O109" i="1" s="1" a="1"/>
  <c r="O109" i="1" s="1"/>
  <c r="P106" i="1" a="1"/>
  <c r="P106" i="1" s="1"/>
  <c r="Q106" i="1" a="1"/>
  <c r="Q106" i="1"/>
  <c r="Q109" i="1" s="1" a="1"/>
  <c r="Q109" i="1" s="1"/>
  <c r="R106" i="1" a="1"/>
  <c r="R106" i="1" s="1"/>
  <c r="R109" i="1" s="1" a="1"/>
  <c r="R109" i="1" s="1"/>
  <c r="S106" i="1" a="1"/>
  <c r="S106" i="1"/>
  <c r="S109" i="1" s="1" a="1"/>
  <c r="S109" i="1" s="1"/>
  <c r="T106" i="1" a="1"/>
  <c r="T106" i="1" s="1"/>
  <c r="U106" i="1" a="1"/>
  <c r="U106" i="1" s="1"/>
  <c r="U109" i="1" s="1" a="1"/>
  <c r="U109" i="1" s="1"/>
  <c r="V106" i="1" a="1"/>
  <c r="V106" i="1"/>
  <c r="V109" i="1" s="1" a="1"/>
  <c r="V109" i="1" s="1"/>
  <c r="W106" i="1" a="1"/>
  <c r="W106" i="1" s="1"/>
  <c r="X106" i="1" a="1"/>
  <c r="X106" i="1"/>
  <c r="Y106" i="1" a="1"/>
  <c r="Y106" i="1" s="1"/>
  <c r="Y109" i="1" s="1" a="1"/>
  <c r="Y109" i="1" s="1"/>
  <c r="Z106" i="1" a="1"/>
  <c r="Z106" i="1"/>
  <c r="Z109" i="1" s="1" a="1"/>
  <c r="Z109" i="1" s="1"/>
  <c r="AA106" i="1" a="1"/>
  <c r="AA106" i="1" s="1"/>
  <c r="AA109" i="1" s="1" a="1"/>
  <c r="AA109" i="1" s="1"/>
  <c r="AB106" i="1" a="1"/>
  <c r="AB106" i="1" s="1"/>
  <c r="AB109" i="1" s="1" a="1"/>
  <c r="AB109" i="1" s="1"/>
  <c r="AC106" i="1" a="1"/>
  <c r="AC106" i="1" s="1"/>
  <c r="AC109" i="1" s="1" a="1"/>
  <c r="AC109" i="1" s="1"/>
  <c r="H106" i="1" a="1"/>
  <c r="H106" i="1" s="1"/>
  <c r="H109" i="1" s="1" a="1"/>
  <c r="H109" i="1" s="1"/>
  <c r="N94" i="1" a="1"/>
  <c r="N94" i="1" s="1"/>
  <c r="S94" i="1" a="1"/>
  <c r="S94" i="1" s="1"/>
  <c r="X94" i="1"/>
  <c r="I93" i="1" a="1"/>
  <c r="I93" i="1" s="1"/>
  <c r="J93" i="1" a="1"/>
  <c r="J93" i="1"/>
  <c r="K93" i="1" a="1"/>
  <c r="K93" i="1" s="1"/>
  <c r="L93" i="1" a="1"/>
  <c r="L93" i="1"/>
  <c r="M93" i="1" a="1"/>
  <c r="M93" i="1" s="1"/>
  <c r="N93" i="1" a="1"/>
  <c r="N93" i="1"/>
  <c r="O93" i="1" a="1"/>
  <c r="O93" i="1" s="1"/>
  <c r="P93" i="1" a="1"/>
  <c r="P93" i="1"/>
  <c r="Q93" i="1" a="1"/>
  <c r="Q93" i="1" s="1"/>
  <c r="R93" i="1" a="1"/>
  <c r="R93" i="1"/>
  <c r="S93" i="1" a="1"/>
  <c r="S93" i="1" s="1"/>
  <c r="T93" i="1" a="1"/>
  <c r="T93" i="1"/>
  <c r="U93" i="1" a="1"/>
  <c r="U93" i="1" s="1"/>
  <c r="V93" i="1" a="1"/>
  <c r="V93" i="1"/>
  <c r="W93" i="1" a="1"/>
  <c r="W93" i="1" s="1"/>
  <c r="X93" i="1" a="1"/>
  <c r="X93" i="1" s="1"/>
  <c r="Y93" i="1" a="1"/>
  <c r="Y93" i="1" s="1"/>
  <c r="Z93" i="1" a="1"/>
  <c r="Z93" i="1"/>
  <c r="AA93" i="1" a="1"/>
  <c r="AA93" i="1" s="1"/>
  <c r="AB93" i="1" a="1"/>
  <c r="AB93" i="1"/>
  <c r="AC93" i="1" a="1"/>
  <c r="AC93" i="1" s="1"/>
  <c r="H93" i="1" a="1"/>
  <c r="H93" i="1" s="1"/>
  <c r="I92" i="1" a="1"/>
  <c r="I92" i="1"/>
  <c r="J92" i="1" a="1"/>
  <c r="J92" i="1" s="1"/>
  <c r="K92" i="1" a="1"/>
  <c r="K92" i="1"/>
  <c r="L92" i="1" a="1"/>
  <c r="L92" i="1" s="1"/>
  <c r="M92" i="1" a="1"/>
  <c r="M92" i="1"/>
  <c r="N92" i="1" a="1"/>
  <c r="N92" i="1" s="1"/>
  <c r="O92" i="1" a="1"/>
  <c r="O92" i="1"/>
  <c r="P92" i="1" a="1"/>
  <c r="P92" i="1" s="1"/>
  <c r="Q92" i="1" a="1"/>
  <c r="Q92" i="1" s="1"/>
  <c r="R92" i="1" a="1"/>
  <c r="R92" i="1"/>
  <c r="S92" i="1" a="1"/>
  <c r="S92" i="1" s="1"/>
  <c r="T92" i="1" a="1"/>
  <c r="T92" i="1"/>
  <c r="U92" i="1" a="1"/>
  <c r="U92" i="1" s="1"/>
  <c r="V92" i="1" a="1"/>
  <c r="V92" i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/>
  <c r="AC92" i="1" a="1"/>
  <c r="AC92" i="1" s="1"/>
  <c r="H92" i="1" a="1"/>
  <c r="H92" i="1" s="1"/>
  <c r="I91" i="1" a="1"/>
  <c r="I91" i="1"/>
  <c r="I94" i="1" s="1" a="1"/>
  <c r="I94" i="1" s="1"/>
  <c r="J91" i="1" a="1"/>
  <c r="J91" i="1" s="1"/>
  <c r="J94" i="1" s="1" a="1"/>
  <c r="J94" i="1" s="1"/>
  <c r="K91" i="1" a="1"/>
  <c r="K91" i="1"/>
  <c r="K94" i="1" s="1" a="1"/>
  <c r="K94" i="1" s="1"/>
  <c r="L91" i="1" a="1"/>
  <c r="L91" i="1" s="1"/>
  <c r="L94" i="1" s="1" a="1"/>
  <c r="L94" i="1" s="1"/>
  <c r="M91" i="1" a="1"/>
  <c r="M91" i="1" s="1"/>
  <c r="M94" i="1" s="1" a="1"/>
  <c r="M94" i="1" s="1"/>
  <c r="N91" i="1" a="1"/>
  <c r="N91" i="1"/>
  <c r="O91" i="1" a="1"/>
  <c r="O91" i="1" s="1"/>
  <c r="O94" i="1" s="1" a="1"/>
  <c r="O94" i="1" s="1"/>
  <c r="P91" i="1" a="1"/>
  <c r="P91" i="1"/>
  <c r="P94" i="1" s="1" a="1"/>
  <c r="P94" i="1" s="1"/>
  <c r="Q91" i="1" a="1"/>
  <c r="Q91" i="1" s="1"/>
  <c r="Q94" i="1" s="1" a="1"/>
  <c r="Q94" i="1" s="1"/>
  <c r="R91" i="1" a="1"/>
  <c r="R91" i="1"/>
  <c r="R94" i="1" s="1" a="1"/>
  <c r="R94" i="1" s="1"/>
  <c r="S91" i="1" a="1"/>
  <c r="S91" i="1" s="1"/>
  <c r="T91" i="1" a="1"/>
  <c r="T91" i="1" s="1"/>
  <c r="T94" i="1" s="1" a="1"/>
  <c r="T94" i="1" s="1"/>
  <c r="U91" i="1" a="1"/>
  <c r="U91" i="1" s="1"/>
  <c r="U94" i="1" s="1" a="1"/>
  <c r="U94" i="1" s="1"/>
  <c r="V91" i="1" a="1"/>
  <c r="V91" i="1"/>
  <c r="V94" i="1" s="1" a="1"/>
  <c r="V94" i="1" s="1"/>
  <c r="W91" i="1" a="1"/>
  <c r="W91" i="1" s="1"/>
  <c r="W94" i="1" s="1" a="1"/>
  <c r="W94" i="1" s="1"/>
  <c r="X91" i="1" a="1"/>
  <c r="X91" i="1"/>
  <c r="X94" i="1" s="1" a="1"/>
  <c r="Y91" i="1" a="1"/>
  <c r="Y91" i="1" s="1"/>
  <c r="Y94" i="1" s="1" a="1"/>
  <c r="Y94" i="1" s="1"/>
  <c r="Z91" i="1" a="1"/>
  <c r="Z91" i="1"/>
  <c r="Z94" i="1" s="1" a="1"/>
  <c r="Z94" i="1" s="1"/>
  <c r="AA91" i="1" a="1"/>
  <c r="AA91" i="1" s="1"/>
  <c r="AA94" i="1" s="1" a="1"/>
  <c r="AA94" i="1" s="1"/>
  <c r="AB91" i="1" a="1"/>
  <c r="AB91" i="1" s="1"/>
  <c r="AB94" i="1" s="1" a="1"/>
  <c r="AB94" i="1" s="1"/>
  <c r="AC91" i="1" a="1"/>
  <c r="AC91" i="1" s="1"/>
  <c r="AC94" i="1" s="1" a="1"/>
  <c r="AC94" i="1" s="1"/>
  <c r="H91" i="1" a="1"/>
  <c r="H91" i="1" s="1"/>
  <c r="H94" i="1" s="1" a="1"/>
  <c r="H94" i="1" s="1"/>
  <c r="I75" i="1" a="1"/>
  <c r="I75" i="1" s="1"/>
  <c r="J75" i="1" a="1"/>
  <c r="J75" i="1"/>
  <c r="K75" i="1" a="1"/>
  <c r="K75" i="1" s="1"/>
  <c r="L75" i="1" a="1"/>
  <c r="L75" i="1" s="1"/>
  <c r="M75" i="1" a="1"/>
  <c r="M75" i="1" s="1"/>
  <c r="N75" i="1" a="1"/>
  <c r="N75" i="1"/>
  <c r="O75" i="1" a="1"/>
  <c r="O75" i="1" s="1"/>
  <c r="P75" i="1" a="1"/>
  <c r="P75" i="1"/>
  <c r="Q75" i="1" a="1"/>
  <c r="Q75" i="1" s="1"/>
  <c r="R75" i="1" a="1"/>
  <c r="R75" i="1"/>
  <c r="S75" i="1" a="1"/>
  <c r="S75" i="1" s="1"/>
  <c r="T75" i="1" a="1"/>
  <c r="T75" i="1" s="1"/>
  <c r="U75" i="1" a="1"/>
  <c r="U75" i="1" s="1"/>
  <c r="V75" i="1" a="1"/>
  <c r="V75" i="1"/>
  <c r="W75" i="1" a="1"/>
  <c r="W75" i="1" s="1"/>
  <c r="X75" i="1" a="1"/>
  <c r="X75" i="1"/>
  <c r="Y75" i="1" a="1"/>
  <c r="Y75" i="1" s="1"/>
  <c r="Z75" i="1" a="1"/>
  <c r="Z75" i="1"/>
  <c r="AA75" i="1" a="1"/>
  <c r="AA75" i="1" s="1"/>
  <c r="AB75" i="1" a="1"/>
  <c r="AB75" i="1" s="1"/>
  <c r="AC75" i="1" a="1"/>
  <c r="AC75" i="1" s="1"/>
  <c r="I76" i="1" a="1"/>
  <c r="I76" i="1"/>
  <c r="J76" i="1" a="1"/>
  <c r="J76" i="1" s="1"/>
  <c r="K76" i="1" a="1"/>
  <c r="K76" i="1" s="1"/>
  <c r="L76" i="1" a="1"/>
  <c r="L76" i="1" s="1"/>
  <c r="M76" i="1" a="1"/>
  <c r="M76" i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/>
  <c r="T76" i="1" a="1"/>
  <c r="T76" i="1" s="1"/>
  <c r="U76" i="1" a="1"/>
  <c r="U76" i="1"/>
  <c r="V76" i="1" a="1"/>
  <c r="V76" i="1" s="1"/>
  <c r="W76" i="1" a="1"/>
  <c r="W76" i="1" s="1"/>
  <c r="X76" i="1" a="1"/>
  <c r="X76" i="1" s="1"/>
  <c r="Y76" i="1" a="1"/>
  <c r="Y76" i="1"/>
  <c r="Z76" i="1" a="1"/>
  <c r="Z76" i="1" s="1"/>
  <c r="AA76" i="1" a="1"/>
  <c r="AA76" i="1"/>
  <c r="AB76" i="1" a="1"/>
  <c r="AB76" i="1" s="1"/>
  <c r="AC76" i="1" a="1"/>
  <c r="AC76" i="1"/>
  <c r="J77" i="1" a="1"/>
  <c r="J77" i="1" s="1"/>
  <c r="N77" i="1" a="1"/>
  <c r="N77" i="1" s="1"/>
  <c r="Q77" i="1" a="1"/>
  <c r="Q77" i="1" s="1"/>
  <c r="S77" i="1" a="1"/>
  <c r="S77" i="1" s="1"/>
  <c r="AA77" i="1" a="1"/>
  <c r="AA77" i="1" s="1"/>
  <c r="H77" i="1" a="1"/>
  <c r="H77" i="1" s="1"/>
  <c r="H76" i="1" a="1"/>
  <c r="H76" i="1" s="1"/>
  <c r="H75" i="1" a="1"/>
  <c r="H75" i="1" s="1"/>
  <c r="I74" i="1" a="1"/>
  <c r="I74" i="1"/>
  <c r="I77" i="1" s="1" a="1"/>
  <c r="I77" i="1" s="1"/>
  <c r="J74" i="1" a="1"/>
  <c r="J74" i="1"/>
  <c r="K74" i="1" a="1"/>
  <c r="K74" i="1"/>
  <c r="K77" i="1" s="1" a="1"/>
  <c r="K77" i="1" s="1"/>
  <c r="L74" i="1" a="1"/>
  <c r="L74" i="1"/>
  <c r="L77" i="1" s="1" a="1"/>
  <c r="L77" i="1" s="1"/>
  <c r="M74" i="1" a="1"/>
  <c r="M74" i="1"/>
  <c r="M77" i="1" s="1" a="1"/>
  <c r="M77" i="1" s="1"/>
  <c r="N74" i="1" a="1"/>
  <c r="N74" i="1"/>
  <c r="O74" i="1" a="1"/>
  <c r="O74" i="1" s="1"/>
  <c r="O77" i="1" s="1" a="1"/>
  <c r="O77" i="1" s="1"/>
  <c r="P74" i="1" a="1"/>
  <c r="P74" i="1" s="1"/>
  <c r="P77" i="1" s="1" a="1"/>
  <c r="P77" i="1" s="1"/>
  <c r="Q74" i="1" a="1"/>
  <c r="Q74" i="1" s="1"/>
  <c r="R74" i="1" a="1"/>
  <c r="R74" i="1"/>
  <c r="R77" i="1" s="1" a="1"/>
  <c r="R77" i="1" s="1"/>
  <c r="S74" i="1" a="1"/>
  <c r="S74" i="1" s="1"/>
  <c r="T74" i="1" a="1"/>
  <c r="T74" i="1"/>
  <c r="T77" i="1" s="1" a="1"/>
  <c r="T77" i="1" s="1"/>
  <c r="U74" i="1" a="1"/>
  <c r="U74" i="1" s="1"/>
  <c r="U77" i="1" s="1" a="1"/>
  <c r="U77" i="1" s="1"/>
  <c r="V74" i="1" a="1"/>
  <c r="V74" i="1"/>
  <c r="V77" i="1" s="1" a="1"/>
  <c r="V77" i="1" s="1"/>
  <c r="W74" i="1" a="1"/>
  <c r="W74" i="1" s="1"/>
  <c r="W77" i="1" s="1" a="1"/>
  <c r="W77" i="1" s="1"/>
  <c r="X74" i="1" a="1"/>
  <c r="X74" i="1" s="1"/>
  <c r="X77" i="1" s="1" a="1"/>
  <c r="X77" i="1" s="1"/>
  <c r="Y74" i="1" a="1"/>
  <c r="Y74" i="1" s="1"/>
  <c r="Y77" i="1" s="1" a="1"/>
  <c r="Y77" i="1" s="1"/>
  <c r="Z74" i="1" a="1"/>
  <c r="Z74" i="1"/>
  <c r="Z77" i="1" s="1" a="1"/>
  <c r="Z77" i="1" s="1"/>
  <c r="AA74" i="1" a="1"/>
  <c r="AA74" i="1" s="1"/>
  <c r="AB74" i="1" a="1"/>
  <c r="AB74" i="1"/>
  <c r="AB77" i="1" s="1" a="1"/>
  <c r="AB77" i="1" s="1"/>
  <c r="AC74" i="1" a="1"/>
  <c r="AC74" i="1" s="1"/>
  <c r="AC77" i="1" s="1" a="1"/>
  <c r="AC77" i="1" s="1"/>
  <c r="H74" i="1" a="1"/>
  <c r="H74" i="1" s="1"/>
  <c r="E77" i="1" a="1"/>
  <c r="E77" i="1"/>
  <c r="D76" i="1" a="1"/>
  <c r="D76" i="1" s="1"/>
  <c r="E76" i="1" a="1"/>
  <c r="E76" i="1"/>
  <c r="F76" i="1" a="1"/>
  <c r="F76" i="1"/>
  <c r="G76" i="1" a="1"/>
  <c r="G76" i="1"/>
  <c r="C76" i="1" a="1"/>
  <c r="C76" i="1" s="1"/>
  <c r="D75" i="1" a="1"/>
  <c r="D75" i="1" s="1"/>
  <c r="E75" i="1" a="1"/>
  <c r="E75" i="1"/>
  <c r="F75" i="1" a="1"/>
  <c r="F75" i="1" s="1"/>
  <c r="G75" i="1" a="1"/>
  <c r="G75" i="1"/>
  <c r="C75" i="1" a="1"/>
  <c r="C75" i="1" s="1"/>
  <c r="D74" i="1" a="1"/>
  <c r="D74" i="1" s="1"/>
  <c r="D77" i="1" s="1" a="1"/>
  <c r="D77" i="1" s="1"/>
  <c r="E74" i="1" a="1"/>
  <c r="E74" i="1"/>
  <c r="F74" i="1" a="1"/>
  <c r="F74" i="1"/>
  <c r="F77" i="1" s="1" a="1"/>
  <c r="F77" i="1" s="1"/>
  <c r="G74" i="1" a="1"/>
  <c r="G74" i="1"/>
  <c r="G77" i="1" s="1" a="1"/>
  <c r="G77" i="1" s="1"/>
  <c r="C74" i="1" a="1"/>
  <c r="C74" i="1" s="1"/>
  <c r="C77" i="1" s="1" a="1"/>
  <c r="C77" i="1" s="1"/>
  <c r="AC33" i="1" a="1"/>
  <c r="AC33" i="1" s="1"/>
  <c r="AC34" i="1" a="1"/>
  <c r="AC34" i="1" s="1"/>
  <c r="D35" i="1" a="1"/>
  <c r="D35" i="1" s="1"/>
  <c r="F35" i="1" a="1"/>
  <c r="F35" i="1" s="1"/>
  <c r="H35" i="1" a="1"/>
  <c r="H35" i="1" s="1"/>
  <c r="L35" i="1" a="1"/>
  <c r="L35" i="1" s="1"/>
  <c r="N35" i="1" a="1"/>
  <c r="N35" i="1" s="1"/>
  <c r="P35" i="1" a="1"/>
  <c r="P35" i="1" s="1"/>
  <c r="T35" i="1" a="1"/>
  <c r="T35" i="1" s="1"/>
  <c r="V35" i="1" a="1"/>
  <c r="V35" i="1" s="1"/>
  <c r="X35" i="1" a="1"/>
  <c r="X35" i="1" s="1"/>
  <c r="AB35" i="1" a="1"/>
  <c r="AB35" i="1" s="1"/>
  <c r="D32" i="1" a="1"/>
  <c r="D32" i="1" s="1"/>
  <c r="E32" i="1" a="1"/>
  <c r="E32" i="1" s="1"/>
  <c r="E35" i="1" s="1" a="1"/>
  <c r="E35" i="1" s="1"/>
  <c r="F32" i="1" a="1"/>
  <c r="F32" i="1" s="1"/>
  <c r="G32" i="1" a="1"/>
  <c r="G32" i="1"/>
  <c r="G35" i="1" s="1" a="1"/>
  <c r="G35" i="1" s="1"/>
  <c r="H32" i="1" a="1"/>
  <c r="H32" i="1" s="1"/>
  <c r="I32" i="1" a="1"/>
  <c r="I32" i="1"/>
  <c r="I35" i="1" s="1" a="1"/>
  <c r="I35" i="1" s="1"/>
  <c r="J32" i="1" a="1"/>
  <c r="J32" i="1" s="1"/>
  <c r="J35" i="1" s="1" a="1"/>
  <c r="J35" i="1" s="1"/>
  <c r="K32" i="1" a="1"/>
  <c r="K32" i="1"/>
  <c r="K35" i="1" s="1" a="1"/>
  <c r="K35" i="1" s="1"/>
  <c r="L32" i="1" a="1"/>
  <c r="L32" i="1" s="1"/>
  <c r="M32" i="1" a="1"/>
  <c r="M32" i="1" s="1"/>
  <c r="M35" i="1" s="1" a="1"/>
  <c r="M35" i="1" s="1"/>
  <c r="N32" i="1" a="1"/>
  <c r="N32" i="1" s="1"/>
  <c r="O32" i="1" a="1"/>
  <c r="O32" i="1"/>
  <c r="O35" i="1" s="1" a="1"/>
  <c r="O35" i="1" s="1"/>
  <c r="P32" i="1" a="1"/>
  <c r="P32" i="1" s="1"/>
  <c r="Q32" i="1" a="1"/>
  <c r="Q32" i="1"/>
  <c r="Q35" i="1" s="1" a="1"/>
  <c r="Q35" i="1" s="1"/>
  <c r="R32" i="1" a="1"/>
  <c r="R32" i="1" s="1"/>
  <c r="R35" i="1" s="1" a="1"/>
  <c r="R35" i="1" s="1"/>
  <c r="S32" i="1" a="1"/>
  <c r="S32" i="1"/>
  <c r="S35" i="1" s="1" a="1"/>
  <c r="S35" i="1" s="1"/>
  <c r="T32" i="1" a="1"/>
  <c r="T32" i="1" s="1"/>
  <c r="U32" i="1" a="1"/>
  <c r="U32" i="1" s="1"/>
  <c r="U35" i="1" s="1" a="1"/>
  <c r="U35" i="1" s="1"/>
  <c r="V32" i="1" a="1"/>
  <c r="V32" i="1" s="1"/>
  <c r="W32" i="1" a="1"/>
  <c r="W32" i="1"/>
  <c r="W35" i="1" s="1" a="1"/>
  <c r="W35" i="1" s="1"/>
  <c r="X32" i="1" a="1"/>
  <c r="X32" i="1" s="1"/>
  <c r="Y32" i="1" a="1"/>
  <c r="Y32" i="1"/>
  <c r="Y35" i="1" s="1" a="1"/>
  <c r="Y35" i="1" s="1"/>
  <c r="Z32" i="1" a="1"/>
  <c r="Z32" i="1" s="1"/>
  <c r="Z35" i="1" s="1" a="1"/>
  <c r="Z35" i="1" s="1"/>
  <c r="AA32" i="1" a="1"/>
  <c r="AA32" i="1"/>
  <c r="AA35" i="1" s="1" a="1"/>
  <c r="AA35" i="1" s="1"/>
  <c r="AB32" i="1" a="1"/>
  <c r="AB32" i="1" s="1"/>
  <c r="AC32" i="1" a="1"/>
  <c r="AC32" i="1" s="1"/>
  <c r="AC35" i="1" s="1" a="1"/>
  <c r="AC35" i="1" s="1"/>
  <c r="D33" i="1" a="1"/>
  <c r="D33" i="1" s="1"/>
  <c r="E33" i="1" a="1"/>
  <c r="E33" i="1"/>
  <c r="F33" i="1" a="1"/>
  <c r="F33" i="1" s="1"/>
  <c r="G33" i="1" a="1"/>
  <c r="G33" i="1"/>
  <c r="H33" i="1" a="1"/>
  <c r="H33" i="1" s="1"/>
  <c r="I33" i="1" a="1"/>
  <c r="I33" i="1"/>
  <c r="J33" i="1" a="1"/>
  <c r="J33" i="1" s="1"/>
  <c r="K33" i="1" a="1"/>
  <c r="K33" i="1" s="1"/>
  <c r="L33" i="1" a="1"/>
  <c r="L33" i="1" s="1"/>
  <c r="M33" i="1" a="1"/>
  <c r="M33" i="1"/>
  <c r="N33" i="1" a="1"/>
  <c r="N33" i="1" s="1"/>
  <c r="O33" i="1" a="1"/>
  <c r="O33" i="1"/>
  <c r="P33" i="1" a="1"/>
  <c r="P33" i="1" s="1"/>
  <c r="Q33" i="1" a="1"/>
  <c r="Q33" i="1"/>
  <c r="R33" i="1" a="1"/>
  <c r="R33" i="1" s="1"/>
  <c r="S33" i="1" a="1"/>
  <c r="S33" i="1" s="1"/>
  <c r="T33" i="1" a="1"/>
  <c r="T33" i="1" s="1"/>
  <c r="U33" i="1" a="1"/>
  <c r="U33" i="1"/>
  <c r="V33" i="1" a="1"/>
  <c r="V33" i="1" s="1"/>
  <c r="W33" i="1" a="1"/>
  <c r="W33" i="1"/>
  <c r="X33" i="1" a="1"/>
  <c r="X33" i="1" s="1"/>
  <c r="Y33" i="1" a="1"/>
  <c r="Y33" i="1"/>
  <c r="Z33" i="1" a="1"/>
  <c r="Z33" i="1" s="1"/>
  <c r="AA33" i="1" a="1"/>
  <c r="AA33" i="1" s="1"/>
  <c r="AB33" i="1" a="1"/>
  <c r="AB33" i="1" s="1"/>
  <c r="D34" i="1" a="1"/>
  <c r="D34" i="1" s="1"/>
  <c r="E34" i="1" a="1"/>
  <c r="E34" i="1" s="1"/>
  <c r="F34" i="1" a="1"/>
  <c r="F34" i="1" s="1"/>
  <c r="G34" i="1" a="1"/>
  <c r="G34" i="1"/>
  <c r="H34" i="1" a="1"/>
  <c r="H34" i="1" s="1"/>
  <c r="I34" i="1" a="1"/>
  <c r="I34" i="1"/>
  <c r="J34" i="1" a="1"/>
  <c r="J34" i="1" s="1"/>
  <c r="K34" i="1" a="1"/>
  <c r="K34" i="1"/>
  <c r="L34" i="1" a="1"/>
  <c r="L34" i="1" s="1"/>
  <c r="M34" i="1" a="1"/>
  <c r="M34" i="1" s="1"/>
  <c r="N34" i="1" a="1"/>
  <c r="N34" i="1" s="1"/>
  <c r="O34" i="1" a="1"/>
  <c r="O34" i="1"/>
  <c r="P34" i="1" a="1"/>
  <c r="P34" i="1" s="1"/>
  <c r="Q34" i="1" a="1"/>
  <c r="Q34" i="1"/>
  <c r="R34" i="1" a="1"/>
  <c r="R34" i="1" s="1"/>
  <c r="S34" i="1" a="1"/>
  <c r="S34" i="1"/>
  <c r="T34" i="1" a="1"/>
  <c r="T34" i="1" s="1"/>
  <c r="U34" i="1" a="1"/>
  <c r="U34" i="1" s="1"/>
  <c r="V34" i="1" a="1"/>
  <c r="V34" i="1" s="1"/>
  <c r="W34" i="1" a="1"/>
  <c r="W34" i="1"/>
  <c r="X34" i="1" a="1"/>
  <c r="X34" i="1" s="1"/>
  <c r="Y34" i="1" a="1"/>
  <c r="Y34" i="1"/>
  <c r="Z34" i="1" a="1"/>
  <c r="Z34" i="1" s="1"/>
  <c r="AA34" i="1" a="1"/>
  <c r="AA34" i="1"/>
  <c r="AB34" i="1" a="1"/>
  <c r="AB34" i="1" s="1"/>
  <c r="C34" i="1" a="1"/>
  <c r="C34" i="1" s="1"/>
  <c r="C33" i="1" a="1"/>
  <c r="C33" i="1" s="1"/>
  <c r="C32" i="1" a="1"/>
  <c r="C32" i="1" s="1"/>
  <c r="C35" i="1" s="1" a="1"/>
  <c r="C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<sst xmlns="http://schemas.openxmlformats.org/spreadsheetml/2006/main" count="236" uniqueCount="81">
  <si>
    <t>comp</t>
  </si>
  <si>
    <t>6311++G(3df,3pd)</t>
  </si>
  <si>
    <t>augccpvdz</t>
  </si>
  <si>
    <t>def2tzvp</t>
  </si>
  <si>
    <t>P3+</t>
  </si>
  <si>
    <t>P3</t>
  </si>
  <si>
    <t>OVGF</t>
  </si>
  <si>
    <t>WB97X</t>
  </si>
  <si>
    <t>M062X</t>
  </si>
  <si>
    <t>camb3lyp</t>
  </si>
  <si>
    <t>BHandHLYP</t>
  </si>
  <si>
    <t>a</t>
  </si>
  <si>
    <t>b</t>
  </si>
  <si>
    <t>c</t>
  </si>
  <si>
    <r>
      <t>IE</t>
    </r>
    <r>
      <rPr>
        <b/>
        <vertAlign val="subscript"/>
        <sz val="12"/>
        <color theme="0"/>
        <rFont val="Times New Roman"/>
        <family val="1"/>
        <charset val="204"/>
      </rPr>
      <t>exp</t>
    </r>
  </si>
  <si>
    <t>Mean AE</t>
  </si>
  <si>
    <t>MAX AE</t>
  </si>
  <si>
    <t>Min AE</t>
  </si>
  <si>
    <t>SD</t>
  </si>
  <si>
    <r>
      <t>R</t>
    </r>
    <r>
      <rPr>
        <vertAlign val="superscript"/>
        <sz val="14"/>
        <color theme="1"/>
        <rFont val="Times New Roman"/>
        <family val="1"/>
        <charset val="204"/>
      </rPr>
      <t>2</t>
    </r>
  </si>
  <si>
    <t>1. I</t>
  </si>
  <si>
    <t>2. II</t>
  </si>
  <si>
    <t>3. III</t>
  </si>
  <si>
    <t>4. IV</t>
  </si>
  <si>
    <t>5. V</t>
  </si>
  <si>
    <t>6. VI</t>
  </si>
  <si>
    <t>7. VII</t>
  </si>
  <si>
    <t>8. VIII</t>
  </si>
  <si>
    <t>9. IX</t>
  </si>
  <si>
    <t>10. X</t>
  </si>
  <si>
    <t>11. XI</t>
  </si>
  <si>
    <t>12. XII</t>
  </si>
  <si>
    <t>13. XIII</t>
  </si>
  <si>
    <t>14. XIV</t>
  </si>
  <si>
    <t>15. XV</t>
  </si>
  <si>
    <t>16. XVI</t>
  </si>
  <si>
    <t>17. XVII</t>
  </si>
  <si>
    <t>18. XVIII</t>
  </si>
  <si>
    <t>19. XIX</t>
  </si>
  <si>
    <t>20. XX</t>
  </si>
  <si>
    <t>XXI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</si>
  <si>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</si>
  <si>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</si>
  <si>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</si>
  <si>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</si>
  <si>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</si>
  <si>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</si>
  <si>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</si>
  <si>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</si>
  <si>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</si>
  <si>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</si>
  <si>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</si>
  <si>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</si>
  <si>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</si>
  <si>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</si>
  <si>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</si>
  <si>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</si>
  <si>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</si>
  <si>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</si>
  <si>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</si>
  <si>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r>
      <t>R</t>
    </r>
    <r>
      <rPr>
        <vertAlign val="superscript"/>
        <sz val="10"/>
        <color theme="1"/>
        <rFont val="Times New Roman"/>
        <family val="1"/>
        <charset val="204"/>
      </rPr>
      <t>2</t>
    </r>
  </si>
  <si>
    <t>21. XXI</t>
  </si>
  <si>
    <t>23. XXIII</t>
  </si>
  <si>
    <t>24. XXIV</t>
  </si>
  <si>
    <t>25. XXV</t>
  </si>
  <si>
    <t>26. XXVI</t>
  </si>
  <si>
    <t>27. XXVII</t>
  </si>
  <si>
    <t>28. XXVIII</t>
  </si>
  <si>
    <t>29. XXIX</t>
  </si>
  <si>
    <t>30. XXX</t>
  </si>
  <si>
    <t>31. XXXI</t>
  </si>
  <si>
    <t>32. XXXII</t>
  </si>
  <si>
    <t>33. XXXIII</t>
  </si>
  <si>
    <t>34. XXXIV</t>
  </si>
  <si>
    <t>35. XXXV</t>
  </si>
  <si>
    <t>36. XXXVI</t>
  </si>
  <si>
    <t>37. XXXVII</t>
  </si>
  <si>
    <t>38. XXXVIII</t>
  </si>
  <si>
    <t>39. XXXIX</t>
  </si>
  <si>
    <t>40. XL</t>
  </si>
  <si>
    <t>41. XLI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</si>
</sst>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vertAlign val="subscript"/>
      <sz val="12"/>
      <color theme="0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1"/>
      <color theme="1"/>
      <name val="Helvetica"/>
    </font>
    <font>
      <b/>
      <sz val="11"/>
      <color theme="0"/>
      <name val="Helvetica"/>
    </font>
    <font>
      <b/>
      <sz val="11"/>
      <color theme="1"/>
      <name val="Helvetica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5" fillId="8" borderId="9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9" borderId="12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/>
    <xf numFmtId="2" fontId="7" fillId="0" borderId="0" xfId="0" applyNumberFormat="1" applyFont="1" applyBorder="1" applyAlignment="1">
      <alignment horizontal="center" vertical="center"/>
    </xf>
    <xf numFmtId="0" fontId="0" fillId="0" borderId="4" xfId="0" applyBorder="1"/>
    <xf numFmtId="2" fontId="7" fillId="0" borderId="4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7" xfId="0" applyBorder="1"/>
    <xf numFmtId="2" fontId="0" fillId="0" borderId="1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/>
    <xf numFmtId="0" fontId="0" fillId="3" borderId="3" xfId="0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2" fontId="0" fillId="10" borderId="9" xfId="0" applyNumberForma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/>
    <xf numFmtId="0" fontId="7" fillId="0" borderId="3" xfId="0" applyFont="1" applyBorder="1" applyAlignment="1">
      <alignment horizontal="center" vertical="center"/>
    </xf>
    <xf numFmtId="0" fontId="0" fillId="0" borderId="2" xfId="0" applyBorder="1"/>
    <xf numFmtId="0" fontId="9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0" fillId="11" borderId="0" xfId="0" applyFill="1" applyBorder="1"/>
    <xf numFmtId="0" fontId="0" fillId="11" borderId="0" xfId="0" applyFill="1"/>
    <xf numFmtId="2" fontId="0" fillId="11" borderId="0" xfId="0" applyNumberFormat="1" applyFill="1" applyAlignment="1">
      <alignment horizontal="center"/>
    </xf>
    <xf numFmtId="2" fontId="0" fillId="11" borderId="10" xfId="0" applyNumberFormat="1" applyFill="1" applyBorder="1" applyAlignment="1">
      <alignment horizontal="center"/>
    </xf>
    <xf numFmtId="0" fontId="7" fillId="11" borderId="5" xfId="0" applyFont="1" applyFill="1" applyBorder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11" borderId="5" xfId="0" applyNumberForma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0" fillId="11" borderId="6" xfId="0" applyFill="1" applyBorder="1"/>
    <xf numFmtId="0" fontId="0" fillId="11" borderId="7" xfId="0" applyFill="1" applyBorder="1"/>
    <xf numFmtId="2" fontId="0" fillId="11" borderId="7" xfId="0" applyNumberFormat="1" applyFill="1" applyBorder="1" applyAlignment="1">
      <alignment horizontal="center"/>
    </xf>
    <xf numFmtId="2" fontId="0" fillId="11" borderId="8" xfId="0" applyNumberFormat="1" applyFill="1" applyBorder="1" applyAlignment="1">
      <alignment horizontal="center"/>
    </xf>
    <xf numFmtId="2" fontId="0" fillId="11" borderId="10" xfId="0" applyNumberFormat="1" applyFill="1" applyBorder="1" applyAlignment="1">
      <alignment horizontal="center" vertical="center"/>
    </xf>
    <xf numFmtId="2" fontId="0" fillId="11" borderId="11" xfId="0" applyNumberFormat="1" applyFill="1" applyBorder="1" applyAlignment="1">
      <alignment horizontal="center" vertical="center"/>
    </xf>
    <xf numFmtId="2" fontId="0" fillId="11" borderId="0" xfId="0" applyNumberFormat="1" applyFill="1" applyBorder="1" applyAlignment="1">
      <alignment horizontal="center" vertical="center"/>
    </xf>
    <xf numFmtId="0" fontId="0" fillId="11" borderId="5" xfId="0" applyFill="1" applyBorder="1"/>
    <xf numFmtId="2" fontId="0" fillId="11" borderId="5" xfId="0" applyNumberFormat="1" applyFill="1" applyBorder="1" applyAlignment="1">
      <alignment horizontal="center"/>
    </xf>
    <xf numFmtId="0" fontId="0" fillId="11" borderId="8" xfId="0" applyFill="1" applyBorder="1"/>
    <xf numFmtId="2" fontId="0" fillId="11" borderId="7" xfId="0" applyNumberFormat="1" applyFill="1" applyBorder="1" applyAlignment="1">
      <alignment horizontal="center" vertical="center"/>
    </xf>
    <xf numFmtId="2" fontId="0" fillId="11" borderId="8" xfId="0" applyNumberForma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0" borderId="1" xfId="0" applyBorder="1"/>
    <xf numFmtId="0" fontId="9" fillId="0" borderId="7" xfId="0" applyFont="1" applyFill="1" applyBorder="1" applyAlignment="1">
      <alignment horizontal="center" vertical="center"/>
    </xf>
    <xf numFmtId="2" fontId="9" fillId="12" borderId="3" xfId="0" applyNumberFormat="1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0" fillId="0" borderId="3" xfId="0" applyBorder="1"/>
    <xf numFmtId="2" fontId="11" fillId="0" borderId="10" xfId="0" applyNumberFormat="1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2" fontId="0" fillId="3" borderId="15" xfId="0" applyNumberForma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2" fontId="16" fillId="15" borderId="0" xfId="0" applyNumberFormat="1" applyFont="1" applyFill="1" applyBorder="1" applyAlignment="1">
      <alignment horizontal="left" vertical="center"/>
    </xf>
    <xf numFmtId="0" fontId="16" fillId="15" borderId="0" xfId="0" applyFont="1" applyFill="1" applyBorder="1" applyAlignment="1">
      <alignment horizontal="left" vertical="center"/>
    </xf>
    <xf numFmtId="0" fontId="15" fillId="16" borderId="0" xfId="0" applyFont="1" applyFill="1" applyBorder="1" applyAlignment="1">
      <alignment horizontal="left" vertical="center"/>
    </xf>
    <xf numFmtId="2" fontId="15" fillId="16" borderId="0" xfId="0" applyNumberFormat="1" applyFont="1" applyFill="1" applyBorder="1" applyAlignment="1">
      <alignment horizontal="left" vertical="center"/>
    </xf>
    <xf numFmtId="0" fontId="15" fillId="16" borderId="7" xfId="0" applyFont="1" applyFill="1" applyBorder="1" applyAlignment="1">
      <alignment horizontal="left" vertical="center"/>
    </xf>
    <xf numFmtId="0" fontId="16" fillId="17" borderId="0" xfId="0" applyFont="1" applyFill="1" applyBorder="1" applyAlignment="1">
      <alignment horizontal="left" vertical="center"/>
    </xf>
    <xf numFmtId="0" fontId="16" fillId="17" borderId="7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2" fontId="14" fillId="0" borderId="11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2" fontId="14" fillId="9" borderId="0" xfId="0" applyNumberFormat="1" applyFont="1" applyFill="1" applyBorder="1" applyAlignment="1">
      <alignment horizontal="center" vertical="center"/>
    </xf>
    <xf numFmtId="2" fontId="14" fillId="0" borderId="7" xfId="0" applyNumberFormat="1" applyFont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10" borderId="0" xfId="0" applyNumberFormat="1" applyFont="1" applyFill="1" applyBorder="1" applyAlignment="1">
      <alignment horizontal="center" vertical="center"/>
    </xf>
    <xf numFmtId="2" fontId="14" fillId="0" borderId="7" xfId="0" applyNumberFormat="1" applyFont="1" applyFill="1" applyBorder="1" applyAlignment="1">
      <alignment horizontal="center" vertical="center"/>
    </xf>
    <xf numFmtId="2" fontId="14" fillId="3" borderId="0" xfId="0" applyNumberFormat="1" applyFont="1" applyFill="1" applyBorder="1" applyAlignment="1">
      <alignment horizontal="center" vertical="center"/>
    </xf>
    <xf numFmtId="2" fontId="14" fillId="3" borderId="7" xfId="0" applyNumberFormat="1" applyFont="1" applyFill="1" applyBorder="1" applyAlignment="1">
      <alignment horizontal="center" vertical="center"/>
    </xf>
    <xf numFmtId="2" fontId="14" fillId="0" borderId="9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/>
    </xf>
    <xf numFmtId="2" fontId="14" fillId="0" borderId="0" xfId="0" applyNumberFormat="1" applyFont="1"/>
    <xf numFmtId="2" fontId="14" fillId="0" borderId="6" xfId="0" applyNumberFormat="1" applyFont="1" applyBorder="1"/>
    <xf numFmtId="2" fontId="14" fillId="0" borderId="7" xfId="0" applyNumberFormat="1" applyFont="1" applyBorder="1"/>
    <xf numFmtId="2" fontId="14" fillId="0" borderId="8" xfId="0" applyNumberFormat="1" applyFont="1" applyBorder="1"/>
    <xf numFmtId="0" fontId="0" fillId="0" borderId="0" xfId="0" applyFill="1"/>
    <xf numFmtId="2" fontId="0" fillId="0" borderId="0" xfId="0" applyNumberForma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10" fillId="1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2" fontId="9" fillId="3" borderId="5" xfId="0" applyNumberFormat="1" applyFont="1" applyFill="1" applyBorder="1" applyAlignment="1">
      <alignment horizontal="center" vertical="center"/>
    </xf>
    <xf numFmtId="2" fontId="9" fillId="3" borderId="8" xfId="0" applyNumberFormat="1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2" fontId="10" fillId="13" borderId="10" xfId="0" applyNumberFormat="1" applyFont="1" applyFill="1" applyBorder="1" applyAlignment="1">
      <alignment horizontal="center" vertical="center"/>
    </xf>
    <xf numFmtId="2" fontId="10" fillId="13" borderId="8" xfId="0" applyNumberFormat="1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15" borderId="0" xfId="0" applyFont="1" applyFill="1" applyBorder="1" applyAlignment="1">
      <alignment horizontal="left" vertical="center"/>
    </xf>
    <xf numFmtId="0" fontId="16" fillId="15" borderId="7" xfId="0" applyFont="1" applyFill="1" applyBorder="1" applyAlignment="1">
      <alignment horizontal="left" vertical="center"/>
    </xf>
    <xf numFmtId="2" fontId="15" fillId="13" borderId="0" xfId="0" applyNumberFormat="1" applyFont="1" applyFill="1" applyBorder="1" applyAlignment="1">
      <alignment horizontal="left" vertical="center"/>
    </xf>
    <xf numFmtId="0" fontId="15" fillId="13" borderId="4" xfId="0" applyFont="1" applyFill="1" applyBorder="1" applyAlignment="1">
      <alignment horizontal="left" vertical="center"/>
    </xf>
    <xf numFmtId="0" fontId="16" fillId="10" borderId="0" xfId="0" applyFont="1" applyFill="1" applyBorder="1" applyAlignment="1">
      <alignment horizontal="left" vertical="center"/>
    </xf>
    <xf numFmtId="0" fontId="16" fillId="10" borderId="7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15" fillId="13" borderId="6" xfId="0" applyFont="1" applyFill="1" applyBorder="1" applyAlignment="1">
      <alignment horizontal="left" vertical="center"/>
    </xf>
    <xf numFmtId="0" fontId="15" fillId="13" borderId="1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0" fontId="15" fillId="7" borderId="0" xfId="0" applyFont="1" applyFill="1" applyBorder="1" applyAlignment="1">
      <alignment horizontal="left" vertical="center"/>
    </xf>
    <xf numFmtId="2" fontId="15" fillId="7" borderId="0" xfId="0" applyNumberFormat="1" applyFont="1" applyFill="1" applyBorder="1" applyAlignment="1">
      <alignment horizontal="left" vertical="center"/>
    </xf>
    <xf numFmtId="2" fontId="15" fillId="7" borderId="7" xfId="0" applyNumberFormat="1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7"/>
  <sheetViews>
    <sheetView tabSelected="1" topLeftCell="A189" zoomScale="75" zoomScaleNormal="75" workbookViewId="0">
      <selection activeCell="AF19" sqref="AF19"/>
    </sheetView>
  </sheetViews>
  <sheetFormatPr defaultRowHeight="15" x14ac:dyDescent="0.25"/>
  <cols>
    <col min="1" max="1" width="12.28515625" bestFit="1" customWidth="1"/>
    <col min="19" max="19" width="10.42578125" bestFit="1" customWidth="1"/>
    <col min="20" max="20" width="13.7109375" bestFit="1" customWidth="1"/>
    <col min="26" max="26" width="8.85546875" bestFit="1" customWidth="1"/>
    <col min="27" max="27" width="8.7109375" bestFit="1" customWidth="1"/>
    <col min="28" max="28" width="10.42578125" bestFit="1" customWidth="1"/>
    <col min="29" max="29" width="13.7109375" bestFit="1" customWidth="1"/>
  </cols>
  <sheetData>
    <row r="1" spans="1:31" ht="15.75" thickBot="1" x14ac:dyDescent="0.3"/>
    <row r="2" spans="1:31" ht="16.5" thickBot="1" x14ac:dyDescent="0.3">
      <c r="C2" s="155" t="s">
        <v>1</v>
      </c>
      <c r="D2" s="156"/>
      <c r="E2" s="156"/>
      <c r="F2" s="156"/>
      <c r="G2" s="156"/>
      <c r="H2" s="156"/>
      <c r="I2" s="156"/>
      <c r="J2" s="156"/>
      <c r="K2" s="157"/>
      <c r="L2" s="158" t="s">
        <v>2</v>
      </c>
      <c r="M2" s="159"/>
      <c r="N2" s="159"/>
      <c r="O2" s="159"/>
      <c r="P2" s="159"/>
      <c r="Q2" s="159"/>
      <c r="R2" s="159"/>
      <c r="S2" s="159"/>
      <c r="T2" s="160"/>
      <c r="U2" s="161" t="s">
        <v>3</v>
      </c>
      <c r="V2" s="162"/>
      <c r="W2" s="162"/>
      <c r="X2" s="162"/>
      <c r="Y2" s="162"/>
      <c r="Z2" s="162"/>
      <c r="AA2" s="162"/>
      <c r="AB2" s="162"/>
      <c r="AC2" s="163"/>
    </row>
    <row r="3" spans="1:31" ht="16.5" thickBot="1" x14ac:dyDescent="0.3">
      <c r="C3" s="1" t="s">
        <v>4</v>
      </c>
      <c r="D3" s="2" t="s">
        <v>5</v>
      </c>
      <c r="E3" s="164" t="s">
        <v>6</v>
      </c>
      <c r="F3" s="164"/>
      <c r="G3" s="164"/>
      <c r="H3" s="2" t="s">
        <v>7</v>
      </c>
      <c r="I3" s="2" t="s">
        <v>8</v>
      </c>
      <c r="J3" s="2" t="s">
        <v>9</v>
      </c>
      <c r="K3" s="4" t="s">
        <v>10</v>
      </c>
      <c r="L3" s="5" t="s">
        <v>4</v>
      </c>
      <c r="M3" s="6" t="s">
        <v>5</v>
      </c>
      <c r="N3" s="165" t="s">
        <v>6</v>
      </c>
      <c r="O3" s="165"/>
      <c r="P3" s="165"/>
      <c r="Q3" s="6" t="s">
        <v>7</v>
      </c>
      <c r="R3" s="6" t="s">
        <v>8</v>
      </c>
      <c r="S3" s="6" t="s">
        <v>9</v>
      </c>
      <c r="T3" s="8" t="s">
        <v>10</v>
      </c>
      <c r="U3" s="9" t="s">
        <v>4</v>
      </c>
      <c r="V3" s="10" t="s">
        <v>5</v>
      </c>
      <c r="W3" s="166" t="s">
        <v>6</v>
      </c>
      <c r="X3" s="166"/>
      <c r="Y3" s="166"/>
      <c r="Z3" s="10" t="s">
        <v>7</v>
      </c>
      <c r="AA3" s="10" t="s">
        <v>8</v>
      </c>
      <c r="AB3" s="10" t="s">
        <v>9</v>
      </c>
      <c r="AC3" s="12" t="s">
        <v>10</v>
      </c>
    </row>
    <row r="4" spans="1:31" ht="18" thickBot="1" x14ac:dyDescent="0.3">
      <c r="A4" t="s">
        <v>0</v>
      </c>
      <c r="B4" s="19" t="s">
        <v>14</v>
      </c>
      <c r="C4" s="13"/>
      <c r="D4" s="14"/>
      <c r="E4" s="15" t="s">
        <v>11</v>
      </c>
      <c r="F4" s="16" t="s">
        <v>12</v>
      </c>
      <c r="G4" s="16" t="s">
        <v>13</v>
      </c>
      <c r="H4" s="14"/>
      <c r="I4" s="14"/>
      <c r="J4" s="14"/>
      <c r="K4" s="17"/>
      <c r="L4" s="13"/>
      <c r="M4" s="16"/>
      <c r="N4" s="15" t="s">
        <v>11</v>
      </c>
      <c r="O4" s="18" t="s">
        <v>12</v>
      </c>
      <c r="P4" s="15" t="s">
        <v>13</v>
      </c>
      <c r="Q4" s="14"/>
      <c r="R4" s="14"/>
      <c r="S4" s="14"/>
      <c r="T4" s="17"/>
      <c r="U4" s="13"/>
      <c r="V4" s="16"/>
      <c r="W4" s="15" t="s">
        <v>11</v>
      </c>
      <c r="X4" s="18" t="s">
        <v>12</v>
      </c>
      <c r="Y4" s="15" t="s">
        <v>13</v>
      </c>
      <c r="Z4" s="14"/>
      <c r="AA4" s="14"/>
      <c r="AB4" s="14"/>
      <c r="AC4" s="17"/>
      <c r="AD4" s="34"/>
      <c r="AE4" s="32"/>
    </row>
    <row r="5" spans="1:31" ht="19.5" thickBot="1" x14ac:dyDescent="0.3">
      <c r="A5" s="167" t="s">
        <v>20</v>
      </c>
      <c r="B5" s="20">
        <v>9.7899999999999991</v>
      </c>
      <c r="C5" s="21">
        <v>9.8249999999999993</v>
      </c>
      <c r="D5" s="21">
        <v>9.8930000000000007</v>
      </c>
      <c r="E5" s="22">
        <v>9.5779700000000005</v>
      </c>
      <c r="F5" s="22">
        <v>9.6053800000000003</v>
      </c>
      <c r="G5" s="22">
        <v>9.7290399999999995</v>
      </c>
      <c r="H5" s="21">
        <v>9.7667874720000007</v>
      </c>
      <c r="I5" s="21">
        <v>8.6873033</v>
      </c>
      <c r="J5" s="21">
        <v>8.81791898</v>
      </c>
      <c r="K5" s="20">
        <v>8.5153259880000007</v>
      </c>
      <c r="L5" s="21">
        <v>9.5790000000000006</v>
      </c>
      <c r="M5" s="21">
        <v>9.6419999999999995</v>
      </c>
      <c r="N5" s="22">
        <v>9.4605399999999999</v>
      </c>
      <c r="O5" s="22">
        <v>9.5674899999999994</v>
      </c>
      <c r="P5" s="22">
        <v>9.6363199999999996</v>
      </c>
      <c r="Q5" s="21">
        <v>9.7412085679999993</v>
      </c>
      <c r="R5" s="21">
        <v>8.6048521519999994</v>
      </c>
      <c r="S5" s="21">
        <v>8.7847208279999993</v>
      </c>
      <c r="T5" s="20">
        <v>8.4872980400000007</v>
      </c>
      <c r="U5" s="21">
        <v>9.77</v>
      </c>
      <c r="V5" s="21">
        <v>9.8360000000000003</v>
      </c>
      <c r="W5" s="21">
        <v>9.5263399999999994</v>
      </c>
      <c r="X5" s="22">
        <v>9.53599</v>
      </c>
      <c r="Y5" s="22">
        <v>9.6625899999999998</v>
      </c>
      <c r="Z5" s="21">
        <v>9.7186229399999995</v>
      </c>
      <c r="AA5" s="21">
        <v>8.6483907119999994</v>
      </c>
      <c r="AB5" s="21">
        <v>8.7651284759999992</v>
      </c>
      <c r="AC5" s="20">
        <v>8.4731480080000008</v>
      </c>
      <c r="AD5" s="33"/>
      <c r="AE5" s="32"/>
    </row>
    <row r="6" spans="1:31" ht="19.5" thickBot="1" x14ac:dyDescent="0.3">
      <c r="A6" s="167"/>
      <c r="B6" s="23">
        <v>10.24</v>
      </c>
      <c r="C6" s="22">
        <v>10.259</v>
      </c>
      <c r="D6" s="22">
        <v>10.494999999999999</v>
      </c>
      <c r="E6" s="22">
        <v>10.45091</v>
      </c>
      <c r="F6" s="22">
        <v>10.717409999999999</v>
      </c>
      <c r="G6" s="22">
        <v>10.73204</v>
      </c>
      <c r="H6" s="22">
        <v>10.307481964000001</v>
      </c>
      <c r="I6" s="22">
        <v>9.4704531480000007</v>
      </c>
      <c r="J6" s="22">
        <v>9.3357557280000005</v>
      </c>
      <c r="K6" s="24">
        <v>9.4380713440000008</v>
      </c>
      <c r="L6" s="22">
        <v>9.9830000000000005</v>
      </c>
      <c r="M6" s="22">
        <v>10.208</v>
      </c>
      <c r="N6" s="22">
        <v>10.388529999999999</v>
      </c>
      <c r="O6" s="22">
        <v>10.68422</v>
      </c>
      <c r="P6" s="22">
        <v>10.624129999999999</v>
      </c>
      <c r="Q6" s="22">
        <v>10.274555928</v>
      </c>
      <c r="R6" s="22">
        <v>9.3773894759999994</v>
      </c>
      <c r="S6" s="22">
        <v>9.2911287040000001</v>
      </c>
      <c r="T6" s="24">
        <v>9.4005193360000003</v>
      </c>
      <c r="U6" s="22">
        <v>10.183999999999999</v>
      </c>
      <c r="V6" s="22">
        <v>10.414999999999999</v>
      </c>
      <c r="W6" s="22">
        <v>10.376480000000001</v>
      </c>
      <c r="X6" s="22">
        <v>10.62641</v>
      </c>
      <c r="Y6" s="22">
        <v>10.64593</v>
      </c>
      <c r="Z6" s="22">
        <v>10.253602996</v>
      </c>
      <c r="AA6" s="22">
        <v>9.4367107640000008</v>
      </c>
      <c r="AB6" s="22">
        <v>9.2783392520000003</v>
      </c>
      <c r="AC6" s="24">
        <v>9.3888183479999991</v>
      </c>
      <c r="AD6" s="30"/>
    </row>
    <row r="7" spans="1:31" ht="19.5" thickBot="1" x14ac:dyDescent="0.3">
      <c r="A7" s="167"/>
      <c r="B7" s="23">
        <v>13.23</v>
      </c>
      <c r="C7" s="22">
        <v>13.487</v>
      </c>
      <c r="D7" s="22">
        <v>13.628</v>
      </c>
      <c r="E7" s="22">
        <v>13.591089999999999</v>
      </c>
      <c r="F7" s="22">
        <v>13.815469999999999</v>
      </c>
      <c r="G7" s="22">
        <v>13.82943</v>
      </c>
      <c r="H7" s="22">
        <v>13.497225716000001</v>
      </c>
      <c r="I7" s="22">
        <v>12.577745752</v>
      </c>
      <c r="J7" s="22">
        <v>12.483321500000001</v>
      </c>
      <c r="K7" s="24">
        <v>12.484409963999999</v>
      </c>
      <c r="L7" s="22">
        <v>13.257999999999999</v>
      </c>
      <c r="M7" s="22">
        <v>13.391</v>
      </c>
      <c r="N7" s="22">
        <v>13.56705</v>
      </c>
      <c r="O7" s="22">
        <v>13.837960000000001</v>
      </c>
      <c r="P7" s="22">
        <v>13.78233</v>
      </c>
      <c r="Q7" s="22">
        <v>13.487973772</v>
      </c>
      <c r="R7" s="22">
        <v>12.511077331999999</v>
      </c>
      <c r="S7" s="22">
        <v>12.46019164</v>
      </c>
      <c r="T7" s="24">
        <v>12.46699454</v>
      </c>
      <c r="U7" s="22">
        <v>13.438000000000001</v>
      </c>
      <c r="V7" s="22">
        <v>13.574</v>
      </c>
      <c r="W7" s="22">
        <v>13.53773</v>
      </c>
      <c r="X7" s="22">
        <v>13.74348</v>
      </c>
      <c r="Y7" s="22">
        <v>13.763870000000001</v>
      </c>
      <c r="Z7" s="22">
        <v>13.445251560000001</v>
      </c>
      <c r="AA7" s="22">
        <v>12.535839888</v>
      </c>
      <c r="AB7" s="22">
        <v>12.427809836</v>
      </c>
      <c r="AC7" s="24">
        <v>12.446585839999999</v>
      </c>
      <c r="AD7" s="33"/>
    </row>
    <row r="8" spans="1:31" ht="19.5" thickBot="1" x14ac:dyDescent="0.3">
      <c r="A8" s="154" t="s">
        <v>21</v>
      </c>
      <c r="B8" s="23">
        <v>9.08</v>
      </c>
      <c r="C8" s="22">
        <v>9.2070000000000007</v>
      </c>
      <c r="D8" s="22">
        <v>9.2810000000000006</v>
      </c>
      <c r="E8" s="22">
        <v>8.9815799999999992</v>
      </c>
      <c r="F8" s="22">
        <v>8.9988499999999991</v>
      </c>
      <c r="G8" s="22">
        <v>9.1276899999999994</v>
      </c>
      <c r="H8" s="22">
        <v>9.3180681879999998</v>
      </c>
      <c r="I8" s="22">
        <v>8.2432099880000003</v>
      </c>
      <c r="J8" s="22">
        <v>8.3607641000000008</v>
      </c>
      <c r="K8" s="24">
        <v>8.0641576599999993</v>
      </c>
      <c r="L8" s="22">
        <v>8.9670000000000005</v>
      </c>
      <c r="M8" s="22">
        <v>9.0350000000000001</v>
      </c>
      <c r="N8" s="22">
        <v>8.8733299999999993</v>
      </c>
      <c r="O8" s="22">
        <v>8.9666999999999994</v>
      </c>
      <c r="P8" s="22">
        <v>9.0391200000000005</v>
      </c>
      <c r="Q8" s="22">
        <v>9.2962989080000007</v>
      </c>
      <c r="R8" s="22">
        <v>8.1634799999999998</v>
      </c>
      <c r="S8" s="22">
        <v>8.3313755720000007</v>
      </c>
      <c r="T8" s="24">
        <v>8.0388508719999994</v>
      </c>
      <c r="U8" s="22">
        <v>9.1620000000000008</v>
      </c>
      <c r="V8" s="22">
        <v>9.2330000000000005</v>
      </c>
      <c r="W8" s="22">
        <v>8.9348200000000002</v>
      </c>
      <c r="X8" s="22">
        <v>8.9321699999999993</v>
      </c>
      <c r="Y8" s="22">
        <v>9.0655599999999996</v>
      </c>
      <c r="Z8" s="22">
        <v>9.2813325280000001</v>
      </c>
      <c r="AA8" s="22">
        <v>8.2149099240000005</v>
      </c>
      <c r="AB8" s="22">
        <v>8.3202188160000006</v>
      </c>
      <c r="AC8" s="24">
        <v>8.0328643199999998</v>
      </c>
      <c r="AD8" s="35"/>
    </row>
    <row r="9" spans="1:31" ht="19.5" thickBot="1" x14ac:dyDescent="0.3">
      <c r="A9" s="154"/>
      <c r="B9" s="23">
        <v>9.69</v>
      </c>
      <c r="C9" s="22">
        <v>9.6910000000000007</v>
      </c>
      <c r="D9" s="22">
        <v>9.9359999999999999</v>
      </c>
      <c r="E9" s="22">
        <v>9.8651400000000002</v>
      </c>
      <c r="F9" s="22">
        <v>10.11773</v>
      </c>
      <c r="G9" s="22">
        <v>10.14823</v>
      </c>
      <c r="H9" s="22">
        <v>9.9657042679999996</v>
      </c>
      <c r="I9" s="22">
        <v>9.1101715639999998</v>
      </c>
      <c r="J9" s="22">
        <v>8.9901684080000006</v>
      </c>
      <c r="K9" s="24">
        <v>9.0625512639999997</v>
      </c>
      <c r="L9" s="22">
        <v>9.4039999999999999</v>
      </c>
      <c r="M9" s="22">
        <v>9.6370000000000005</v>
      </c>
      <c r="N9" s="22">
        <v>9.8079199999999993</v>
      </c>
      <c r="O9" s="22">
        <v>10.098269999999999</v>
      </c>
      <c r="P9" s="22">
        <v>10.04527</v>
      </c>
      <c r="Q9" s="22">
        <v>9.9409417120000008</v>
      </c>
      <c r="R9" s="22">
        <v>9.0290809959999994</v>
      </c>
      <c r="S9" s="22">
        <v>8.9539769800000002</v>
      </c>
      <c r="T9" s="24">
        <v>9.0315300399999998</v>
      </c>
      <c r="U9" s="22">
        <v>9.6280000000000001</v>
      </c>
      <c r="V9" s="22">
        <v>9.8680000000000003</v>
      </c>
      <c r="W9" s="22">
        <v>9.7965499999999999</v>
      </c>
      <c r="X9" s="22">
        <v>10.03026</v>
      </c>
      <c r="Y9" s="22">
        <v>10.06786</v>
      </c>
      <c r="Z9" s="22">
        <v>9.921893592</v>
      </c>
      <c r="AA9" s="22">
        <v>9.0894907479999993</v>
      </c>
      <c r="AB9" s="22">
        <v>8.9428202240000001</v>
      </c>
      <c r="AC9" s="24">
        <v>9.0225502120000005</v>
      </c>
      <c r="AD9" s="30"/>
    </row>
    <row r="10" spans="1:31" ht="19.5" thickBot="1" x14ac:dyDescent="0.3">
      <c r="A10" s="154"/>
      <c r="B10" s="23">
        <v>12.5</v>
      </c>
      <c r="C10" s="22">
        <v>12.471</v>
      </c>
      <c r="D10" s="22">
        <v>12.597</v>
      </c>
      <c r="E10" s="22">
        <v>12.578200000000001</v>
      </c>
      <c r="F10" s="22">
        <v>12.77582</v>
      </c>
      <c r="G10" s="22">
        <v>12.7995</v>
      </c>
      <c r="H10" s="22">
        <v>12.629992024</v>
      </c>
      <c r="I10" s="22">
        <v>11.668334079999999</v>
      </c>
      <c r="J10" s="22">
        <v>11.588876208</v>
      </c>
      <c r="K10" s="24">
        <v>11.529282803999999</v>
      </c>
      <c r="L10" s="22">
        <v>12.242000000000001</v>
      </c>
      <c r="M10" s="22">
        <v>12.359</v>
      </c>
      <c r="N10" s="22">
        <v>12.535450000000001</v>
      </c>
      <c r="O10" s="22">
        <v>12.77436</v>
      </c>
      <c r="P10" s="22">
        <v>12.736660000000001</v>
      </c>
      <c r="Q10" s="22">
        <v>12.610943904000001</v>
      </c>
      <c r="R10" s="22">
        <v>11.598400268000001</v>
      </c>
      <c r="S10" s="22">
        <v>11.560031911999999</v>
      </c>
      <c r="T10" s="24">
        <v>11.504792364</v>
      </c>
      <c r="U10" s="22">
        <v>12.42</v>
      </c>
      <c r="V10" s="22">
        <v>12.541</v>
      </c>
      <c r="W10" s="22">
        <v>12.52266</v>
      </c>
      <c r="X10" s="22">
        <v>12.701359999999999</v>
      </c>
      <c r="Y10" s="22">
        <v>12.73081</v>
      </c>
      <c r="Z10" s="22">
        <v>12.597882336</v>
      </c>
      <c r="AA10" s="22">
        <v>11.656360976</v>
      </c>
      <c r="AB10" s="22">
        <v>11.554317476</v>
      </c>
      <c r="AC10" s="24">
        <v>11.501254855999999</v>
      </c>
      <c r="AD10" s="33"/>
    </row>
    <row r="11" spans="1:31" ht="19.5" thickBot="1" x14ac:dyDescent="0.3">
      <c r="A11" s="154" t="s">
        <v>22</v>
      </c>
      <c r="B11" s="23">
        <v>8.24</v>
      </c>
      <c r="C11" s="22">
        <v>8.2550000000000008</v>
      </c>
      <c r="D11" s="22">
        <v>8.3290000000000006</v>
      </c>
      <c r="E11" s="22">
        <v>8.0521799999999999</v>
      </c>
      <c r="F11" s="22">
        <v>8.0882799999999992</v>
      </c>
      <c r="G11" s="22">
        <v>8.2078799999999994</v>
      </c>
      <c r="H11" s="22">
        <v>8.496277868</v>
      </c>
      <c r="I11" s="22">
        <v>7.4113513759999998</v>
      </c>
      <c r="J11" s="22">
        <v>7.5504026519999998</v>
      </c>
      <c r="K11" s="24">
        <v>7.2238634519999998</v>
      </c>
      <c r="L11" s="22">
        <v>8.0120000000000005</v>
      </c>
      <c r="M11" s="22">
        <v>8.0809999999999995</v>
      </c>
      <c r="N11" s="22">
        <v>7.9476899999999997</v>
      </c>
      <c r="O11" s="22">
        <v>8.0587999999999997</v>
      </c>
      <c r="P11" s="22">
        <v>8.1206600000000009</v>
      </c>
      <c r="Q11" s="22">
        <v>8.4755970519999995</v>
      </c>
      <c r="R11" s="22">
        <v>7.3272675319999996</v>
      </c>
      <c r="S11" s="22">
        <v>7.5215583559999999</v>
      </c>
      <c r="T11" s="24">
        <v>7.1980124319999996</v>
      </c>
      <c r="U11" s="22">
        <v>8.1880000000000006</v>
      </c>
      <c r="V11" s="22">
        <v>8.2579999999999991</v>
      </c>
      <c r="W11" s="22">
        <v>7.9821799999999996</v>
      </c>
      <c r="X11" s="22">
        <v>7.9916099999999997</v>
      </c>
      <c r="Y11" s="22">
        <v>8.1179400000000008</v>
      </c>
      <c r="Z11" s="22">
        <v>8.4437594800000007</v>
      </c>
      <c r="AA11" s="22">
        <v>7.3631868440000003</v>
      </c>
      <c r="AB11" s="22">
        <v>7.4921698279999998</v>
      </c>
      <c r="AC11" s="24">
        <v>7.1735219920000004</v>
      </c>
      <c r="AD11" s="35"/>
    </row>
    <row r="12" spans="1:31" ht="19.5" thickBot="1" x14ac:dyDescent="0.3">
      <c r="A12" s="154"/>
      <c r="B12" s="23">
        <v>8.98</v>
      </c>
      <c r="C12" s="22">
        <v>8.9339999999999993</v>
      </c>
      <c r="D12" s="22">
        <v>9.1920000000000002</v>
      </c>
      <c r="E12" s="22">
        <v>9.1655599999999993</v>
      </c>
      <c r="F12" s="22">
        <v>9.4409100000000006</v>
      </c>
      <c r="G12" s="22">
        <v>9.4530100000000008</v>
      </c>
      <c r="H12" s="22">
        <v>9.2889517759999993</v>
      </c>
      <c r="I12" s="22">
        <v>8.4434873639999992</v>
      </c>
      <c r="J12" s="22">
        <v>8.2987216519999993</v>
      </c>
      <c r="K12" s="24">
        <v>8.3765468280000004</v>
      </c>
      <c r="L12" s="22">
        <v>8.6489999999999991</v>
      </c>
      <c r="M12" s="22">
        <v>8.8940000000000001</v>
      </c>
      <c r="N12" s="22">
        <v>9.1128400000000003</v>
      </c>
      <c r="O12" s="22">
        <v>9.4258100000000002</v>
      </c>
      <c r="P12" s="22">
        <v>9.35351</v>
      </c>
      <c r="Q12" s="22">
        <v>9.263100756</v>
      </c>
      <c r="R12" s="22">
        <v>8.3547775479999995</v>
      </c>
      <c r="S12" s="22">
        <v>8.2603532959999999</v>
      </c>
      <c r="T12" s="24">
        <v>8.3428044440000004</v>
      </c>
      <c r="U12" s="22">
        <v>8.8550000000000004</v>
      </c>
      <c r="V12" s="22">
        <v>9.1050000000000004</v>
      </c>
      <c r="W12" s="22">
        <v>9.0734499999999993</v>
      </c>
      <c r="X12" s="22">
        <v>9.3246699999999993</v>
      </c>
      <c r="Y12" s="22">
        <v>9.3470899999999997</v>
      </c>
      <c r="Z12" s="22">
        <v>9.2282699079999997</v>
      </c>
      <c r="AA12" s="22">
        <v>8.4072959360000006</v>
      </c>
      <c r="AB12" s="22">
        <v>8.2323253479999998</v>
      </c>
      <c r="AC12" s="24">
        <v>8.3180418879999998</v>
      </c>
      <c r="AD12" s="30"/>
    </row>
    <row r="13" spans="1:31" ht="19.5" thickBot="1" x14ac:dyDescent="0.3">
      <c r="A13" s="154"/>
      <c r="B13" s="23">
        <v>11.21</v>
      </c>
      <c r="C13" s="22">
        <v>11.396000000000001</v>
      </c>
      <c r="D13" s="22">
        <v>11.513</v>
      </c>
      <c r="E13" s="22">
        <v>11.46834</v>
      </c>
      <c r="F13" s="22">
        <v>11.64038</v>
      </c>
      <c r="G13" s="22">
        <v>11.682079999999999</v>
      </c>
      <c r="H13" s="22">
        <v>11.732825571999999</v>
      </c>
      <c r="I13" s="22">
        <v>10.720554052000001</v>
      </c>
      <c r="J13" s="22">
        <v>10.683818391999999</v>
      </c>
      <c r="K13" s="24">
        <v>10.551570015999999</v>
      </c>
      <c r="L13" s="22">
        <v>11.159000000000001</v>
      </c>
      <c r="M13" s="22">
        <v>11.268000000000001</v>
      </c>
      <c r="N13" s="22">
        <v>11.417909999999999</v>
      </c>
      <c r="O13" s="22">
        <v>11.63846</v>
      </c>
      <c r="P13" s="22">
        <v>11.616529999999999</v>
      </c>
      <c r="Q13" s="22">
        <v>11.717042844</v>
      </c>
      <c r="R13" s="22">
        <v>10.64925966</v>
      </c>
      <c r="S13" s="22">
        <v>10.657967372</v>
      </c>
      <c r="T13" s="24">
        <v>10.528440156</v>
      </c>
      <c r="U13" s="22">
        <v>11.337</v>
      </c>
      <c r="V13" s="22">
        <v>11.448</v>
      </c>
      <c r="W13" s="22">
        <v>11.40151</v>
      </c>
      <c r="X13" s="22">
        <v>11.551360000000001</v>
      </c>
      <c r="Y13" s="22">
        <v>11.60012</v>
      </c>
      <c r="Z13" s="22">
        <v>11.689559128000001</v>
      </c>
      <c r="AA13" s="22">
        <v>10.694430916</v>
      </c>
      <c r="AB13" s="22">
        <v>10.63565386</v>
      </c>
      <c r="AC13" s="24">
        <v>10.510208384</v>
      </c>
      <c r="AD13" s="33"/>
    </row>
    <row r="14" spans="1:31" ht="19.5" thickBot="1" x14ac:dyDescent="0.3">
      <c r="A14" s="154" t="s">
        <v>23</v>
      </c>
      <c r="B14" s="23">
        <v>7.81</v>
      </c>
      <c r="C14" s="22">
        <v>7.8719999999999999</v>
      </c>
      <c r="D14" s="22">
        <v>7.952</v>
      </c>
      <c r="E14" s="22">
        <v>7.6727600000000002</v>
      </c>
      <c r="F14" s="22">
        <v>7.7054900000000002</v>
      </c>
      <c r="G14" s="22">
        <v>7.8290600000000001</v>
      </c>
      <c r="H14" s="22">
        <v>8.184432932</v>
      </c>
      <c r="I14" s="22">
        <v>7.1073978039999997</v>
      </c>
      <c r="J14" s="22">
        <v>7.2480817760000003</v>
      </c>
      <c r="K14" s="24">
        <v>6.9335156800000002</v>
      </c>
      <c r="L14" s="22">
        <v>7.6239999999999997</v>
      </c>
      <c r="M14" s="22">
        <v>7.6980000000000004</v>
      </c>
      <c r="N14" s="22">
        <v>7.5675499999999998</v>
      </c>
      <c r="O14" s="22">
        <v>7.6735600000000002</v>
      </c>
      <c r="P14" s="22">
        <v>7.7373700000000003</v>
      </c>
      <c r="Q14" s="22">
        <v>8.1593982599999997</v>
      </c>
      <c r="R14" s="22">
        <v>7.0224976119999996</v>
      </c>
      <c r="S14" s="22">
        <v>4.4812062880000001</v>
      </c>
      <c r="T14" s="24">
        <v>6.9043992679999997</v>
      </c>
      <c r="U14" s="22">
        <v>7.8170000000000002</v>
      </c>
      <c r="V14" s="22">
        <v>7.8940000000000001</v>
      </c>
      <c r="W14" s="22">
        <v>7.6157700000000004</v>
      </c>
      <c r="X14" s="22">
        <v>7.6260300000000001</v>
      </c>
      <c r="Y14" s="22">
        <v>7.7555100000000001</v>
      </c>
      <c r="Z14" s="22">
        <v>8.1496020839999996</v>
      </c>
      <c r="AA14" s="22">
        <v>12.843330968</v>
      </c>
      <c r="AB14" s="22">
        <v>7.2083528399999999</v>
      </c>
      <c r="AC14" s="24">
        <v>6.9005896440000001</v>
      </c>
      <c r="AD14" s="35"/>
    </row>
    <row r="15" spans="1:31" ht="19.5" thickBot="1" x14ac:dyDescent="0.3">
      <c r="A15" s="154"/>
      <c r="B15" s="23">
        <v>8.74</v>
      </c>
      <c r="C15" s="22">
        <v>8.7720000000000002</v>
      </c>
      <c r="D15" s="22">
        <v>9.0329999999999995</v>
      </c>
      <c r="E15" s="22">
        <v>9.0033499999999993</v>
      </c>
      <c r="F15" s="22">
        <v>9.27867</v>
      </c>
      <c r="G15" s="22">
        <v>9.2909100000000002</v>
      </c>
      <c r="H15" s="22">
        <v>9.1629620680000006</v>
      </c>
      <c r="I15" s="22">
        <v>8.3090620600000005</v>
      </c>
      <c r="J15" s="22">
        <v>8.1721877119999995</v>
      </c>
      <c r="K15" s="24">
        <v>8.2464753799999997</v>
      </c>
      <c r="L15" s="22">
        <v>8.4860000000000007</v>
      </c>
      <c r="M15" s="22">
        <v>8.734</v>
      </c>
      <c r="N15" s="22">
        <v>8.9502900000000007</v>
      </c>
      <c r="O15" s="22">
        <v>9.2633100000000006</v>
      </c>
      <c r="P15" s="22">
        <v>9.1909799999999997</v>
      </c>
      <c r="Q15" s="22">
        <v>9.1354783519999998</v>
      </c>
      <c r="R15" s="22">
        <v>8.2236176360000002</v>
      </c>
      <c r="S15" s="22">
        <v>6.7452114080000003</v>
      </c>
      <c r="T15" s="24">
        <v>8.2121887640000004</v>
      </c>
      <c r="U15" s="22">
        <v>8.7050000000000001</v>
      </c>
      <c r="V15" s="22">
        <v>8.9580000000000002</v>
      </c>
      <c r="W15" s="22">
        <v>8.9272799999999997</v>
      </c>
      <c r="X15" s="22">
        <v>9.1801399999999997</v>
      </c>
      <c r="Y15" s="22">
        <v>9.2013599999999993</v>
      </c>
      <c r="Z15" s="22">
        <v>9.1199677399999999</v>
      </c>
      <c r="AA15" s="22">
        <v>12.394883800000001</v>
      </c>
      <c r="AB15" s="22">
        <v>8.1234789480000007</v>
      </c>
      <c r="AC15" s="24">
        <v>8.2048416320000008</v>
      </c>
      <c r="AD15" s="30"/>
    </row>
    <row r="16" spans="1:31" ht="19.5" thickBot="1" x14ac:dyDescent="0.3">
      <c r="A16" s="154"/>
      <c r="B16" s="23">
        <v>10.59</v>
      </c>
      <c r="C16" s="22">
        <v>10.894</v>
      </c>
      <c r="D16" s="22">
        <v>11.015000000000001</v>
      </c>
      <c r="E16" s="22">
        <v>10.937670000000001</v>
      </c>
      <c r="F16" s="22">
        <v>11.09385</v>
      </c>
      <c r="G16" s="22">
        <v>11.15254</v>
      </c>
      <c r="H16" s="22">
        <v>11.316760208</v>
      </c>
      <c r="I16" s="22">
        <v>10.285712684</v>
      </c>
      <c r="J16" s="22">
        <v>10.273739580000001</v>
      </c>
      <c r="K16" s="24">
        <v>10.118905576</v>
      </c>
      <c r="L16" s="22">
        <v>10.656000000000001</v>
      </c>
      <c r="M16" s="22">
        <v>10.769</v>
      </c>
      <c r="N16" s="22">
        <v>10.87777</v>
      </c>
      <c r="O16" s="22">
        <v>11.08545</v>
      </c>
      <c r="P16" s="22">
        <v>11.080500000000001</v>
      </c>
      <c r="Q16" s="22">
        <v>11.29553516</v>
      </c>
      <c r="R16" s="22">
        <v>10.21523464</v>
      </c>
      <c r="S16" s="22">
        <v>9.1297639159999999</v>
      </c>
      <c r="T16" s="24">
        <v>10.091966092</v>
      </c>
      <c r="U16" s="22">
        <v>10.846</v>
      </c>
      <c r="V16" s="22">
        <v>10.962</v>
      </c>
      <c r="W16" s="22">
        <v>10.884779999999999</v>
      </c>
      <c r="X16" s="22">
        <v>11.020490000000001</v>
      </c>
      <c r="Y16" s="22">
        <v>11.08522</v>
      </c>
      <c r="Z16" s="22">
        <v>11.291997651999999</v>
      </c>
      <c r="AA16" s="22">
        <v>12.082494632</v>
      </c>
      <c r="AB16" s="22">
        <v>10.244623168</v>
      </c>
      <c r="AC16" s="24">
        <v>10.094959368</v>
      </c>
      <c r="AD16" s="33"/>
    </row>
    <row r="17" spans="1:30" ht="19.5" thickBot="1" x14ac:dyDescent="0.3">
      <c r="A17" s="154" t="s">
        <v>24</v>
      </c>
      <c r="B17" s="23">
        <v>8.5399999999999991</v>
      </c>
      <c r="C17" s="22">
        <v>8.2420000000000009</v>
      </c>
      <c r="D17" s="22">
        <v>8.2959999999999994</v>
      </c>
      <c r="E17" s="22">
        <v>8.1177700000000002</v>
      </c>
      <c r="F17" s="22">
        <v>8.1812900000000006</v>
      </c>
      <c r="G17" s="22">
        <v>8.2724799999999998</v>
      </c>
      <c r="H17" s="22">
        <v>8.5599530119999994</v>
      </c>
      <c r="I17" s="22">
        <v>7.4576110959999999</v>
      </c>
      <c r="J17" s="22">
        <v>7.6034652720000002</v>
      </c>
      <c r="K17" s="24">
        <v>7.2831847400000003</v>
      </c>
      <c r="L17" s="22">
        <v>8.0359999999999996</v>
      </c>
      <c r="M17" s="22">
        <v>8.0869999999999997</v>
      </c>
      <c r="N17" s="22">
        <v>8.0230099999999993</v>
      </c>
      <c r="O17" s="22">
        <v>8.1388099999999994</v>
      </c>
      <c r="P17" s="22">
        <v>8.1879600000000003</v>
      </c>
      <c r="Q17" s="22">
        <v>8.5637626359999999</v>
      </c>
      <c r="R17" s="22">
        <v>7.4015551999999998</v>
      </c>
      <c r="S17" s="22">
        <v>7.5939412119999998</v>
      </c>
      <c r="T17" s="24">
        <v>7.2758376079999998</v>
      </c>
      <c r="U17" s="22">
        <v>8.2050000000000001</v>
      </c>
      <c r="V17" s="22">
        <v>8.2560000000000002</v>
      </c>
      <c r="W17" s="22">
        <v>8.0795899999999996</v>
      </c>
      <c r="X17" s="22">
        <v>8.1251999999999995</v>
      </c>
      <c r="Y17" s="22">
        <v>8.2193900000000006</v>
      </c>
      <c r="Z17" s="22">
        <v>8.5390000799999992</v>
      </c>
      <c r="AA17" s="22">
        <v>7.4276783359999996</v>
      </c>
      <c r="AB17" s="22">
        <v>7.572716164</v>
      </c>
      <c r="AC17" s="24">
        <v>7.2554289079999998</v>
      </c>
      <c r="AD17" s="35"/>
    </row>
    <row r="18" spans="1:30" ht="19.5" thickBot="1" x14ac:dyDescent="0.3">
      <c r="A18" s="154"/>
      <c r="B18" s="23">
        <v>9.0299999999999994</v>
      </c>
      <c r="C18" s="22">
        <v>8.9770000000000003</v>
      </c>
      <c r="D18" s="22">
        <v>9.1869999999999994</v>
      </c>
      <c r="E18" s="22">
        <v>9.1373800000000003</v>
      </c>
      <c r="F18" s="22">
        <v>9.3737999999999992</v>
      </c>
      <c r="G18" s="22">
        <v>9.4127700000000001</v>
      </c>
      <c r="H18" s="22">
        <v>9.2679988439999992</v>
      </c>
      <c r="I18" s="22">
        <v>8.4092007479999999</v>
      </c>
      <c r="J18" s="22">
        <v>8.2794014160000007</v>
      </c>
      <c r="K18" s="24">
        <v>8.3468861840000006</v>
      </c>
      <c r="L18" s="22">
        <v>8.6989999999999998</v>
      </c>
      <c r="M18" s="22">
        <v>8.8989999999999991</v>
      </c>
      <c r="N18" s="22">
        <v>9.0650499999999994</v>
      </c>
      <c r="O18" s="22">
        <v>9.3320799999999995</v>
      </c>
      <c r="P18" s="22">
        <v>9.2963699999999996</v>
      </c>
      <c r="Q18" s="22">
        <v>9.2377939680000001</v>
      </c>
      <c r="R18" s="22">
        <v>8.3223957439999996</v>
      </c>
      <c r="S18" s="22">
        <v>8.2328695799999991</v>
      </c>
      <c r="T18" s="24">
        <v>8.3082457119999997</v>
      </c>
      <c r="U18" s="22">
        <v>8.923</v>
      </c>
      <c r="V18" s="22">
        <v>9.1289999999999996</v>
      </c>
      <c r="W18" s="22">
        <v>9.0734399999999997</v>
      </c>
      <c r="X18" s="22">
        <v>9.2897800000000004</v>
      </c>
      <c r="Y18" s="22">
        <v>9.3371600000000008</v>
      </c>
      <c r="Z18" s="22">
        <v>9.2339843439999996</v>
      </c>
      <c r="AA18" s="22">
        <v>8.3904247440000006</v>
      </c>
      <c r="AB18" s="22">
        <v>8.2380397839999997</v>
      </c>
      <c r="AC18" s="24">
        <v>8.3125995679999996</v>
      </c>
      <c r="AD18" s="30"/>
    </row>
    <row r="19" spans="1:30" ht="19.5" thickBot="1" x14ac:dyDescent="0.3">
      <c r="A19" s="154"/>
      <c r="B19" s="23">
        <v>10.57</v>
      </c>
      <c r="C19" s="22">
        <v>10.539</v>
      </c>
      <c r="D19" s="22">
        <v>10.615</v>
      </c>
      <c r="E19" s="22">
        <v>10.489710000000001</v>
      </c>
      <c r="F19" s="22">
        <v>10.57982</v>
      </c>
      <c r="G19" s="22">
        <v>10.66572</v>
      </c>
      <c r="H19" s="22">
        <v>10.952396884000001</v>
      </c>
      <c r="I19" s="22">
        <v>9.8239318319999995</v>
      </c>
      <c r="J19" s="22">
        <v>9.8957704559999993</v>
      </c>
      <c r="K19" s="24">
        <v>9.6285525439999997</v>
      </c>
      <c r="L19" s="22">
        <v>10.346</v>
      </c>
      <c r="M19" s="22">
        <v>10.417999999999999</v>
      </c>
      <c r="N19" s="22">
        <v>10.42759</v>
      </c>
      <c r="O19" s="22">
        <v>10.568379999999999</v>
      </c>
      <c r="P19" s="22">
        <v>10.60294</v>
      </c>
      <c r="Q19" s="22">
        <v>10.949131491999999</v>
      </c>
      <c r="R19" s="22">
        <v>9.7667874720000007</v>
      </c>
      <c r="S19" s="22">
        <v>9.8805319600000008</v>
      </c>
      <c r="T19" s="24">
        <v>9.6165794400000006</v>
      </c>
      <c r="U19" s="22">
        <v>10.506</v>
      </c>
      <c r="V19" s="22">
        <v>10.577999999999999</v>
      </c>
      <c r="W19" s="22">
        <v>10.45149</v>
      </c>
      <c r="X19" s="22">
        <v>10.523479999999999</v>
      </c>
      <c r="Y19" s="22">
        <v>10.6143</v>
      </c>
      <c r="Z19" s="22">
        <v>10.933892996000001</v>
      </c>
      <c r="AA19" s="22">
        <v>9.8029788999999994</v>
      </c>
      <c r="AB19" s="22">
        <v>9.8688309719999996</v>
      </c>
      <c r="AC19" s="24">
        <v>9.6051505679999991</v>
      </c>
      <c r="AD19" s="33"/>
    </row>
    <row r="20" spans="1:30" ht="19.5" thickBot="1" x14ac:dyDescent="0.3">
      <c r="A20" s="154" t="s">
        <v>25</v>
      </c>
      <c r="B20" s="25">
        <v>8.73</v>
      </c>
      <c r="C20" s="22">
        <v>8.7829999999999995</v>
      </c>
      <c r="D20" s="22">
        <v>8.8309999999999995</v>
      </c>
      <c r="E20" s="22">
        <v>8.6334300000000006</v>
      </c>
      <c r="F20" s="22">
        <v>8.6653000000000002</v>
      </c>
      <c r="G20" s="22">
        <v>8.7625299999999999</v>
      </c>
      <c r="H20" s="22">
        <v>9.7327729719999994</v>
      </c>
      <c r="I20" s="22">
        <v>8.8587363799999999</v>
      </c>
      <c r="J20" s="22">
        <v>8.7411822679999993</v>
      </c>
      <c r="K20" s="24">
        <v>8.7977823960000006</v>
      </c>
      <c r="L20" s="27">
        <v>9.1620000000000008</v>
      </c>
      <c r="M20" s="27">
        <v>9.3780000000000001</v>
      </c>
      <c r="N20" s="22">
        <v>9.5465</v>
      </c>
      <c r="O20" s="22">
        <v>9.8247900000000001</v>
      </c>
      <c r="P20" s="22">
        <v>9.7801100000000005</v>
      </c>
      <c r="Q20" s="22">
        <v>9.7278748840000002</v>
      </c>
      <c r="R20" s="22">
        <v>8.7882583360000002</v>
      </c>
      <c r="S20" s="22">
        <v>8.7166918280000001</v>
      </c>
      <c r="T20" s="24">
        <v>8.7779179280000008</v>
      </c>
      <c r="U20" s="27">
        <v>9.3650000000000002</v>
      </c>
      <c r="V20" s="27">
        <v>9.5869999999999997</v>
      </c>
      <c r="W20" s="22">
        <v>9.5368899999999996</v>
      </c>
      <c r="X20" s="22">
        <v>9.7689900000000005</v>
      </c>
      <c r="Y20" s="22">
        <v>9.8058099999999992</v>
      </c>
      <c r="Z20" s="22">
        <v>9.7017517479999995</v>
      </c>
      <c r="AA20" s="22">
        <v>8.8421373039999995</v>
      </c>
      <c r="AB20" s="22">
        <v>8.7003648679999994</v>
      </c>
      <c r="AC20" s="24">
        <v>8.7634957799999995</v>
      </c>
      <c r="AD20" s="35"/>
    </row>
    <row r="21" spans="1:30" ht="19.5" thickBot="1" x14ac:dyDescent="0.3">
      <c r="A21" s="154"/>
      <c r="B21" s="26">
        <v>9.2899999999999991</v>
      </c>
      <c r="C21" s="22">
        <v>9.4220000000000006</v>
      </c>
      <c r="D21" s="22">
        <v>9.6489999999999991</v>
      </c>
      <c r="E21" s="22">
        <v>9.5969800000000003</v>
      </c>
      <c r="F21" s="22">
        <v>9.8454899999999999</v>
      </c>
      <c r="G21" s="22">
        <v>9.8771400000000007</v>
      </c>
      <c r="H21" s="22">
        <v>11.298800551999999</v>
      </c>
      <c r="I21" s="22">
        <v>10.152920075999999</v>
      </c>
      <c r="J21" s="22">
        <v>10.232922179999999</v>
      </c>
      <c r="K21" s="24">
        <v>9.973867748</v>
      </c>
      <c r="L21" s="27">
        <v>10.789</v>
      </c>
      <c r="M21" s="27">
        <v>10.846</v>
      </c>
      <c r="N21" s="22">
        <v>10.85009</v>
      </c>
      <c r="O21" s="22">
        <v>10.96411</v>
      </c>
      <c r="P21" s="22">
        <v>11.004530000000001</v>
      </c>
      <c r="Q21" s="22">
        <v>11.30097748</v>
      </c>
      <c r="R21" s="22">
        <v>10.093870903999999</v>
      </c>
      <c r="S21" s="22">
        <v>10.219044264000001</v>
      </c>
      <c r="T21" s="24">
        <v>9.9635273400000006</v>
      </c>
      <c r="U21" s="27">
        <v>10.945</v>
      </c>
      <c r="V21" s="27">
        <v>11.002000000000001</v>
      </c>
      <c r="W21" s="22">
        <v>10.888170000000001</v>
      </c>
      <c r="X21" s="22">
        <v>10.93932</v>
      </c>
      <c r="Y21" s="22">
        <v>11.02758</v>
      </c>
      <c r="Z21" s="22">
        <v>11.282745708</v>
      </c>
      <c r="AA21" s="22">
        <v>10.130334447999999</v>
      </c>
      <c r="AB21" s="22">
        <v>10.205166348000001</v>
      </c>
      <c r="AC21" s="24">
        <v>9.9504657719999994</v>
      </c>
      <c r="AD21" s="30"/>
    </row>
    <row r="22" spans="1:30" ht="19.5" thickBot="1" x14ac:dyDescent="0.3">
      <c r="A22" s="154"/>
      <c r="B22" s="26">
        <v>10.77</v>
      </c>
      <c r="C22" s="22">
        <v>10.974</v>
      </c>
      <c r="D22" s="22">
        <v>11.034000000000001</v>
      </c>
      <c r="E22" s="22">
        <v>10.920669999999999</v>
      </c>
      <c r="F22" s="22">
        <v>10.98757</v>
      </c>
      <c r="G22" s="22">
        <v>11.072290000000001</v>
      </c>
      <c r="H22" s="22">
        <v>12.199776628</v>
      </c>
      <c r="I22" s="22">
        <v>11.032126871999999</v>
      </c>
      <c r="J22" s="22">
        <v>11.1703618</v>
      </c>
      <c r="K22" s="24">
        <v>11.061243284</v>
      </c>
      <c r="L22" s="27">
        <v>11.811</v>
      </c>
      <c r="M22" s="27">
        <v>11.88</v>
      </c>
      <c r="N22" s="22">
        <v>11.919890000000001</v>
      </c>
      <c r="O22" s="22">
        <v>12.0421</v>
      </c>
      <c r="P22" s="22">
        <v>12.082549999999999</v>
      </c>
      <c r="Q22" s="22">
        <v>12.213654544000001</v>
      </c>
      <c r="R22" s="22">
        <v>10.993214284</v>
      </c>
      <c r="S22" s="22">
        <v>11.161381971999999</v>
      </c>
      <c r="T22" s="24">
        <v>11.055800963999999</v>
      </c>
      <c r="U22" s="27">
        <v>11.949</v>
      </c>
      <c r="V22" s="27">
        <v>12.018000000000001</v>
      </c>
      <c r="W22" s="22">
        <v>11.938230000000001</v>
      </c>
      <c r="X22" s="22">
        <v>12.017899999999999</v>
      </c>
      <c r="Y22" s="22">
        <v>12.10056</v>
      </c>
      <c r="Z22" s="22">
        <v>12.178279463999999</v>
      </c>
      <c r="AA22" s="22">
        <v>11.004098923999999</v>
      </c>
      <c r="AB22" s="22">
        <v>11.136075183999999</v>
      </c>
      <c r="AC22" s="24">
        <v>11.031854756</v>
      </c>
      <c r="AD22" s="33"/>
    </row>
    <row r="23" spans="1:30" ht="19.5" thickBot="1" x14ac:dyDescent="0.3">
      <c r="A23" s="154" t="s">
        <v>26</v>
      </c>
      <c r="B23" s="26">
        <v>8.5500000000000007</v>
      </c>
      <c r="C23" s="27">
        <v>8.6389999999999993</v>
      </c>
      <c r="D23" s="27">
        <v>8.6829999999999998</v>
      </c>
      <c r="E23" s="22">
        <v>8.4862699999999993</v>
      </c>
      <c r="F23" s="22">
        <v>8.5110799999999998</v>
      </c>
      <c r="G23" s="22">
        <v>8.6056299999999997</v>
      </c>
      <c r="H23" s="22">
        <v>8.8764239200000006</v>
      </c>
      <c r="I23" s="22">
        <v>7.7697281479999996</v>
      </c>
      <c r="J23" s="22">
        <v>7.8883707239999996</v>
      </c>
      <c r="K23" s="24">
        <v>7.5996556479999997</v>
      </c>
      <c r="L23" s="27">
        <v>8.4489999999999998</v>
      </c>
      <c r="M23" s="27">
        <v>8.4890000000000008</v>
      </c>
      <c r="N23" s="22">
        <v>8.3916699999999995</v>
      </c>
      <c r="O23" s="22">
        <v>8.4819899999999997</v>
      </c>
      <c r="P23" s="22">
        <v>8.5344200000000008</v>
      </c>
      <c r="Q23" s="22">
        <v>8.8845873999999991</v>
      </c>
      <c r="R23" s="22">
        <v>7.7245568919999998</v>
      </c>
      <c r="S23" s="22">
        <v>7.8812957079999997</v>
      </c>
      <c r="T23" s="24">
        <v>7.5939412119999998</v>
      </c>
      <c r="U23" s="27">
        <v>8.5969999999999995</v>
      </c>
      <c r="V23" s="27">
        <v>8.6370000000000005</v>
      </c>
      <c r="W23" s="22">
        <v>8.4457599999999999</v>
      </c>
      <c r="X23" s="22">
        <v>8.4489800000000006</v>
      </c>
      <c r="Y23" s="22">
        <v>8.5466999999999995</v>
      </c>
      <c r="Z23" s="22">
        <v>8.8437699999999992</v>
      </c>
      <c r="AA23" s="22">
        <v>7.7365299959999998</v>
      </c>
      <c r="AB23" s="22">
        <v>7.8461927439999997</v>
      </c>
      <c r="AC23" s="24">
        <v>7.5615594079999999</v>
      </c>
      <c r="AD23" s="35"/>
    </row>
    <row r="24" spans="1:30" ht="19.5" thickBot="1" x14ac:dyDescent="0.3">
      <c r="A24" s="154"/>
      <c r="B24" s="26">
        <v>8.73</v>
      </c>
      <c r="C24" s="27">
        <v>8.36</v>
      </c>
      <c r="D24" s="27">
        <v>8.41</v>
      </c>
      <c r="E24" s="22">
        <v>8.4828499999999991</v>
      </c>
      <c r="F24" s="22">
        <v>8.6823999999999995</v>
      </c>
      <c r="G24" s="22">
        <v>8.6963899999999992</v>
      </c>
      <c r="H24" s="22">
        <v>8.8870364439999996</v>
      </c>
      <c r="I24" s="22">
        <v>7.7953070520000001</v>
      </c>
      <c r="J24" s="22">
        <v>7.9436102719999999</v>
      </c>
      <c r="K24" s="24">
        <v>7.6314932200000003</v>
      </c>
      <c r="L24" s="27">
        <v>8.1890000000000001</v>
      </c>
      <c r="M24" s="27">
        <v>8.2379999999999995</v>
      </c>
      <c r="N24" s="22">
        <v>8.4273299999999995</v>
      </c>
      <c r="O24" s="22">
        <v>8.6259300000000003</v>
      </c>
      <c r="P24" s="22">
        <v>8.6074800000000007</v>
      </c>
      <c r="Q24" s="22">
        <v>8.9017307080000005</v>
      </c>
      <c r="R24" s="22">
        <v>7.7368021120000003</v>
      </c>
      <c r="S24" s="22">
        <v>7.9343583280000001</v>
      </c>
      <c r="T24" s="24">
        <v>7.6320374519999996</v>
      </c>
      <c r="U24" s="27">
        <v>8.3179999999999996</v>
      </c>
      <c r="V24" s="27">
        <v>8.3629999999999995</v>
      </c>
      <c r="W24" s="22">
        <v>8.4348299999999998</v>
      </c>
      <c r="X24" s="22">
        <v>8.6176100000000009</v>
      </c>
      <c r="Y24" s="22">
        <v>8.6358499999999996</v>
      </c>
      <c r="Z24" s="22">
        <v>8.8587363799999999</v>
      </c>
      <c r="AA24" s="22">
        <v>7.7555781159999997</v>
      </c>
      <c r="AB24" s="22">
        <v>7.8997995960000003</v>
      </c>
      <c r="AC24" s="24">
        <v>7.5933969799999996</v>
      </c>
      <c r="AD24" s="30"/>
    </row>
    <row r="25" spans="1:30" ht="19.5" thickBot="1" x14ac:dyDescent="0.3">
      <c r="A25" s="154"/>
      <c r="B25" s="26">
        <v>10.77</v>
      </c>
      <c r="C25" s="22">
        <v>10.861000000000001</v>
      </c>
      <c r="D25" s="22">
        <v>10.936999999999999</v>
      </c>
      <c r="E25" s="22">
        <v>10.734260000000001</v>
      </c>
      <c r="F25" s="22">
        <v>10.745710000000001</v>
      </c>
      <c r="G25" s="22">
        <v>10.87182</v>
      </c>
      <c r="H25" s="22">
        <v>12.371209708</v>
      </c>
      <c r="I25" s="22">
        <v>11.182879136</v>
      </c>
      <c r="J25" s="22">
        <v>11.358121840000001</v>
      </c>
      <c r="K25" s="24">
        <v>11.275670692</v>
      </c>
      <c r="L25" s="27">
        <v>11.977</v>
      </c>
      <c r="M25" s="27">
        <v>12.074999999999999</v>
      </c>
      <c r="N25" s="22">
        <v>12.06256</v>
      </c>
      <c r="O25" s="22">
        <v>12.170310000000001</v>
      </c>
      <c r="P25" s="22">
        <v>12.229609999999999</v>
      </c>
      <c r="Q25" s="22">
        <v>12.379101071999999</v>
      </c>
      <c r="R25" s="22">
        <v>11.142061736</v>
      </c>
      <c r="S25" s="22">
        <v>11.346148736</v>
      </c>
      <c r="T25" s="24">
        <v>11.265602400000001</v>
      </c>
      <c r="U25" s="27">
        <v>12.115</v>
      </c>
      <c r="V25" s="27">
        <v>12.215</v>
      </c>
      <c r="W25" s="22">
        <v>12.068390000000001</v>
      </c>
      <c r="X25" s="22">
        <v>12.123329999999999</v>
      </c>
      <c r="Y25" s="22">
        <v>12.23954</v>
      </c>
      <c r="Z25" s="22">
        <v>12.342093296</v>
      </c>
      <c r="AA25" s="22">
        <v>11.150769448</v>
      </c>
      <c r="AB25" s="22">
        <v>11.318120788</v>
      </c>
      <c r="AC25" s="24">
        <v>11.241384075999999</v>
      </c>
      <c r="AD25" s="35"/>
    </row>
    <row r="26" spans="1:30" ht="19.5" thickBot="1" x14ac:dyDescent="0.3">
      <c r="A26" s="154" t="s">
        <v>27</v>
      </c>
      <c r="B26" s="23">
        <v>10.01</v>
      </c>
      <c r="C26" s="22">
        <v>10.254</v>
      </c>
      <c r="D26" s="22">
        <v>10.329000000000001</v>
      </c>
      <c r="E26" s="22">
        <v>9.9622299999999999</v>
      </c>
      <c r="F26" s="22">
        <v>9.9063599999999994</v>
      </c>
      <c r="G26" s="22">
        <v>10.069419999999999</v>
      </c>
      <c r="H26" s="22">
        <v>10.20162884</v>
      </c>
      <c r="I26" s="22">
        <v>9.1659553440000003</v>
      </c>
      <c r="J26" s="22">
        <v>9.2519439999999999</v>
      </c>
      <c r="K26" s="24">
        <v>8.9977876559999999</v>
      </c>
      <c r="L26" s="22">
        <v>10.006</v>
      </c>
      <c r="M26" s="22">
        <v>10.077</v>
      </c>
      <c r="N26" s="22">
        <v>9.8279599999999991</v>
      </c>
      <c r="O26" s="22">
        <v>9.8513699999999993</v>
      </c>
      <c r="P26" s="22">
        <v>9.96068</v>
      </c>
      <c r="Q26" s="22">
        <v>10.177410516</v>
      </c>
      <c r="R26" s="22">
        <v>9.0802388040000004</v>
      </c>
      <c r="S26" s="22">
        <v>9.218201616</v>
      </c>
      <c r="T26" s="24">
        <v>8.9694875920000001</v>
      </c>
      <c r="U26" s="22">
        <v>10.006</v>
      </c>
      <c r="V26" s="22">
        <v>10.077</v>
      </c>
      <c r="W26" s="22">
        <v>9.8279599999999991</v>
      </c>
      <c r="X26" s="22">
        <v>9.8513699999999993</v>
      </c>
      <c r="Y26" s="22">
        <v>9.96068</v>
      </c>
      <c r="Z26" s="22">
        <v>10.156185468</v>
      </c>
      <c r="AA26" s="22">
        <v>9.1343898879999994</v>
      </c>
      <c r="AB26" s="22">
        <v>9.2043236999999998</v>
      </c>
      <c r="AC26" s="24">
        <v>8.9632289239999992</v>
      </c>
      <c r="AD26" s="33"/>
    </row>
    <row r="27" spans="1:30" ht="19.5" thickBot="1" x14ac:dyDescent="0.3">
      <c r="A27" s="154"/>
      <c r="B27" s="28">
        <v>10.6</v>
      </c>
      <c r="C27" s="22">
        <v>10.49</v>
      </c>
      <c r="D27" s="22">
        <v>10.731999999999999</v>
      </c>
      <c r="E27" s="22">
        <v>10.61609</v>
      </c>
      <c r="F27" s="22">
        <v>10.83071</v>
      </c>
      <c r="G27" s="22">
        <v>10.88625</v>
      </c>
      <c r="H27" s="22">
        <v>10.671573172</v>
      </c>
      <c r="I27" s="22">
        <v>9.8476059239999998</v>
      </c>
      <c r="J27" s="22">
        <v>9.7096431120000002</v>
      </c>
      <c r="K27" s="24">
        <v>9.8168568159999996</v>
      </c>
      <c r="L27" s="22">
        <v>10.201000000000001</v>
      </c>
      <c r="M27" s="22">
        <v>10.430999999999999</v>
      </c>
      <c r="N27" s="22">
        <v>10.54217</v>
      </c>
      <c r="O27" s="22">
        <v>10.790900000000001</v>
      </c>
      <c r="P27" s="22">
        <v>10.7676</v>
      </c>
      <c r="Q27" s="22">
        <v>10.645722151999999</v>
      </c>
      <c r="R27" s="22">
        <v>9.7586239920000004</v>
      </c>
      <c r="S27" s="22">
        <v>9.6696420599999993</v>
      </c>
      <c r="T27" s="24">
        <v>9.7839307800000004</v>
      </c>
      <c r="U27" s="22">
        <v>10.201000000000001</v>
      </c>
      <c r="V27" s="22">
        <v>10.430999999999999</v>
      </c>
      <c r="W27" s="22">
        <v>10.54217</v>
      </c>
      <c r="X27" s="22">
        <v>10.790900000000001</v>
      </c>
      <c r="Y27" s="22">
        <v>10.7676</v>
      </c>
      <c r="Z27" s="22">
        <v>10.621231712</v>
      </c>
      <c r="AA27" s="22">
        <v>9.8242039479999992</v>
      </c>
      <c r="AB27" s="22">
        <v>9.6573968400000005</v>
      </c>
      <c r="AC27" s="24">
        <v>9.7749509519999993</v>
      </c>
      <c r="AD27" s="30"/>
    </row>
    <row r="28" spans="1:30" ht="19.5" thickBot="1" x14ac:dyDescent="0.3">
      <c r="A28" s="154"/>
      <c r="B28" s="29">
        <v>13.31</v>
      </c>
      <c r="C28" s="22">
        <v>13.281000000000001</v>
      </c>
      <c r="D28" s="22">
        <v>13.391</v>
      </c>
      <c r="E28" s="22">
        <v>13.3249</v>
      </c>
      <c r="F28" s="22">
        <v>13.485530000000001</v>
      </c>
      <c r="G28" s="22">
        <v>13.529769999999999</v>
      </c>
      <c r="H28" s="22">
        <v>13.333139768000001</v>
      </c>
      <c r="I28" s="22">
        <v>12.362774112</v>
      </c>
      <c r="J28" s="22">
        <v>12.303452824000001</v>
      </c>
      <c r="K28" s="24">
        <v>12.238144984</v>
      </c>
      <c r="L28" s="22">
        <v>13.055999999999999</v>
      </c>
      <c r="M28" s="22">
        <v>13.157999999999999</v>
      </c>
      <c r="N28" s="22">
        <v>13.26946</v>
      </c>
      <c r="O28" s="22">
        <v>13.47</v>
      </c>
      <c r="P28" s="22">
        <v>13.458360000000001</v>
      </c>
      <c r="Q28" s="22">
        <v>13.314635880000001</v>
      </c>
      <c r="R28" s="22">
        <v>12.29147972</v>
      </c>
      <c r="S28" s="22">
        <v>12.273520064</v>
      </c>
      <c r="T28" s="24">
        <v>12.213382427999999</v>
      </c>
      <c r="U28" s="22">
        <v>13.055999999999999</v>
      </c>
      <c r="V28" s="22">
        <v>13.157999999999999</v>
      </c>
      <c r="W28" s="22">
        <v>13.26946</v>
      </c>
      <c r="X28" s="22">
        <v>13.47</v>
      </c>
      <c r="Y28" s="22">
        <v>13.458360000000001</v>
      </c>
      <c r="Z28" s="22">
        <v>13.295859876</v>
      </c>
      <c r="AA28" s="22">
        <v>12.347535616</v>
      </c>
      <c r="AB28" s="22">
        <v>12.265628700000001</v>
      </c>
      <c r="AC28" s="24">
        <v>12.209300688000001</v>
      </c>
      <c r="AD28" s="33"/>
    </row>
    <row r="29" spans="1:30" ht="19.5" thickBot="1" x14ac:dyDescent="0.3">
      <c r="A29" s="154" t="s">
        <v>28</v>
      </c>
      <c r="B29" s="23">
        <v>10.85</v>
      </c>
      <c r="C29" s="22">
        <v>10.965</v>
      </c>
      <c r="D29" s="22">
        <v>11.037000000000001</v>
      </c>
      <c r="E29" s="22">
        <v>10.63785</v>
      </c>
      <c r="F29" s="22">
        <v>10.51313</v>
      </c>
      <c r="G29" s="22">
        <v>10.698410000000001</v>
      </c>
      <c r="H29" s="22">
        <v>10.858516864</v>
      </c>
      <c r="I29" s="22">
        <v>9.8489665039999998</v>
      </c>
      <c r="J29" s="22">
        <v>9.9284243760000006</v>
      </c>
      <c r="K29" s="24">
        <v>9.6865132519999992</v>
      </c>
      <c r="L29" s="22">
        <v>10.715</v>
      </c>
      <c r="M29" s="22">
        <v>10.781000000000001</v>
      </c>
      <c r="N29" s="22">
        <v>10.481450000000001</v>
      </c>
      <c r="O29" s="22">
        <v>10.439399999999999</v>
      </c>
      <c r="P29" s="22">
        <v>10.573460000000001</v>
      </c>
      <c r="Q29" s="22">
        <v>10.858516864</v>
      </c>
      <c r="R29" s="22">
        <v>9.7597124560000008</v>
      </c>
      <c r="S29" s="22">
        <v>9.8919608320000005</v>
      </c>
      <c r="T29" s="24">
        <v>9.6565804919999998</v>
      </c>
      <c r="U29" s="22">
        <v>10.93</v>
      </c>
      <c r="V29" s="22">
        <v>10.999000000000001</v>
      </c>
      <c r="W29" s="22">
        <v>10.60005</v>
      </c>
      <c r="X29" s="22">
        <v>10.4625</v>
      </c>
      <c r="Y29" s="22">
        <v>10.65014</v>
      </c>
      <c r="Z29" s="22">
        <v>10.808175404</v>
      </c>
      <c r="AA29" s="22">
        <v>9.8146798880000006</v>
      </c>
      <c r="AB29" s="22">
        <v>9.8767223360000003</v>
      </c>
      <c r="AC29" s="24">
        <v>9.6511381719999996</v>
      </c>
      <c r="AD29" s="35"/>
    </row>
    <row r="30" spans="1:30" ht="19.5" thickBot="1" x14ac:dyDescent="0.3">
      <c r="A30" s="154"/>
      <c r="B30" s="28">
        <v>11.41</v>
      </c>
      <c r="C30" s="22">
        <v>11.528</v>
      </c>
      <c r="D30" s="22">
        <v>11.763999999999999</v>
      </c>
      <c r="E30" s="22">
        <v>11.54406</v>
      </c>
      <c r="F30" s="22">
        <v>11.66779</v>
      </c>
      <c r="G30" s="22">
        <v>11.781079999999999</v>
      </c>
      <c r="H30" s="22">
        <v>11.562753072</v>
      </c>
      <c r="I30" s="22">
        <v>10.784501312</v>
      </c>
      <c r="J30" s="22">
        <v>10.627490379999999</v>
      </c>
      <c r="K30" s="24">
        <v>10.802733084</v>
      </c>
      <c r="L30" s="22">
        <v>11.231999999999999</v>
      </c>
      <c r="M30" s="22">
        <v>11.456</v>
      </c>
      <c r="N30" s="22">
        <v>11.43975</v>
      </c>
      <c r="O30" s="22">
        <v>11.595230000000001</v>
      </c>
      <c r="P30" s="22">
        <v>11.63593</v>
      </c>
      <c r="Q30" s="22">
        <v>11.562753072</v>
      </c>
      <c r="R30" s="22">
        <v>10.682457812000001</v>
      </c>
      <c r="S30" s="22">
        <v>10.584496052</v>
      </c>
      <c r="T30" s="24">
        <v>10.7689907</v>
      </c>
      <c r="U30" s="22">
        <v>11.475</v>
      </c>
      <c r="V30" s="22">
        <v>11.708</v>
      </c>
      <c r="W30" s="22">
        <v>11.48344</v>
      </c>
      <c r="X30" s="22">
        <v>11.593070000000001</v>
      </c>
      <c r="Y30" s="22">
        <v>11.712260000000001</v>
      </c>
      <c r="Z30" s="22">
        <v>11.498533696000001</v>
      </c>
      <c r="AA30" s="22">
        <v>10.756745479999999</v>
      </c>
      <c r="AB30" s="22">
        <v>10.563815236</v>
      </c>
      <c r="AC30" s="24">
        <v>10.753480088</v>
      </c>
      <c r="AD30" s="30"/>
    </row>
    <row r="31" spans="1:30" ht="19.5" thickBot="1" x14ac:dyDescent="0.3">
      <c r="A31" s="154"/>
      <c r="B31" s="23">
        <v>14.2</v>
      </c>
      <c r="C31" s="40">
        <v>14.68</v>
      </c>
      <c r="D31" s="40">
        <v>14.811</v>
      </c>
      <c r="E31" s="40">
        <v>14.67779</v>
      </c>
      <c r="F31" s="40">
        <v>14.786960000000001</v>
      </c>
      <c r="G31" s="40">
        <v>14.861370000000001</v>
      </c>
      <c r="H31" s="40">
        <v>14.277654404</v>
      </c>
      <c r="I31" s="40">
        <v>13.465388144</v>
      </c>
      <c r="J31" s="40">
        <v>13.306744516</v>
      </c>
      <c r="K31" s="41">
        <v>13.578588399999999</v>
      </c>
      <c r="L31" s="40">
        <v>14.444000000000001</v>
      </c>
      <c r="M31" s="40">
        <v>14.567</v>
      </c>
      <c r="N31" s="40">
        <v>14.61322</v>
      </c>
      <c r="O31" s="40">
        <v>14.76745</v>
      </c>
      <c r="P31" s="40">
        <v>14.77965</v>
      </c>
      <c r="Q31" s="40">
        <v>14.277654404</v>
      </c>
      <c r="R31" s="40">
        <v>13.380760068000001</v>
      </c>
      <c r="S31" s="40">
        <v>13.277900219999999</v>
      </c>
      <c r="T31" s="41">
        <v>13.558996047999999</v>
      </c>
      <c r="U31" s="40">
        <v>14.648999999999999</v>
      </c>
      <c r="V31" s="40">
        <v>14.775</v>
      </c>
      <c r="W31" s="40">
        <v>14.63889</v>
      </c>
      <c r="X31" s="40">
        <v>14.73471</v>
      </c>
      <c r="Y31" s="40">
        <v>14.814209999999999</v>
      </c>
      <c r="Z31" s="40">
        <v>14.21261868</v>
      </c>
      <c r="AA31" s="40">
        <v>13.430013064000001</v>
      </c>
      <c r="AB31" s="40">
        <v>13.243069372000001</v>
      </c>
      <c r="AC31" s="41">
        <v>13.530968100000001</v>
      </c>
      <c r="AD31" s="33"/>
    </row>
    <row r="32" spans="1:30" ht="18.75" x14ac:dyDescent="0.25">
      <c r="A32" s="84" t="s">
        <v>15</v>
      </c>
      <c r="B32" s="65"/>
      <c r="C32" s="69" cm="1">
        <f t="array" ref="C32">(SUM(ABS(C5:C31-$B$5:$B$31)))/27</f>
        <v>0.13074074074074088</v>
      </c>
      <c r="D32" s="69" cm="1">
        <f t="array" ref="D32">(SUM(ABS(D5:D31-$B$5:$B$31)))/27</f>
        <v>0.23103703703703704</v>
      </c>
      <c r="E32" s="69" cm="1">
        <f t="array" ref="E32">(SUM(ABS(E5:E31-$B$5:$B$31)))/27</f>
        <v>0.18256555555555548</v>
      </c>
      <c r="F32" s="69" cm="1">
        <f t="array" ref="F32">(SUM(ABS(F5:F31-$B$5:$B$31)))/27</f>
        <v>0.28054222222222219</v>
      </c>
      <c r="G32" s="69" cm="1">
        <f t="array" ref="G32">(SUM(ABS(G5:G31-$B$5:$B$31)))/27</f>
        <v>0.28429925925925925</v>
      </c>
      <c r="H32" s="69" cm="1">
        <f t="array" ref="H32">(SUM(ABS(H5:H31-$B$5:$B$31)))/27</f>
        <v>0.41872334059259253</v>
      </c>
      <c r="I32" s="69" cm="1">
        <f t="array" ref="I32">(SUM(ABS(I5:I31-$B$5:$B$31)))/27</f>
        <v>0.69632996577777795</v>
      </c>
      <c r="J32" s="69" cm="1">
        <f t="array" ref="J32">(SUM(ABS(J5:J31-$B$5:$B$31)))/27</f>
        <v>0.71483385377777764</v>
      </c>
      <c r="K32" s="69" cm="1">
        <f t="array" ref="K32">(SUM(ABS(K5:K31-$B$5:$B$31)))/27</f>
        <v>0.78864783837037056</v>
      </c>
      <c r="L32" s="69" cm="1">
        <f t="array" ref="L32">(SUM(ABS(L5:L31-$B$5:$B$31)))/27</f>
        <v>0.34677777777777785</v>
      </c>
      <c r="M32" s="69" cm="1">
        <f t="array" ref="M32">(SUM(ABS(M5:M31-$B$5:$B$31)))/27</f>
        <v>0.29474074074074086</v>
      </c>
      <c r="N32" s="69" cm="1">
        <f t="array" ref="N32">(SUM(ABS(N5:N31-$B$5:$B$31)))/27</f>
        <v>0.35611370370370377</v>
      </c>
      <c r="O32" s="69" cm="1">
        <f t="array" ref="O32">(SUM(ABS(O5:O31-$B$5:$B$31)))/27</f>
        <v>0.45453259259259288</v>
      </c>
      <c r="P32" s="69" cm="1">
        <f t="array" ref="P32">(SUM(ABS(P5:P31-$B$5:$B$31)))/27</f>
        <v>0.42259592592592576</v>
      </c>
      <c r="Q32" s="69" cm="1">
        <f t="array" ref="Q32">(SUM(ABS(Q5:Q31-$B$5:$B$31)))/27</f>
        <v>0.40855426488888891</v>
      </c>
      <c r="R32" s="69" cm="1">
        <f t="array" ref="R32">(SUM(ABS(R5:R31-$B$5:$B$31)))/27</f>
        <v>0.75463333837037028</v>
      </c>
      <c r="S32" s="69" cm="1">
        <f t="array" ref="S32">(SUM(ABS(S5:S31-$B$5:$B$31)))/27</f>
        <v>0.93309923111111126</v>
      </c>
      <c r="T32" s="69" cm="1">
        <f t="array" ref="T32">(SUM(ABS(T5:T31-$B$5:$B$31)))/27</f>
        <v>0.80803862296296314</v>
      </c>
      <c r="U32" s="69" cm="1">
        <f t="array" ref="U32">(SUM(ABS(U5:U31-$B$5:$B$31)))/27</f>
        <v>0.30148148148148152</v>
      </c>
      <c r="V32" s="69" cm="1">
        <f t="array" ref="V32">(SUM(ABS(V5:V31-$B$5:$B$31)))/27</f>
        <v>0.35218518518518532</v>
      </c>
      <c r="W32" s="69" cm="1">
        <f t="array" ref="W32">(SUM(ABS(W5:W31-$B$5:$B$31)))/27</f>
        <v>0.3384248148148149</v>
      </c>
      <c r="X32" s="69" cm="1">
        <f t="array" ref="X32">(SUM(ABS(X5:X31-$B$5:$B$31)))/27</f>
        <v>0.43226777777777781</v>
      </c>
      <c r="Y32" s="69" cm="1">
        <f t="array" ref="Y32">(SUM(ABS(Y5:Y31-$B$5:$B$31)))/27</f>
        <v>0.4238992592592592</v>
      </c>
      <c r="Z32" s="69" cm="1">
        <f t="array" ref="Z32">(SUM(ABS(Z5:Z31-$B$5:$B$31)))/27</f>
        <v>0.38686237762962961</v>
      </c>
      <c r="AA32" s="69" cm="1">
        <f t="array" ref="AA32">(SUM(ABS(AA5:AA31-$B$5:$B$31)))/27</f>
        <v>1.0385435125925928</v>
      </c>
      <c r="AB32" s="69" cm="1">
        <f t="array" ref="AB32">(SUM(ABS(AB5:AB31-$B$5:$B$31)))/27</f>
        <v>0.75174903466666687</v>
      </c>
      <c r="AC32" s="76" cm="1">
        <f t="array" ref="AC32">(SUM(ABS(AC5:AC31-$B$5:$B$31)))/27</f>
        <v>0.81661531614814808</v>
      </c>
      <c r="AD32" s="36"/>
    </row>
    <row r="33" spans="1:30" ht="18.75" x14ac:dyDescent="0.25">
      <c r="A33" s="85" t="s">
        <v>16</v>
      </c>
      <c r="B33" s="65"/>
      <c r="C33" s="69" cm="1">
        <f t="array" ref="C33">MAX(ABS(C5:C31-$B$5:$B$31))</f>
        <v>0.48000000000000043</v>
      </c>
      <c r="D33" s="69" cm="1">
        <f t="array" ref="D33">MAX(ABS(D5:D31-$B$5:$B$31))</f>
        <v>0.61100000000000065</v>
      </c>
      <c r="E33" s="69" cm="1">
        <f t="array" ref="E33">MAX(ABS(E5:E31-$B$5:$B$31))</f>
        <v>0.4777900000000006</v>
      </c>
      <c r="F33" s="69" cm="1">
        <f t="array" ref="F33">MAX(ABS(F5:F31-$B$5:$B$31))</f>
        <v>0.58696000000000126</v>
      </c>
      <c r="G33" s="69" cm="1">
        <f t="array" ref="G33">MAX(ABS(G5:G31-$B$5:$B$31))</f>
        <v>0.66137000000000157</v>
      </c>
      <c r="H33" s="69" cm="1">
        <f t="array" ref="H33">MAX(ABS(H5:H31-$B$5:$B$31))</f>
        <v>2.0088005520000003</v>
      </c>
      <c r="I33" s="69" cm="1">
        <f t="array" ref="I33">MAX(ABS(I5:I31-$B$5:$B$31))</f>
        <v>1.1026966999999992</v>
      </c>
      <c r="J33" s="69" cm="1">
        <f t="array" ref="J33">MAX(ABS(J5:J31-$B$5:$B$31))</f>
        <v>1.0065471759999998</v>
      </c>
      <c r="K33" s="69" cm="1">
        <f t="array" ref="K33">MAX(ABS(K5:K31-$B$5:$B$31))</f>
        <v>1.2746740119999984</v>
      </c>
      <c r="L33" s="69" cm="1">
        <f t="array" ref="L33">MAX(ABS(L5:L31-$B$5:$B$31))</f>
        <v>1.4990000000000006</v>
      </c>
      <c r="M33" s="69" cm="1">
        <f t="array" ref="M33">MAX(ABS(M5:M31-$B$5:$B$31))</f>
        <v>1.5560000000000009</v>
      </c>
      <c r="N33" s="69" cm="1">
        <f t="array" ref="N33">MAX(ABS(N5:N31-$B$5:$B$31))</f>
        <v>1.5600900000000006</v>
      </c>
      <c r="O33" s="69" cm="1">
        <f t="array" ref="O33">MAX(ABS(O5:O31-$B$5:$B$31))</f>
        <v>1.6741100000000007</v>
      </c>
      <c r="P33" s="69" cm="1">
        <f t="array" ref="P33">MAX(ABS(P5:P31-$B$5:$B$31))</f>
        <v>1.7145300000000017</v>
      </c>
      <c r="Q33" s="69" cm="1">
        <f t="array" ref="Q33">MAX(ABS(Q5:Q31-$B$5:$B$31))</f>
        <v>2.0109774800000011</v>
      </c>
      <c r="R33" s="69" cm="1">
        <f t="array" ref="R33">MAX(ABS(R5:R31-$B$5:$B$31))</f>
        <v>1.1851478479999997</v>
      </c>
      <c r="S33" s="69" cm="1">
        <f t="array" ref="S33">MAX(ABS(S5:S31-$B$5:$B$31))</f>
        <v>3.3287937119999995</v>
      </c>
      <c r="T33" s="69" cm="1">
        <f t="array" ref="T33">MAX(ABS(T5:T31-$B$5:$B$31))</f>
        <v>1.3027019599999985</v>
      </c>
      <c r="U33" s="69" cm="1">
        <f t="array" ref="U33">MAX(ABS(U5:U31-$B$5:$B$31))</f>
        <v>1.6550000000000011</v>
      </c>
      <c r="V33" s="69" cm="1">
        <f t="array" ref="V33">MAX(ABS(V5:V31-$B$5:$B$31))</f>
        <v>1.7120000000000015</v>
      </c>
      <c r="W33" s="69" cm="1">
        <f t="array" ref="W33">MAX(ABS(W5:W31-$B$5:$B$31))</f>
        <v>1.5981700000000014</v>
      </c>
      <c r="X33" s="69" cm="1">
        <f t="array" ref="X33">MAX(ABS(X5:X31-$B$5:$B$31))</f>
        <v>1.6493200000000012</v>
      </c>
      <c r="Y33" s="69" cm="1">
        <f t="array" ref="Y33">MAX(ABS(Y5:Y31-$B$5:$B$31))</f>
        <v>1.7375800000000012</v>
      </c>
      <c r="Z33" s="69" cm="1">
        <f t="array" ref="Z33">MAX(ABS(Z5:Z31-$B$5:$B$31))</f>
        <v>1.9927457080000011</v>
      </c>
      <c r="AA33" s="69" cm="1">
        <f t="array" ref="AA33">MAX(ABS(AA5:AA31-$B$5:$B$31))</f>
        <v>5.0333309680000005</v>
      </c>
      <c r="AB33" s="69" cm="1">
        <f t="array" ref="AB33">MAX(ABS(AB5:AB31-$B$5:$B$31))</f>
        <v>1.0443712999999999</v>
      </c>
      <c r="AC33" s="70" cm="1">
        <f t="array" ref="AC33">MAX(ABS(AC5:AC31-$B$5:$B$31))</f>
        <v>1.3168519919999984</v>
      </c>
      <c r="AD33" s="31"/>
    </row>
    <row r="34" spans="1:30" ht="18.75" x14ac:dyDescent="0.25">
      <c r="A34" s="85" t="s">
        <v>17</v>
      </c>
      <c r="B34" s="65"/>
      <c r="C34" s="69" cm="1">
        <f t="array" ref="C34">MIN(ABS(C5:C31-$B$5:$B$31))</f>
        <v>1.0000000000012221E-3</v>
      </c>
      <c r="D34" s="69" cm="1">
        <f t="array" ref="D34">MIN(ABS(D5:D31-$B$5:$B$31))</f>
        <v>4.4999999999999929E-2</v>
      </c>
      <c r="E34" s="69" cm="1">
        <f t="array" ref="E34">MIN(ABS(E5:E31-$B$5:$B$31))</f>
        <v>1.4899999999999025E-2</v>
      </c>
      <c r="F34" s="69" cm="1">
        <f t="array" ref="F34">MIN(ABS(F5:F31-$B$5:$B$31))</f>
        <v>9.8199999999994958E-3</v>
      </c>
      <c r="G34" s="69" cm="1">
        <f t="array" ref="G34">MIN(ABS(G5:G31-$B$5:$B$31))</f>
        <v>1.9060000000000521E-2</v>
      </c>
      <c r="H34" s="69" cm="1">
        <f t="array" ref="H34">MIN(ABS(H5:H31-$B$5:$B$31))</f>
        <v>8.5168640000006235E-3</v>
      </c>
      <c r="I34" s="69" cm="1">
        <f t="array" ref="I34">MIN(ABS(I5:I31-$B$5:$B$31))</f>
        <v>0.12873637999999943</v>
      </c>
      <c r="J34" s="69" cm="1">
        <f t="array" ref="J34">MIN(ABS(J5:J31-$B$5:$B$31))</f>
        <v>1.1182267999998885E-2</v>
      </c>
      <c r="K34" s="69" cm="1">
        <f t="array" ref="K34">MIN(ABS(K5:K31-$B$5:$B$31))</f>
        <v>6.7782396000000134E-2</v>
      </c>
      <c r="L34" s="69" cm="1">
        <f t="array" ref="L34">MIN(ABS(L5:L31-$B$5:$B$31))</f>
        <v>3.9999999999995595E-3</v>
      </c>
      <c r="M34" s="69" cm="1">
        <f t="array" ref="M34">MIN(ABS(M5:M31-$B$5:$B$31))</f>
        <v>6.0000000000002274E-3</v>
      </c>
      <c r="N34" s="69" cm="1">
        <f t="array" ref="N34">MIN(ABS(N5:N31-$B$5:$B$31))</f>
        <v>2.9749999999999943E-2</v>
      </c>
      <c r="O34" s="69" cm="1">
        <f t="array" ref="O34">MIN(ABS(O5:O31-$B$5:$B$31))</f>
        <v>1.620000000000843E-3</v>
      </c>
      <c r="P34" s="69" cm="1">
        <f t="array" ref="P34">MIN(ABS(P5:P31-$B$5:$B$31))</f>
        <v>1.5579999999999927E-2</v>
      </c>
      <c r="Q34" s="69" cm="1">
        <f t="array" ref="Q34">MIN(ABS(Q5:Q31-$B$5:$B$31))</f>
        <v>4.6358800000003697E-3</v>
      </c>
      <c r="R34" s="69" cm="1">
        <f t="array" ref="R34">MIN(ABS(R5:R31-$B$5:$B$31))</f>
        <v>5.8258335999999744E-2</v>
      </c>
      <c r="S34" s="69" cm="1">
        <f t="array" ref="S34">MIN(ABS(S5:S31-$B$5:$B$31))</f>
        <v>1.330817200000034E-2</v>
      </c>
      <c r="T34" s="69" cm="1">
        <f t="array" ref="T34">MIN(ABS(T5:T31-$B$5:$B$31))</f>
        <v>4.7917928000000387E-2</v>
      </c>
      <c r="U34" s="69" cm="1">
        <f t="array" ref="U34">MIN(ABS(U5:U31-$B$5:$B$31))</f>
        <v>3.9999999999995595E-3</v>
      </c>
      <c r="V34" s="69" cm="1">
        <f t="array" ref="V34">MIN(ABS(V5:V31-$B$5:$B$31))</f>
        <v>7.9999999999991189E-3</v>
      </c>
      <c r="W34" s="69" cm="1">
        <f t="array" ref="W34">MIN(ABS(W5:W31-$B$5:$B$31))</f>
        <v>2.2660000000000124E-2</v>
      </c>
      <c r="X34" s="69" cm="1">
        <f t="array" ref="X34">MIN(ABS(X5:X31-$B$5:$B$31))</f>
        <v>4.6520000000001005E-2</v>
      </c>
      <c r="Y34" s="69" cm="1">
        <f t="array" ref="Y34">MIN(ABS(Y5:Y31-$B$5:$B$31))</f>
        <v>3.3000000000011909E-3</v>
      </c>
      <c r="Z34" s="69" cm="1">
        <f t="array" ref="Z34">MIN(ABS(Z5:Z31-$B$5:$B$31))</f>
        <v>9.9991999999993197E-4</v>
      </c>
      <c r="AA34" s="69" cm="1">
        <f t="array" ref="AA34">MIN(ABS(AA5:AA31-$B$5:$B$31))</f>
        <v>0.11213730399999911</v>
      </c>
      <c r="AB34" s="69" cm="1">
        <f t="array" ref="AB34">MIN(ABS(AB5:AB31-$B$5:$B$31))</f>
        <v>2.9635132000001008E-2</v>
      </c>
      <c r="AC34" s="70" cm="1">
        <f t="array" ref="AC34">MIN(ABS(AC5:AC31-$B$5:$B$31))</f>
        <v>3.3495779999999087E-2</v>
      </c>
      <c r="AD34" s="31"/>
    </row>
    <row r="35" spans="1:30" ht="18.75" x14ac:dyDescent="0.25">
      <c r="A35" s="85" t="s">
        <v>18</v>
      </c>
      <c r="B35" s="65"/>
      <c r="C35" s="69" cm="1">
        <f t="array" ref="C35">SQRT(SUM(((ABS(C5:C31-$B$5:$B$31)-C32)^2)/26))</f>
        <v>0.12323573176658453</v>
      </c>
      <c r="D35" s="69" cm="1">
        <f t="array" ref="D35">SQRT(SUM(((ABS(D5:D31-$B$5:$B$31)-D32)^2)/26))</f>
        <v>0.12961258292473643</v>
      </c>
      <c r="E35" s="69" cm="1">
        <f t="array" ref="E35">SQRT(SUM(((ABS(E5:E31-$B$5:$B$31)-E32)^2)/26))</f>
        <v>0.12323591625987226</v>
      </c>
      <c r="F35" s="69" cm="1">
        <f t="array" ref="F35">SQRT(SUM(((ABS(F5:F31-$B$5:$B$31)-F32)^2)/26))</f>
        <v>0.19132066363394545</v>
      </c>
      <c r="G35" s="69" cm="1">
        <f t="array" ref="G35">SQRT(SUM(((ABS(G5:G31-$B$5:$B$31)-G32)^2)/26))</f>
        <v>0.21515564528831282</v>
      </c>
      <c r="H35" s="69" cm="1">
        <f t="array" ref="H35">SQRT(SUM(((ABS(H5:H31-$B$5:$B$31)-H32)^2)/26))</f>
        <v>0.51250585577060948</v>
      </c>
      <c r="I35" s="69" cm="1">
        <f t="array" ref="I35">SQRT(SUM(((ABS(I5:I31-$B$5:$B$31)-I32)^2)/26))</f>
        <v>0.24504226747998642</v>
      </c>
      <c r="J35" s="69" cm="1">
        <f t="array" ref="J35">SQRT(SUM(((ABS(J5:J31-$B$5:$B$31)-J32)^2)/26))</f>
        <v>0.22378824403950554</v>
      </c>
      <c r="K35" s="69" cm="1">
        <f t="array" ref="K35">SQRT(SUM(((ABS(K5:K31-$B$5:$B$31)-K32)^2)/26))</f>
        <v>0.29175779361036897</v>
      </c>
      <c r="L35" s="69" cm="1">
        <f t="array" ref="L35">SQRT(SUM(((ABS(L5:L31-$B$5:$B$31)-L32)^2)/26))</f>
        <v>0.35718906148008756</v>
      </c>
      <c r="M35" s="69" cm="1">
        <f t="array" ref="M35">SQRT(SUM(((ABS(M5:M31-$B$5:$B$31)-M32)^2)/26))</f>
        <v>0.40543533986915226</v>
      </c>
      <c r="N35" s="69" cm="1">
        <f t="array" ref="N35">SQRT(SUM(((ABS(N5:N31-$B$5:$B$31)-N32)^2)/26))</f>
        <v>0.39490629467048305</v>
      </c>
      <c r="O35" s="69" cm="1">
        <f t="array" ref="O35">SQRT(SUM(((ABS(O5:O31-$B$5:$B$31)-O32)^2)/26))</f>
        <v>0.42545188195423994</v>
      </c>
      <c r="P35" s="69" cm="1">
        <f t="array" ref="P35">SQRT(SUM(((ABS(P5:P31-$B$5:$B$31)-P32)^2)/26))</f>
        <v>0.44847646941325603</v>
      </c>
      <c r="Q35" s="69" cm="1">
        <f t="array" ref="Q35">SQRT(SUM(((ABS(Q5:Q31-$B$5:$B$31)-Q32)^2)/26))</f>
        <v>0.51724407325027599</v>
      </c>
      <c r="R35" s="69" cm="1">
        <f t="array" ref="R35">SQRT(SUM(((ABS(R5:R31-$B$5:$B$31)-R32)^2)/26))</f>
        <v>0.26973549800793473</v>
      </c>
      <c r="S35" s="69" cm="1">
        <f t="array" ref="S35">SQRT(SUM(((ABS(S5:S31-$B$5:$B$31)-S32)^2)/26))</f>
        <v>0.58713764334411733</v>
      </c>
      <c r="T35" s="69" cm="1">
        <f t="array" ref="T35">SQRT(SUM(((ABS(T5:T31-$B$5:$B$31)-T32)^2)/26))</f>
        <v>0.29703937070002134</v>
      </c>
      <c r="U35" s="69" cm="1">
        <f t="array" ref="U35">SQRT(SUM(((ABS(U5:U31-$B$5:$B$31)-U32)^2)/26))</f>
        <v>0.4291303702185093</v>
      </c>
      <c r="V35" s="69" cm="1">
        <f t="array" ref="V35">SQRT(SUM(((ABS(V5:V31-$B$5:$B$31)-V32)^2)/26))</f>
        <v>0.44574760338775365</v>
      </c>
      <c r="W35" s="69" cm="1">
        <f t="array" ref="W35">SQRT(SUM(((ABS(W5:W31-$B$5:$B$31)-W32)^2)/26))</f>
        <v>0.40550675495056998</v>
      </c>
      <c r="X35" s="69" cm="1">
        <f t="array" ref="X35">SQRT(SUM(((ABS(X5:X31-$B$5:$B$31)-X32)^2)/26))</f>
        <v>0.40810713141313326</v>
      </c>
      <c r="Y35" s="69" cm="1">
        <f t="array" ref="Y35">SQRT(SUM(((ABS(Y5:Y31-$B$5:$B$31)-Y32)^2)/26))</f>
        <v>0.45780046924166845</v>
      </c>
      <c r="Z35" s="69" cm="1">
        <f t="array" ref="Z35">SQRT(SUM(((ABS(Z5:Z31-$B$5:$B$31)-Z32)^2)/26))</f>
        <v>0.51437004051856594</v>
      </c>
      <c r="AA35" s="69" cm="1">
        <f t="array" ref="AA35">SQRT(SUM(((ABS(AA5:AA31-$B$5:$B$31)-AA32)^2)/26))</f>
        <v>1.0107726192307873</v>
      </c>
      <c r="AB35" s="69" cm="1">
        <f t="array" ref="AB35">SQRT(SUM(((ABS(AB5:AB31-$B$5:$B$31)-AB32)^2)/26))</f>
        <v>0.23360533978972617</v>
      </c>
      <c r="AC35" s="70" cm="1">
        <f t="array" ref="AC35">SQRT(SUM(((ABS(AC5:AC31-$B$5:$B$31)-AC32)^2)/26))</f>
        <v>0.30552105898298215</v>
      </c>
      <c r="AD35" s="31"/>
    </row>
    <row r="36" spans="1:30" ht="23.25" thickBot="1" x14ac:dyDescent="0.3">
      <c r="A36" s="86" t="s">
        <v>19</v>
      </c>
      <c r="B36" s="65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81"/>
    </row>
    <row r="37" spans="1:30" ht="15.75" thickBot="1" x14ac:dyDescent="0.3">
      <c r="A37" s="149" t="s">
        <v>29</v>
      </c>
      <c r="B37" s="29">
        <v>9.85</v>
      </c>
      <c r="C37" s="22">
        <v>10.026999999999999</v>
      </c>
      <c r="D37" s="22">
        <v>10.101000000000001</v>
      </c>
      <c r="E37" s="22">
        <v>9.7870899999999992</v>
      </c>
      <c r="F37" s="22">
        <v>9.7588799999999996</v>
      </c>
      <c r="G37" s="20">
        <v>9.9027700000000003</v>
      </c>
      <c r="H37" s="22">
        <v>10.134688304000001</v>
      </c>
      <c r="I37" s="22">
        <v>9.0954773000000007</v>
      </c>
      <c r="J37" s="22">
        <v>9.1899015520000003</v>
      </c>
      <c r="K37" s="24">
        <v>8.9381942520000006</v>
      </c>
      <c r="L37" s="22">
        <v>9.7759999999999998</v>
      </c>
      <c r="M37" s="22">
        <v>9.8450000000000006</v>
      </c>
      <c r="N37" s="22">
        <v>9.6632099999999994</v>
      </c>
      <c r="O37" s="22">
        <v>9.71068</v>
      </c>
      <c r="P37" s="22">
        <v>9.7984299999999998</v>
      </c>
      <c r="Q37" s="22">
        <v>10.106116124</v>
      </c>
      <c r="R37" s="22">
        <v>9.0032299760000001</v>
      </c>
      <c r="S37" s="22">
        <v>9.1531658920000005</v>
      </c>
      <c r="T37" s="24">
        <v>8.90635668</v>
      </c>
      <c r="U37" s="22">
        <v>10.026999999999999</v>
      </c>
      <c r="V37" s="22">
        <v>10.101000000000001</v>
      </c>
      <c r="W37" s="22">
        <v>9.7522000000000002</v>
      </c>
      <c r="X37" s="22">
        <v>9.7117699999999996</v>
      </c>
      <c r="Y37" s="22">
        <v>9.8584399999999999</v>
      </c>
      <c r="Z37" s="22">
        <v>10.107476704</v>
      </c>
      <c r="AA37" s="22">
        <v>9.0794224559999996</v>
      </c>
      <c r="AB37" s="22">
        <v>9.1643226480000006</v>
      </c>
      <c r="AC37" s="24">
        <v>8.9202345960000002</v>
      </c>
    </row>
    <row r="38" spans="1:30" ht="15.75" thickBot="1" x14ac:dyDescent="0.3">
      <c r="A38" s="149"/>
      <c r="B38" s="23">
        <v>11.34</v>
      </c>
      <c r="C38" s="22">
        <v>11.513</v>
      </c>
      <c r="D38" s="22">
        <v>11.728999999999999</v>
      </c>
      <c r="E38" s="22">
        <v>11.55167</v>
      </c>
      <c r="F38" s="22">
        <v>11.71027</v>
      </c>
      <c r="G38" s="24">
        <v>11.80402</v>
      </c>
      <c r="H38" s="22">
        <v>11.671599472</v>
      </c>
      <c r="I38" s="22">
        <v>10.76490896</v>
      </c>
      <c r="J38" s="22">
        <v>10.700961700000001</v>
      </c>
      <c r="K38" s="24">
        <v>10.800828272</v>
      </c>
      <c r="L38" s="22">
        <v>11.221</v>
      </c>
      <c r="M38" s="22">
        <v>11.428000000000001</v>
      </c>
      <c r="N38" s="22">
        <v>11.474869999999999</v>
      </c>
      <c r="O38" s="22">
        <v>11.67938</v>
      </c>
      <c r="P38" s="22">
        <v>11.692119999999999</v>
      </c>
      <c r="Q38" s="22">
        <v>11.644387871999999</v>
      </c>
      <c r="R38" s="22">
        <v>10.676743375999999</v>
      </c>
      <c r="S38" s="22">
        <v>10.661504880000001</v>
      </c>
      <c r="T38" s="24">
        <v>10.765725308</v>
      </c>
      <c r="U38" s="22">
        <v>11.513</v>
      </c>
      <c r="V38" s="22">
        <v>11.728999999999999</v>
      </c>
      <c r="W38" s="22">
        <v>11.502660000000001</v>
      </c>
      <c r="X38" s="22">
        <v>11.64742</v>
      </c>
      <c r="Y38" s="22">
        <v>11.74675</v>
      </c>
      <c r="Z38" s="22">
        <v>11.636496508</v>
      </c>
      <c r="AA38" s="22">
        <v>10.753207972</v>
      </c>
      <c r="AB38" s="22">
        <v>10.666675084</v>
      </c>
      <c r="AC38" s="24">
        <v>10.77443302</v>
      </c>
    </row>
    <row r="39" spans="1:30" ht="15.75" thickBot="1" x14ac:dyDescent="0.3">
      <c r="A39" s="149"/>
      <c r="B39" s="23">
        <v>12.6</v>
      </c>
      <c r="C39" s="39">
        <v>12.978</v>
      </c>
      <c r="D39" s="40">
        <v>13.134</v>
      </c>
      <c r="E39" s="40">
        <v>13.14799</v>
      </c>
      <c r="F39" s="40">
        <v>13.341060000000001</v>
      </c>
      <c r="G39" s="41">
        <v>13.36598</v>
      </c>
      <c r="H39" s="40">
        <v>12.820473224000001</v>
      </c>
      <c r="I39" s="40">
        <v>12.152156328</v>
      </c>
      <c r="J39" s="40">
        <v>11.821535387999999</v>
      </c>
      <c r="K39" s="41">
        <v>12.059092656000001</v>
      </c>
      <c r="L39" s="40">
        <v>12.718999999999999</v>
      </c>
      <c r="M39" s="40">
        <v>12.868</v>
      </c>
      <c r="N39" s="40">
        <v>13.09259</v>
      </c>
      <c r="O39" s="40">
        <v>13.32399</v>
      </c>
      <c r="P39" s="40">
        <v>13.283770000000001</v>
      </c>
      <c r="Q39" s="40">
        <v>12.794350088</v>
      </c>
      <c r="R39" s="40">
        <v>12.063990744</v>
      </c>
      <c r="S39" s="40">
        <v>11.786976656</v>
      </c>
      <c r="T39" s="41">
        <v>12.031064708000001</v>
      </c>
      <c r="U39" s="40">
        <v>12.978</v>
      </c>
      <c r="V39" s="40">
        <v>13.134</v>
      </c>
      <c r="W39" s="40">
        <v>13.098459999999999</v>
      </c>
      <c r="X39" s="40">
        <v>13.27801</v>
      </c>
      <c r="Y39" s="40">
        <v>13.307639999999999</v>
      </c>
      <c r="Z39" s="40">
        <v>12.750811528</v>
      </c>
      <c r="AA39" s="40">
        <v>12.149435168</v>
      </c>
      <c r="AB39" s="40">
        <v>11.758676592</v>
      </c>
      <c r="AC39" s="41">
        <v>12.029159895999999</v>
      </c>
    </row>
    <row r="40" spans="1:30" ht="15.75" thickBot="1" x14ac:dyDescent="0.3">
      <c r="A40" s="147" t="s">
        <v>30</v>
      </c>
      <c r="B40" s="23">
        <v>9.25</v>
      </c>
      <c r="C40" s="22">
        <v>9.4979999999999993</v>
      </c>
      <c r="D40" s="22">
        <v>9.5760000000000005</v>
      </c>
      <c r="E40" s="22">
        <v>9.2014099999999992</v>
      </c>
      <c r="F40" s="22">
        <v>9.12608</v>
      </c>
      <c r="G40" s="24">
        <v>9.3064599999999995</v>
      </c>
      <c r="H40" s="22">
        <v>9.6631112760000004</v>
      </c>
      <c r="I40" s="22">
        <v>8.6568263079999994</v>
      </c>
      <c r="J40" s="22">
        <v>8.7346514840000005</v>
      </c>
      <c r="K40" s="24">
        <v>8.402125732</v>
      </c>
      <c r="L40" s="22">
        <v>9.2720000000000002</v>
      </c>
      <c r="M40" s="22">
        <v>9.3439999999999994</v>
      </c>
      <c r="N40" s="22">
        <v>9.0747999999999998</v>
      </c>
      <c r="O40" s="22">
        <v>9.0957100000000004</v>
      </c>
      <c r="P40" s="22">
        <v>9.2157599999999995</v>
      </c>
      <c r="Q40" s="22">
        <v>9.6424304599999999</v>
      </c>
      <c r="R40" s="22">
        <v>8.5825386399999992</v>
      </c>
      <c r="S40" s="22">
        <v>8.7036302600000006</v>
      </c>
      <c r="T40" s="24">
        <v>8.3781795240000001</v>
      </c>
      <c r="U40" s="22">
        <v>9.4629999999999992</v>
      </c>
      <c r="V40" s="22">
        <v>9.5399999999999991</v>
      </c>
      <c r="W40" s="22">
        <v>9.16934</v>
      </c>
      <c r="X40" s="22">
        <v>9.0831800000000005</v>
      </c>
      <c r="Y40" s="22">
        <v>9.2649000000000008</v>
      </c>
      <c r="Z40" s="22">
        <v>9.6394371840000002</v>
      </c>
      <c r="AA40" s="22">
        <v>8.6317916360000009</v>
      </c>
      <c r="AB40" s="22">
        <v>8.7093446960000005</v>
      </c>
      <c r="AC40" s="24">
        <v>8.3817170319999992</v>
      </c>
    </row>
    <row r="41" spans="1:30" ht="15.75" thickBot="1" x14ac:dyDescent="0.3">
      <c r="A41" s="147"/>
      <c r="B41" s="28">
        <v>9.8000000000000007</v>
      </c>
      <c r="C41" s="22">
        <v>10.009</v>
      </c>
      <c r="D41" s="22">
        <v>10.079000000000001</v>
      </c>
      <c r="E41" s="22">
        <v>9.7329000000000008</v>
      </c>
      <c r="F41" s="22">
        <v>9.7075399999999998</v>
      </c>
      <c r="G41" s="24">
        <v>9.8675899999999999</v>
      </c>
      <c r="H41" s="22">
        <v>10.207343276</v>
      </c>
      <c r="I41" s="22">
        <v>9.1686765040000004</v>
      </c>
      <c r="J41" s="22">
        <v>9.2377939680000001</v>
      </c>
      <c r="K41" s="24">
        <v>8.8271709240000007</v>
      </c>
      <c r="L41" s="22">
        <v>9.8049999999999997</v>
      </c>
      <c r="M41" s="22">
        <v>9.8699999999999992</v>
      </c>
      <c r="N41" s="22">
        <v>9.6184200000000004</v>
      </c>
      <c r="O41" s="22">
        <v>9.6986299999999996</v>
      </c>
      <c r="P41" s="22">
        <v>9.7992899999999992</v>
      </c>
      <c r="Q41" s="22">
        <v>10.196186519999999</v>
      </c>
      <c r="R41" s="22">
        <v>9.1150696520000007</v>
      </c>
      <c r="S41" s="22">
        <v>9.2152083400000002</v>
      </c>
      <c r="T41" s="24">
        <v>8.8113881959999993</v>
      </c>
      <c r="U41" s="22">
        <v>9.9710000000000001</v>
      </c>
      <c r="V41" s="22">
        <v>10.039</v>
      </c>
      <c r="W41" s="22">
        <v>9.7025199999999998</v>
      </c>
      <c r="X41" s="22">
        <v>9.66709</v>
      </c>
      <c r="Y41" s="22">
        <v>9.8268900000000006</v>
      </c>
      <c r="Z41" s="22">
        <v>10.185301880000001</v>
      </c>
      <c r="AA41" s="22">
        <v>9.1352062360000001</v>
      </c>
      <c r="AB41" s="22">
        <v>9.2141198759999998</v>
      </c>
      <c r="AC41" s="24">
        <v>8.8059458759999991</v>
      </c>
    </row>
    <row r="42" spans="1:30" ht="15.75" thickBot="1" x14ac:dyDescent="0.3">
      <c r="A42" s="147"/>
      <c r="B42" s="23">
        <v>10.15</v>
      </c>
      <c r="C42" s="22">
        <v>10.34</v>
      </c>
      <c r="D42" s="22">
        <v>10.441000000000001</v>
      </c>
      <c r="E42" s="22">
        <v>10.12344</v>
      </c>
      <c r="F42" s="22">
        <v>10.137869999999999</v>
      </c>
      <c r="G42" s="24">
        <v>10.28443</v>
      </c>
      <c r="H42" s="22">
        <v>10.665042388</v>
      </c>
      <c r="I42" s="22">
        <v>9.6405256480000006</v>
      </c>
      <c r="J42" s="22">
        <v>9.6810709320000008</v>
      </c>
      <c r="K42" s="24">
        <v>9.3972539439999991</v>
      </c>
      <c r="L42" s="22">
        <v>10.11</v>
      </c>
      <c r="M42" s="22">
        <v>10.205</v>
      </c>
      <c r="N42" s="22">
        <v>10.025790000000001</v>
      </c>
      <c r="O42" s="22">
        <v>10.108359999999999</v>
      </c>
      <c r="P42" s="22">
        <v>10.19449</v>
      </c>
      <c r="Q42" s="22">
        <v>10.643273108000001</v>
      </c>
      <c r="R42" s="22">
        <v>9.5662379800000004</v>
      </c>
      <c r="S42" s="22">
        <v>9.6484170119999995</v>
      </c>
      <c r="T42" s="24">
        <v>9.3703144599999995</v>
      </c>
      <c r="U42" s="22">
        <v>10.304</v>
      </c>
      <c r="V42" s="22">
        <v>10.403</v>
      </c>
      <c r="W42" s="22">
        <v>10.086740000000001</v>
      </c>
      <c r="X42" s="22">
        <v>10.090400000000001</v>
      </c>
      <c r="Y42" s="22">
        <v>10.239570000000001</v>
      </c>
      <c r="Z42" s="22">
        <v>10.636470208</v>
      </c>
      <c r="AA42" s="22">
        <v>9.6127698160000001</v>
      </c>
      <c r="AB42" s="22">
        <v>9.6527708679999993</v>
      </c>
      <c r="AC42" s="24">
        <v>9.374124084</v>
      </c>
    </row>
    <row r="43" spans="1:30" ht="15.75" thickBot="1" x14ac:dyDescent="0.3">
      <c r="A43" s="147"/>
      <c r="B43" s="38">
        <v>11.13</v>
      </c>
      <c r="C43" s="39">
        <v>11.295999999999999</v>
      </c>
      <c r="D43" s="40">
        <v>11.548</v>
      </c>
      <c r="E43" s="40">
        <v>11.356719999999999</v>
      </c>
      <c r="F43" s="40">
        <v>11.51515</v>
      </c>
      <c r="G43" s="41">
        <v>11.616110000000001</v>
      </c>
      <c r="H43" s="40">
        <v>11.644115756</v>
      </c>
      <c r="I43" s="40">
        <v>10.725996371999999</v>
      </c>
      <c r="J43" s="40">
        <v>10.656878907999999</v>
      </c>
      <c r="K43" s="41">
        <v>10.751575276000001</v>
      </c>
      <c r="L43" s="39">
        <v>11.015000000000001</v>
      </c>
      <c r="M43" s="40">
        <v>11.256</v>
      </c>
      <c r="N43" s="40">
        <v>11.28532</v>
      </c>
      <c r="O43" s="40">
        <v>11.487819999999999</v>
      </c>
      <c r="P43" s="40">
        <v>11.50643</v>
      </c>
      <c r="Q43" s="40">
        <v>11.620169548</v>
      </c>
      <c r="R43" s="40">
        <v>10.64517792</v>
      </c>
      <c r="S43" s="40">
        <v>10.616605740000001</v>
      </c>
      <c r="T43" s="41">
        <v>10.717832892000001</v>
      </c>
      <c r="U43" s="40">
        <v>11.249000000000001</v>
      </c>
      <c r="V43" s="40">
        <v>11.499000000000001</v>
      </c>
      <c r="W43" s="40">
        <v>11.30369</v>
      </c>
      <c r="X43" s="40">
        <v>11.449299999999999</v>
      </c>
      <c r="Y43" s="40">
        <v>11.555630000000001</v>
      </c>
      <c r="Z43" s="40">
        <v>11.607380096</v>
      </c>
      <c r="AA43" s="40">
        <v>10.708580948</v>
      </c>
      <c r="AB43" s="40">
        <v>10.619599016</v>
      </c>
      <c r="AC43" s="41">
        <v>10.720281935999999</v>
      </c>
    </row>
    <row r="44" spans="1:30" ht="15.75" thickBot="1" x14ac:dyDescent="0.3">
      <c r="A44" s="148" t="s">
        <v>31</v>
      </c>
      <c r="B44" s="23">
        <v>9.0299999999999994</v>
      </c>
      <c r="C44" s="22">
        <v>9.2530000000000001</v>
      </c>
      <c r="D44" s="22">
        <v>9.3350000000000009</v>
      </c>
      <c r="E44" s="22">
        <v>8.9447299999999998</v>
      </c>
      <c r="F44" s="22">
        <v>8.8665400000000005</v>
      </c>
      <c r="G44" s="24">
        <v>9.0530100000000004</v>
      </c>
      <c r="H44" s="22">
        <v>9.4367107640000008</v>
      </c>
      <c r="I44" s="22">
        <v>8.4459364079999997</v>
      </c>
      <c r="J44" s="22">
        <v>8.5177750319999994</v>
      </c>
      <c r="K44" s="20">
        <v>8.1798069600000005</v>
      </c>
      <c r="L44" s="22">
        <v>9.0280000000000005</v>
      </c>
      <c r="M44" s="22">
        <v>9.1039999999999992</v>
      </c>
      <c r="N44" s="22">
        <v>8.8194300000000005</v>
      </c>
      <c r="O44" s="22">
        <v>8.84</v>
      </c>
      <c r="P44" s="22">
        <v>8.9640900000000006</v>
      </c>
      <c r="Q44" s="22">
        <v>9.4171184120000007</v>
      </c>
      <c r="R44" s="22">
        <v>8.3751862480000003</v>
      </c>
      <c r="S44" s="22">
        <v>8.4883865039999993</v>
      </c>
      <c r="T44" s="24">
        <v>8.1564049839999999</v>
      </c>
      <c r="U44" s="22">
        <v>9.2200000000000006</v>
      </c>
      <c r="V44" s="22">
        <v>9.3000000000000007</v>
      </c>
      <c r="W44" s="22">
        <v>8.9139900000000001</v>
      </c>
      <c r="X44" s="22">
        <v>8.8235799999999998</v>
      </c>
      <c r="Y44" s="22">
        <v>9.0118799999999997</v>
      </c>
      <c r="Z44" s="22">
        <v>9.4171184120000007</v>
      </c>
      <c r="AA44" s="22">
        <v>8.4225344320000008</v>
      </c>
      <c r="AB44" s="22">
        <v>8.4968220999999993</v>
      </c>
      <c r="AC44" s="20">
        <v>8.1629357680000005</v>
      </c>
    </row>
    <row r="45" spans="1:30" ht="15.75" thickBot="1" x14ac:dyDescent="0.3">
      <c r="A45" s="149"/>
      <c r="B45" s="38">
        <v>11.04</v>
      </c>
      <c r="C45" s="40">
        <v>11.201000000000001</v>
      </c>
      <c r="D45" s="40">
        <v>11.451000000000001</v>
      </c>
      <c r="E45" s="40">
        <v>11.2652</v>
      </c>
      <c r="F45" s="40">
        <v>11.42314</v>
      </c>
      <c r="G45" s="41">
        <v>11.52336</v>
      </c>
      <c r="H45" s="40">
        <v>11.567379044000001</v>
      </c>
      <c r="I45" s="40">
        <v>10.647354848000001</v>
      </c>
      <c r="J45" s="40">
        <v>10.576060456</v>
      </c>
      <c r="K45" s="41">
        <v>10.669396244</v>
      </c>
      <c r="L45" s="39">
        <v>10.92</v>
      </c>
      <c r="M45" s="40">
        <v>11.16</v>
      </c>
      <c r="N45" s="40">
        <v>11.193479999999999</v>
      </c>
      <c r="O45" s="40">
        <v>11.395339999999999</v>
      </c>
      <c r="P45" s="40">
        <v>11.413639999999999</v>
      </c>
      <c r="Q45" s="40">
        <v>11.543704952000001</v>
      </c>
      <c r="R45" s="40">
        <v>10.567352744000001</v>
      </c>
      <c r="S45" s="40">
        <v>10.536331519999999</v>
      </c>
      <c r="T45" s="41">
        <v>10.635925975999999</v>
      </c>
      <c r="U45" s="39">
        <v>11.156000000000001</v>
      </c>
      <c r="V45" s="40">
        <v>11.404</v>
      </c>
      <c r="W45" s="40">
        <v>11.21416</v>
      </c>
      <c r="X45" s="40">
        <v>11.35915</v>
      </c>
      <c r="Y45" s="40">
        <v>11.4648</v>
      </c>
      <c r="Z45" s="40">
        <v>11.533092428</v>
      </c>
      <c r="AA45" s="40">
        <v>10.632116352000001</v>
      </c>
      <c r="AB45" s="40">
        <v>10.541229608</v>
      </c>
      <c r="AC45" s="41">
        <v>10.640551948000001</v>
      </c>
    </row>
    <row r="46" spans="1:30" ht="15.75" thickBot="1" x14ac:dyDescent="0.3">
      <c r="A46" s="151" t="s">
        <v>32</v>
      </c>
      <c r="B46" s="38">
        <v>8.86</v>
      </c>
      <c r="C46" s="22">
        <v>9.1509999999999998</v>
      </c>
      <c r="D46" s="22">
        <v>9.2420000000000009</v>
      </c>
      <c r="E46" s="22">
        <v>8.8342600000000004</v>
      </c>
      <c r="F46" s="22">
        <v>8.7703900000000008</v>
      </c>
      <c r="G46" s="24">
        <v>8.9606200000000005</v>
      </c>
      <c r="H46" s="22">
        <v>9.3597019360000004</v>
      </c>
      <c r="I46" s="22">
        <v>8.3681112320000004</v>
      </c>
      <c r="J46" s="22">
        <v>8.4394056240000008</v>
      </c>
      <c r="K46" s="20">
        <v>8.0938183039999991</v>
      </c>
      <c r="L46" s="22">
        <v>8.9290000000000003</v>
      </c>
      <c r="M46" s="22">
        <v>9.0129999999999999</v>
      </c>
      <c r="N46" s="22">
        <v>8.7155799999999992</v>
      </c>
      <c r="O46" s="22">
        <v>8.7491500000000002</v>
      </c>
      <c r="P46" s="22">
        <v>8.875</v>
      </c>
      <c r="Q46" s="22">
        <v>9.3409259319999993</v>
      </c>
      <c r="R46" s="22">
        <v>8.3003543480000008</v>
      </c>
      <c r="S46" s="22">
        <v>8.4113776760000007</v>
      </c>
      <c r="T46" s="20">
        <v>8.0715047920000007</v>
      </c>
      <c r="U46" s="22">
        <v>9.1189999999999998</v>
      </c>
      <c r="V46" s="22">
        <v>9.2080000000000002</v>
      </c>
      <c r="W46" s="22">
        <v>8.8042499999999997</v>
      </c>
      <c r="X46" s="22">
        <v>8.7269199999999998</v>
      </c>
      <c r="Y46" s="22">
        <v>8.9194800000000001</v>
      </c>
      <c r="Z46" s="22">
        <v>9.3433749759999998</v>
      </c>
      <c r="AA46" s="22">
        <v>8.3460698359999999</v>
      </c>
      <c r="AB46" s="22">
        <v>8.4217180840000001</v>
      </c>
      <c r="AC46" s="20">
        <v>8.0796682719999993</v>
      </c>
    </row>
    <row r="47" spans="1:30" ht="15.75" thickBot="1" x14ac:dyDescent="0.3">
      <c r="A47" s="152"/>
      <c r="B47" s="23">
        <v>9.2200000000000006</v>
      </c>
      <c r="C47" s="22">
        <v>9.52</v>
      </c>
      <c r="D47" s="22">
        <v>9.6029999999999998</v>
      </c>
      <c r="E47" s="22">
        <v>9.2399199999999997</v>
      </c>
      <c r="F47" s="22">
        <v>9.2206899999999994</v>
      </c>
      <c r="G47" s="24">
        <v>9.3875100000000007</v>
      </c>
      <c r="H47" s="22">
        <v>9.7988971599999992</v>
      </c>
      <c r="I47" s="22">
        <v>8.7626794320000005</v>
      </c>
      <c r="J47" s="22">
        <v>8.8350622879999996</v>
      </c>
      <c r="K47" s="24">
        <v>8.4470248720000001</v>
      </c>
      <c r="L47" s="22">
        <v>9.3119999999999994</v>
      </c>
      <c r="M47" s="22">
        <v>9.3889999999999993</v>
      </c>
      <c r="N47" s="22">
        <v>9.1350800000000003</v>
      </c>
      <c r="O47" s="22">
        <v>9.2104300000000006</v>
      </c>
      <c r="P47" s="22">
        <v>9.3157099999999993</v>
      </c>
      <c r="Q47" s="22">
        <v>9.7858355919999997</v>
      </c>
      <c r="R47" s="22">
        <v>8.7060793039999993</v>
      </c>
      <c r="S47" s="22">
        <v>8.8122045440000001</v>
      </c>
      <c r="T47" s="24">
        <v>8.4296094480000008</v>
      </c>
      <c r="U47" s="22">
        <v>9.4860000000000007</v>
      </c>
      <c r="V47" s="22">
        <v>9.5670000000000002</v>
      </c>
      <c r="W47" s="22">
        <v>9.2103699999999993</v>
      </c>
      <c r="X47" s="22">
        <v>9.1792099999999994</v>
      </c>
      <c r="Y47" s="22">
        <v>9.3473299999999995</v>
      </c>
      <c r="Z47" s="22">
        <v>9.7831144319999996</v>
      </c>
      <c r="AA47" s="22">
        <v>8.7373726440000006</v>
      </c>
      <c r="AB47" s="22">
        <v>8.8181910959999996</v>
      </c>
      <c r="AC47" s="24">
        <v>8.4326027240000005</v>
      </c>
    </row>
    <row r="48" spans="1:30" ht="15.75" thickBot="1" x14ac:dyDescent="0.3">
      <c r="A48" s="152"/>
      <c r="B48" s="23">
        <v>9.65</v>
      </c>
      <c r="C48" s="22">
        <v>9.9429999999999996</v>
      </c>
      <c r="D48" s="22">
        <v>10.045</v>
      </c>
      <c r="E48" s="22">
        <v>9.7303599999999992</v>
      </c>
      <c r="F48" s="22">
        <v>9.7368699999999997</v>
      </c>
      <c r="G48" s="24">
        <v>9.8861299999999996</v>
      </c>
      <c r="H48" s="22">
        <v>10.306937732</v>
      </c>
      <c r="I48" s="22">
        <v>9.2696315400000007</v>
      </c>
      <c r="J48" s="22">
        <v>9.3256874360000008</v>
      </c>
      <c r="K48" s="24">
        <v>9.0546599000000008</v>
      </c>
      <c r="L48" s="22">
        <v>9.7059999999999995</v>
      </c>
      <c r="M48" s="22">
        <v>9.8030000000000008</v>
      </c>
      <c r="N48" s="22">
        <v>9.6284200000000002</v>
      </c>
      <c r="O48" s="22">
        <v>9.7018900000000006</v>
      </c>
      <c r="P48" s="22">
        <v>9.7906899999999997</v>
      </c>
      <c r="Q48" s="22">
        <v>10.284079988</v>
      </c>
      <c r="R48" s="22">
        <v>9.1918063639999996</v>
      </c>
      <c r="S48" s="22">
        <v>9.2927613999999998</v>
      </c>
      <c r="T48" s="24">
        <v>9.0269040680000003</v>
      </c>
      <c r="U48" s="22">
        <v>9.91</v>
      </c>
      <c r="V48" s="22">
        <v>10.01</v>
      </c>
      <c r="W48" s="22">
        <v>9.6954999999999991</v>
      </c>
      <c r="X48" s="22">
        <v>9.6905599999999996</v>
      </c>
      <c r="Y48" s="22">
        <v>9.8429599999999997</v>
      </c>
      <c r="Z48" s="22">
        <v>10.283807872000001</v>
      </c>
      <c r="AA48" s="22">
        <v>9.2508555359999995</v>
      </c>
      <c r="AB48" s="22">
        <v>9.3031018079999992</v>
      </c>
      <c r="AC48" s="24">
        <v>9.0372444759999997</v>
      </c>
    </row>
    <row r="49" spans="1:29" ht="15.75" thickBot="1" x14ac:dyDescent="0.3">
      <c r="A49" s="153"/>
      <c r="B49" s="38">
        <v>10.81</v>
      </c>
      <c r="C49" s="40">
        <v>11.085000000000001</v>
      </c>
      <c r="D49" s="40">
        <v>11.331</v>
      </c>
      <c r="E49" s="40">
        <v>11.115030000000001</v>
      </c>
      <c r="F49" s="40">
        <v>11.25713</v>
      </c>
      <c r="G49" s="41">
        <v>11.3728</v>
      </c>
      <c r="H49" s="40">
        <v>11.43023258</v>
      </c>
      <c r="I49" s="40">
        <v>10.486534292</v>
      </c>
      <c r="J49" s="40">
        <v>10.445989008</v>
      </c>
      <c r="K49" s="41">
        <v>10.528984388</v>
      </c>
      <c r="L49" s="39">
        <v>10.808999999999999</v>
      </c>
      <c r="M49" s="40">
        <v>11.044</v>
      </c>
      <c r="N49" s="40">
        <v>11.04213</v>
      </c>
      <c r="O49" s="40">
        <v>11.229990000000001</v>
      </c>
      <c r="P49" s="40">
        <v>11.26441</v>
      </c>
      <c r="Q49" s="40">
        <v>11.408735416000001</v>
      </c>
      <c r="R49" s="40">
        <v>10.409797579999999</v>
      </c>
      <c r="S49" s="40">
        <v>10.408981232</v>
      </c>
      <c r="T49" s="41">
        <v>10.497418932</v>
      </c>
      <c r="U49" s="40">
        <v>11.04</v>
      </c>
      <c r="V49" s="40">
        <v>11.285</v>
      </c>
      <c r="W49" s="40">
        <v>11.065659999999999</v>
      </c>
      <c r="X49" s="40">
        <v>11.194850000000001</v>
      </c>
      <c r="Y49" s="40">
        <v>11.31541</v>
      </c>
      <c r="Z49" s="40">
        <v>11.400571936</v>
      </c>
      <c r="AA49" s="40">
        <v>10.474016956</v>
      </c>
      <c r="AB49" s="40">
        <v>10.4152399</v>
      </c>
      <c r="AC49" s="41">
        <v>10.503949715999999</v>
      </c>
    </row>
    <row r="50" spans="1:29" ht="15.75" thickBot="1" x14ac:dyDescent="0.3">
      <c r="A50" s="148" t="s">
        <v>33</v>
      </c>
      <c r="B50" s="45">
        <v>8.81</v>
      </c>
      <c r="G50" s="49"/>
      <c r="H50" s="22">
        <v>9.0562925960000005</v>
      </c>
      <c r="I50" s="22">
        <v>8.097355812</v>
      </c>
      <c r="J50" s="22">
        <v>8.1566770999999996</v>
      </c>
      <c r="K50" s="20">
        <v>7.7691839160000002</v>
      </c>
      <c r="L50" s="22">
        <v>8.6069999999999993</v>
      </c>
      <c r="M50" s="22">
        <v>8.6969999999999992</v>
      </c>
      <c r="N50" s="22">
        <v>8.3605800000000006</v>
      </c>
      <c r="O50" s="22">
        <v>8.4162700000000008</v>
      </c>
      <c r="P50" s="22">
        <v>8.5438600000000005</v>
      </c>
      <c r="Q50" s="22">
        <v>9.0418704479999992</v>
      </c>
      <c r="R50" s="22">
        <v>8.0380345240000004</v>
      </c>
      <c r="S50" s="22">
        <v>8.1305539640000006</v>
      </c>
      <c r="T50" s="24">
        <v>7.7501357960000004</v>
      </c>
      <c r="U50" s="22">
        <v>8.7870000000000008</v>
      </c>
      <c r="V50" s="22">
        <v>8.8810000000000002</v>
      </c>
      <c r="W50" s="22">
        <v>8.4450599999999998</v>
      </c>
      <c r="X50" s="22">
        <v>8.3847100000000001</v>
      </c>
      <c r="Y50" s="22">
        <v>8.5808099999999996</v>
      </c>
      <c r="Z50" s="22">
        <v>9.0347954319999992</v>
      </c>
      <c r="AA50" s="22">
        <v>8.0647018920000004</v>
      </c>
      <c r="AB50" s="22">
        <v>8.132458776</v>
      </c>
      <c r="AC50" s="20">
        <v>7.7471425199999997</v>
      </c>
    </row>
    <row r="51" spans="1:29" ht="15.75" thickBot="1" x14ac:dyDescent="0.3">
      <c r="A51" s="149"/>
      <c r="B51" s="47">
        <v>10.35</v>
      </c>
      <c r="G51" s="49"/>
      <c r="H51" s="22">
        <v>11.606563747999999</v>
      </c>
      <c r="I51" s="22">
        <v>10.68463474</v>
      </c>
      <c r="J51" s="22">
        <v>10.608170144000001</v>
      </c>
      <c r="K51" s="24">
        <v>10.69824054</v>
      </c>
      <c r="L51" s="22">
        <v>10.914</v>
      </c>
      <c r="M51" s="22">
        <v>11.154</v>
      </c>
      <c r="N51" s="22">
        <v>11.19614</v>
      </c>
      <c r="O51" s="22">
        <v>11.39612</v>
      </c>
      <c r="P51" s="22">
        <v>11.413320000000001</v>
      </c>
      <c r="Q51" s="22">
        <v>11.583706004</v>
      </c>
      <c r="R51" s="22">
        <v>10.6057211</v>
      </c>
      <c r="S51" s="22">
        <v>10.568169092</v>
      </c>
      <c r="T51" s="24">
        <v>10.665042388</v>
      </c>
      <c r="U51" s="22">
        <v>11.146000000000001</v>
      </c>
      <c r="V51" s="22">
        <v>11.394</v>
      </c>
      <c r="W51" s="22">
        <v>11.21508</v>
      </c>
      <c r="X51" s="22">
        <v>11.35957</v>
      </c>
      <c r="Y51" s="22">
        <v>11.46292</v>
      </c>
      <c r="Z51" s="22">
        <v>11.570916552</v>
      </c>
      <c r="AA51" s="22">
        <v>10.667491432</v>
      </c>
      <c r="AB51" s="22">
        <v>10.571706600000001</v>
      </c>
      <c r="AC51" s="24">
        <v>10.667491432</v>
      </c>
    </row>
    <row r="52" spans="1:29" ht="15.75" thickBot="1" x14ac:dyDescent="0.3">
      <c r="A52" s="150"/>
      <c r="B52" s="46">
        <v>11</v>
      </c>
      <c r="G52" s="49"/>
      <c r="H52" s="40">
        <v>12.356515443999999</v>
      </c>
      <c r="I52" s="40">
        <v>11.231043668</v>
      </c>
      <c r="J52" s="40">
        <v>11.382340164</v>
      </c>
      <c r="K52" s="41">
        <v>11.42342968</v>
      </c>
      <c r="L52" s="40">
        <v>11.946999999999999</v>
      </c>
      <c r="M52" s="40">
        <v>12.135999999999999</v>
      </c>
      <c r="N52" s="40">
        <v>12.031330000000001</v>
      </c>
      <c r="O52" s="40">
        <v>12.13761</v>
      </c>
      <c r="P52" s="40">
        <v>12.23803</v>
      </c>
      <c r="Q52" s="40">
        <v>12.339372136</v>
      </c>
      <c r="R52" s="40">
        <v>11.16491948</v>
      </c>
      <c r="S52" s="40">
        <v>11.345332387999999</v>
      </c>
      <c r="T52" s="41">
        <v>11.395129616</v>
      </c>
      <c r="U52" s="39">
        <v>12.1</v>
      </c>
      <c r="V52" s="40">
        <v>12.295</v>
      </c>
      <c r="W52" s="40">
        <v>12.051069999999999</v>
      </c>
      <c r="X52" s="40">
        <v>12.11084</v>
      </c>
      <c r="Y52" s="40">
        <v>12.27131</v>
      </c>
      <c r="Z52" s="40">
        <v>12.33637886</v>
      </c>
      <c r="AA52" s="40">
        <v>11.200566675999999</v>
      </c>
      <c r="AB52" s="40">
        <v>11.359482420000001</v>
      </c>
      <c r="AC52" s="41">
        <v>11.402748863999999</v>
      </c>
    </row>
    <row r="53" spans="1:29" ht="15.75" thickBot="1" x14ac:dyDescent="0.3">
      <c r="A53" s="147" t="s">
        <v>34</v>
      </c>
      <c r="B53" s="29">
        <v>8.2899999999999991</v>
      </c>
      <c r="G53" s="49"/>
      <c r="H53" s="22">
        <v>8.7460803560000002</v>
      </c>
      <c r="I53" s="22">
        <v>7.8138109399999998</v>
      </c>
      <c r="J53" s="22">
        <v>7.866329328</v>
      </c>
      <c r="K53" s="20">
        <v>7.47230536</v>
      </c>
      <c r="L53" s="22">
        <v>8.3019999999999996</v>
      </c>
      <c r="M53" s="22">
        <v>8.4009999999999998</v>
      </c>
      <c r="N53" s="22">
        <v>8.0229900000000001</v>
      </c>
      <c r="O53" s="22">
        <v>8.0847300000000004</v>
      </c>
      <c r="P53" s="22">
        <v>8.2181200000000008</v>
      </c>
      <c r="Q53" s="22">
        <v>8.7229504959999993</v>
      </c>
      <c r="R53" s="22">
        <v>7.7561223479999999</v>
      </c>
      <c r="S53" s="22">
        <v>7.8404783079999998</v>
      </c>
      <c r="T53" s="20">
        <v>7.4538014720000003</v>
      </c>
      <c r="U53" s="22">
        <v>8.4819999999999993</v>
      </c>
      <c r="V53" s="22">
        <v>8.5860000000000003</v>
      </c>
      <c r="W53" s="22">
        <v>8.1051199999999994</v>
      </c>
      <c r="X53" s="22">
        <v>8.0468499999999992</v>
      </c>
      <c r="Y53" s="22">
        <v>8.2531700000000008</v>
      </c>
      <c r="Z53" s="22">
        <v>8.7229504959999993</v>
      </c>
      <c r="AA53" s="22">
        <v>7.7784358600000001</v>
      </c>
      <c r="AB53" s="22">
        <v>7.8412946559999996</v>
      </c>
      <c r="AC53" s="24">
        <v>7.4494476159999996</v>
      </c>
    </row>
    <row r="54" spans="1:29" ht="15.75" thickBot="1" x14ac:dyDescent="0.3">
      <c r="A54" s="147"/>
      <c r="B54" s="48">
        <v>10.31</v>
      </c>
      <c r="F54" s="32"/>
      <c r="G54" s="49"/>
      <c r="H54" s="22">
        <v>11.076753896</v>
      </c>
      <c r="I54" s="22">
        <v>10.032372688000001</v>
      </c>
      <c r="J54" s="22">
        <v>10.055774663999999</v>
      </c>
      <c r="K54" s="24">
        <v>9.7373989440000006</v>
      </c>
      <c r="L54" s="22">
        <v>10.368</v>
      </c>
      <c r="M54" s="22">
        <v>10.488</v>
      </c>
      <c r="N54" s="22">
        <v>10.28243</v>
      </c>
      <c r="O54" s="22">
        <v>10.37182</v>
      </c>
      <c r="P54" s="22">
        <v>10.46936</v>
      </c>
      <c r="Q54" s="22">
        <v>11.050358643999999</v>
      </c>
      <c r="R54" s="22">
        <v>9.9697860079999998</v>
      </c>
      <c r="S54" s="22">
        <v>10.028018832000001</v>
      </c>
      <c r="T54" s="24">
        <v>9.7164460120000005</v>
      </c>
      <c r="U54" s="22">
        <v>10.54</v>
      </c>
      <c r="V54" s="22">
        <v>10.664999999999999</v>
      </c>
      <c r="W54" s="22">
        <v>10.32516</v>
      </c>
      <c r="X54" s="22">
        <v>10.335319999999999</v>
      </c>
      <c r="Y54" s="22">
        <v>10.50037</v>
      </c>
      <c r="Z54" s="22">
        <v>11.050358643999999</v>
      </c>
      <c r="AA54" s="22">
        <v>9.9964533759999998</v>
      </c>
      <c r="AB54" s="22">
        <v>10.03019576</v>
      </c>
      <c r="AC54" s="24">
        <v>9.7150854320000004</v>
      </c>
    </row>
    <row r="55" spans="1:29" ht="15.75" thickBot="1" x14ac:dyDescent="0.3">
      <c r="A55" s="147"/>
      <c r="B55" s="48">
        <v>10.76</v>
      </c>
      <c r="F55" s="32"/>
      <c r="G55" s="49"/>
      <c r="H55" s="40">
        <v>11.548875155999999</v>
      </c>
      <c r="I55" s="40">
        <v>10.618238436</v>
      </c>
      <c r="J55" s="40">
        <v>10.546944044</v>
      </c>
      <c r="K55" s="41">
        <v>10.632388468</v>
      </c>
      <c r="L55" s="39">
        <v>10.848000000000001</v>
      </c>
      <c r="M55" s="40">
        <v>11.093</v>
      </c>
      <c r="N55" s="40">
        <v>11.11139</v>
      </c>
      <c r="O55" s="40">
        <v>11.303839999999999</v>
      </c>
      <c r="P55" s="40">
        <v>11.330719999999999</v>
      </c>
      <c r="Q55" s="40">
        <v>11.512955844</v>
      </c>
      <c r="R55" s="40">
        <v>10.541229608</v>
      </c>
      <c r="S55" s="40">
        <v>10.507487224</v>
      </c>
      <c r="T55" s="41">
        <v>10.600006664</v>
      </c>
      <c r="U55" s="39">
        <v>11.077999999999999</v>
      </c>
      <c r="V55" s="40">
        <v>11.333</v>
      </c>
      <c r="W55" s="40">
        <v>11.13077</v>
      </c>
      <c r="X55" s="40">
        <v>11.26695</v>
      </c>
      <c r="Y55" s="40">
        <v>11.380839999999999</v>
      </c>
      <c r="Z55" s="40">
        <v>11.512955844</v>
      </c>
      <c r="AA55" s="40">
        <v>10.599462431999999</v>
      </c>
      <c r="AB55" s="40">
        <v>10.510208384</v>
      </c>
      <c r="AC55" s="41">
        <v>10.601095128000001</v>
      </c>
    </row>
    <row r="56" spans="1:29" ht="15.75" thickBot="1" x14ac:dyDescent="0.3">
      <c r="A56" s="50" t="s">
        <v>35</v>
      </c>
      <c r="B56" s="44">
        <v>8.15</v>
      </c>
      <c r="G56" s="49"/>
      <c r="H56" s="43">
        <v>8.4486575679999998</v>
      </c>
      <c r="I56" s="43">
        <v>7.5177487320000003</v>
      </c>
      <c r="J56" s="43">
        <v>7.5729882799999997</v>
      </c>
      <c r="K56" s="44">
        <v>7.1767873839999998</v>
      </c>
      <c r="L56" s="43">
        <v>8</v>
      </c>
      <c r="M56" s="43">
        <v>8.0809999999999995</v>
      </c>
      <c r="N56" s="43">
        <v>7.7592100000000004</v>
      </c>
      <c r="O56" s="43">
        <v>7.8316499999999998</v>
      </c>
      <c r="P56" s="43">
        <v>7.9514399999999998</v>
      </c>
      <c r="Q56" s="43">
        <v>8.4353238840000007</v>
      </c>
      <c r="R56" s="43">
        <v>7.4627812999999996</v>
      </c>
      <c r="S56" s="43">
        <v>7.5474093760000001</v>
      </c>
      <c r="T56" s="44">
        <v>7.1582834960000001</v>
      </c>
      <c r="U56" s="43">
        <v>8.1760000000000002</v>
      </c>
      <c r="V56" s="43">
        <v>8.2609999999999992</v>
      </c>
      <c r="W56" s="43">
        <v>7.8470399999999998</v>
      </c>
      <c r="X56" s="43">
        <v>7.8012600000000001</v>
      </c>
      <c r="Y56" s="43">
        <v>7.98536</v>
      </c>
      <c r="Z56" s="43">
        <v>8.4266161719999992</v>
      </c>
      <c r="AA56" s="43">
        <v>7.4845505799999996</v>
      </c>
      <c r="AB56" s="43">
        <v>7.5482257239999999</v>
      </c>
      <c r="AC56" s="44">
        <v>7.1539296400000003</v>
      </c>
    </row>
    <row r="57" spans="1:29" ht="15.75" thickBot="1" x14ac:dyDescent="0.3">
      <c r="A57" s="148" t="s">
        <v>36</v>
      </c>
      <c r="B57" s="38">
        <v>9</v>
      </c>
      <c r="G57" s="49"/>
      <c r="H57" s="22">
        <v>9.3577971239999993</v>
      </c>
      <c r="I57" s="22">
        <v>8.3643016079999999</v>
      </c>
      <c r="J57" s="22">
        <v>8.4336911879999992</v>
      </c>
      <c r="K57" s="20">
        <v>8.0679672839999999</v>
      </c>
      <c r="L57" s="22">
        <v>8.8539999999999992</v>
      </c>
      <c r="M57" s="22">
        <v>8.9309999999999992</v>
      </c>
      <c r="N57" s="22">
        <v>8.6457700000000006</v>
      </c>
      <c r="O57" s="22">
        <v>8.6567600000000002</v>
      </c>
      <c r="P57" s="22">
        <v>8.7865199999999994</v>
      </c>
      <c r="Q57" s="22">
        <v>9.3403817</v>
      </c>
      <c r="R57" s="22">
        <v>8.2979053040000004</v>
      </c>
      <c r="S57" s="22">
        <v>8.4040305439999994</v>
      </c>
      <c r="T57" s="20">
        <v>8.0461980040000007</v>
      </c>
      <c r="U57" s="22">
        <v>9.0380000000000003</v>
      </c>
      <c r="V57" s="22">
        <v>9.1189999999999998</v>
      </c>
      <c r="W57" s="22">
        <v>8.7371700000000008</v>
      </c>
      <c r="X57" s="21">
        <v>8.6436200000000003</v>
      </c>
      <c r="Y57" s="22">
        <v>8.8347200000000008</v>
      </c>
      <c r="Z57" s="22">
        <v>9.3357557280000005</v>
      </c>
      <c r="AA57" s="22">
        <v>8.3354573120000008</v>
      </c>
      <c r="AB57" s="22">
        <v>8.4081122839999995</v>
      </c>
      <c r="AC57" s="20">
        <v>8.0459258879999993</v>
      </c>
    </row>
    <row r="58" spans="1:29" ht="15.75" thickBot="1" x14ac:dyDescent="0.3">
      <c r="A58" s="150"/>
      <c r="B58" s="23">
        <v>11.12</v>
      </c>
      <c r="C58" s="51"/>
      <c r="D58" s="37"/>
      <c r="E58" s="37"/>
      <c r="F58" s="37"/>
      <c r="G58" s="52"/>
      <c r="H58" s="40">
        <v>11.641666711999999</v>
      </c>
      <c r="I58" s="40">
        <v>10.713206919999999</v>
      </c>
      <c r="J58" s="40">
        <v>10.643273108000001</v>
      </c>
      <c r="K58" s="41">
        <v>10.737153127999999</v>
      </c>
      <c r="L58" s="39">
        <v>10.875999999999999</v>
      </c>
      <c r="M58" s="40">
        <v>11.156000000000001</v>
      </c>
      <c r="N58" s="40">
        <v>11.15616</v>
      </c>
      <c r="O58" s="40">
        <v>11.356619999999999</v>
      </c>
      <c r="P58" s="40">
        <v>11.38358</v>
      </c>
      <c r="Q58" s="40">
        <v>11.620169548</v>
      </c>
      <c r="R58" s="40">
        <v>10.638102904</v>
      </c>
      <c r="S58" s="40">
        <v>10.601911476</v>
      </c>
      <c r="T58" s="41">
        <v>10.704499208</v>
      </c>
      <c r="U58" s="40">
        <v>11.097</v>
      </c>
      <c r="V58" s="40">
        <v>11.385999999999999</v>
      </c>
      <c r="W58" s="40">
        <v>11.164999999999999</v>
      </c>
      <c r="X58" s="40">
        <v>11.311640000000001</v>
      </c>
      <c r="Y58" s="40">
        <v>11.42693</v>
      </c>
      <c r="Z58" s="40">
        <v>11.60302624</v>
      </c>
      <c r="AA58" s="40">
        <v>10.690349176</v>
      </c>
      <c r="AB58" s="40">
        <v>10.60299994</v>
      </c>
      <c r="AC58" s="41">
        <v>10.700961700000001</v>
      </c>
    </row>
    <row r="59" spans="1:29" ht="15.75" thickBot="1" x14ac:dyDescent="0.3">
      <c r="A59" s="148" t="s">
        <v>37</v>
      </c>
      <c r="B59" s="23">
        <v>7.56</v>
      </c>
      <c r="G59" s="53"/>
      <c r="H59" s="22">
        <v>8.0247008399999995</v>
      </c>
      <c r="I59" s="22">
        <v>7.1201872560000004</v>
      </c>
      <c r="J59" s="22">
        <v>7.1854950960000004</v>
      </c>
      <c r="K59" s="20">
        <v>6.7680691519999998</v>
      </c>
      <c r="L59" s="22">
        <v>7.6609999999999996</v>
      </c>
      <c r="M59" s="22">
        <v>7.766</v>
      </c>
      <c r="N59" s="22">
        <v>7.3283199999999997</v>
      </c>
      <c r="O59" s="22">
        <v>7.4291499999999999</v>
      </c>
      <c r="P59" s="22">
        <v>7.5690400000000002</v>
      </c>
      <c r="Q59" s="22">
        <v>8.0127277360000004</v>
      </c>
      <c r="R59" s="22">
        <v>7.0682131000000004</v>
      </c>
      <c r="S59" s="22">
        <v>7.1610046560000002</v>
      </c>
      <c r="T59" s="20">
        <v>6.750381612</v>
      </c>
      <c r="U59" s="22">
        <v>7.8330000000000002</v>
      </c>
      <c r="V59" s="22">
        <v>7.944</v>
      </c>
      <c r="W59" s="22">
        <v>7.4154600000000004</v>
      </c>
      <c r="X59" s="22">
        <v>7.3977300000000001</v>
      </c>
      <c r="Y59" s="22">
        <v>7.60623</v>
      </c>
      <c r="Z59" s="22">
        <v>8.0026594440000007</v>
      </c>
      <c r="AA59" s="22">
        <v>7.085356408</v>
      </c>
      <c r="AB59" s="22">
        <v>7.160460424</v>
      </c>
      <c r="AC59" s="20">
        <v>6.7449392919999998</v>
      </c>
    </row>
    <row r="60" spans="1:29" ht="15.75" thickBot="1" x14ac:dyDescent="0.3">
      <c r="A60" s="149"/>
      <c r="B60" s="23">
        <v>8.6999999999999993</v>
      </c>
      <c r="G60" s="49"/>
      <c r="H60" s="22">
        <v>9.3564365439999992</v>
      </c>
      <c r="I60" s="22">
        <v>8.4326027240000005</v>
      </c>
      <c r="J60" s="22">
        <v>8.4717874280000007</v>
      </c>
      <c r="K60" s="24">
        <v>8.0617086160000007</v>
      </c>
      <c r="L60" s="22">
        <v>8.8610000000000007</v>
      </c>
      <c r="M60" s="22">
        <v>8.9710000000000001</v>
      </c>
      <c r="N60" s="22">
        <v>8.5691900000000008</v>
      </c>
      <c r="O60" s="22">
        <v>8.6412700000000005</v>
      </c>
      <c r="P60" s="22">
        <v>8.7742100000000001</v>
      </c>
      <c r="Q60" s="22">
        <v>9.3452797879999991</v>
      </c>
      <c r="R60" s="22">
        <v>8.3803564519999991</v>
      </c>
      <c r="S60" s="22">
        <v>8.4489296839999994</v>
      </c>
      <c r="T60" s="24">
        <v>8.0456537719999996</v>
      </c>
      <c r="U60" s="22">
        <v>9.0299999999999994</v>
      </c>
      <c r="V60" s="22">
        <v>9.1460000000000008</v>
      </c>
      <c r="W60" s="22">
        <v>8.6392600000000002</v>
      </c>
      <c r="X60" s="22">
        <v>8.5937800000000006</v>
      </c>
      <c r="Y60" s="22">
        <v>8.80288</v>
      </c>
      <c r="Z60" s="22">
        <v>9.3338509159999994</v>
      </c>
      <c r="AA60" s="22">
        <v>8.3942343679999993</v>
      </c>
      <c r="AB60" s="22">
        <v>8.4470248720000001</v>
      </c>
      <c r="AC60" s="24">
        <v>8.0383066400000001</v>
      </c>
    </row>
    <row r="61" spans="1:29" ht="15.75" thickBot="1" x14ac:dyDescent="0.3">
      <c r="A61" s="149"/>
      <c r="B61" s="23">
        <v>9.1999999999999993</v>
      </c>
      <c r="G61" s="49"/>
      <c r="H61" s="22">
        <v>9.9333224639999997</v>
      </c>
      <c r="I61" s="22">
        <v>8.8873085599999992</v>
      </c>
      <c r="J61" s="22">
        <v>8.9542490959999999</v>
      </c>
      <c r="K61" s="24">
        <v>8.5814501760000006</v>
      </c>
      <c r="L61" s="22">
        <v>9.3070000000000004</v>
      </c>
      <c r="M61" s="22">
        <v>9.4209999999999994</v>
      </c>
      <c r="N61" s="22">
        <v>9.16873</v>
      </c>
      <c r="O61" s="22">
        <v>9.2897599999999994</v>
      </c>
      <c r="P61" s="22">
        <v>9.3957700000000006</v>
      </c>
      <c r="Q61" s="22">
        <v>9.9159070400000004</v>
      </c>
      <c r="R61" s="22">
        <v>8.8203680240000004</v>
      </c>
      <c r="S61" s="22">
        <v>8.9259490320000001</v>
      </c>
      <c r="T61" s="24">
        <v>8.5624020559999998</v>
      </c>
      <c r="U61" s="22">
        <v>9.4689999999999994</v>
      </c>
      <c r="V61" s="22">
        <v>9.5879999999999992</v>
      </c>
      <c r="W61" s="22">
        <v>9.2188800000000004</v>
      </c>
      <c r="X61" s="22">
        <v>9.2560599999999997</v>
      </c>
      <c r="Y61" s="22">
        <v>9.4255899999999997</v>
      </c>
      <c r="Z61" s="22">
        <v>9.9104647200000002</v>
      </c>
      <c r="AA61" s="22">
        <v>8.8584642640000002</v>
      </c>
      <c r="AB61" s="22">
        <v>8.9300307720000003</v>
      </c>
      <c r="AC61" s="24">
        <v>8.5602251280000008</v>
      </c>
    </row>
    <row r="62" spans="1:29" ht="15.75" thickBot="1" x14ac:dyDescent="0.3">
      <c r="A62" s="149"/>
      <c r="B62" s="23">
        <v>9.49</v>
      </c>
      <c r="G62" s="49"/>
      <c r="H62" s="22">
        <v>10.238092384</v>
      </c>
      <c r="I62" s="22">
        <v>9.1798332600000005</v>
      </c>
      <c r="J62" s="22">
        <v>9.2522161159999996</v>
      </c>
      <c r="K62" s="24">
        <v>8.9463577319999992</v>
      </c>
      <c r="L62" s="22">
        <v>9.5359999999999996</v>
      </c>
      <c r="M62" s="22">
        <v>9.6419999999999995</v>
      </c>
      <c r="N62" s="22">
        <v>9.4336800000000007</v>
      </c>
      <c r="O62" s="22">
        <v>9.4917099999999994</v>
      </c>
      <c r="P62" s="22">
        <v>9.5973500000000005</v>
      </c>
      <c r="Q62" s="22">
        <v>10.22067696</v>
      </c>
      <c r="R62" s="22">
        <v>9.1098994480000002</v>
      </c>
      <c r="S62" s="22">
        <v>9.2206506600000004</v>
      </c>
      <c r="T62" s="24">
        <v>8.9180576679999994</v>
      </c>
      <c r="U62" s="22">
        <v>9.7319999999999993</v>
      </c>
      <c r="V62" s="22">
        <v>9.843</v>
      </c>
      <c r="W62" s="22">
        <v>9.5011500000000009</v>
      </c>
      <c r="X62" s="22">
        <v>9.4837199999999999</v>
      </c>
      <c r="Y62" s="22">
        <v>9.6515699999999995</v>
      </c>
      <c r="Z62" s="22">
        <v>10.213601944000001</v>
      </c>
      <c r="AA62" s="22">
        <v>9.1526216599999994</v>
      </c>
      <c r="AB62" s="22">
        <v>9.2263650960000003</v>
      </c>
      <c r="AC62" s="24">
        <v>8.9248605679999997</v>
      </c>
    </row>
    <row r="63" spans="1:29" ht="15.75" thickBot="1" x14ac:dyDescent="0.3">
      <c r="A63" s="149"/>
      <c r="B63" s="23">
        <v>10.220000000000001</v>
      </c>
      <c r="G63" s="49"/>
      <c r="H63" s="22">
        <v>11.444654728</v>
      </c>
      <c r="I63" s="22">
        <v>10.373878268</v>
      </c>
      <c r="J63" s="22">
        <v>10.411974508</v>
      </c>
      <c r="K63" s="24">
        <v>10.049788112</v>
      </c>
      <c r="L63" s="22">
        <v>10.555999999999999</v>
      </c>
      <c r="M63" s="22">
        <v>10.718</v>
      </c>
      <c r="N63" s="22">
        <v>10.506690000000001</v>
      </c>
      <c r="O63" s="22">
        <v>10.619289999999999</v>
      </c>
      <c r="P63" s="22">
        <v>10.736800000000001</v>
      </c>
      <c r="Q63" s="22">
        <v>11.42479026</v>
      </c>
      <c r="R63" s="22">
        <v>10.318366603999999</v>
      </c>
      <c r="S63" s="22">
        <v>10.388300416</v>
      </c>
      <c r="T63" s="24">
        <v>10.033733268000001</v>
      </c>
      <c r="U63" s="22">
        <v>10.706</v>
      </c>
      <c r="V63" s="22">
        <v>10.874000000000001</v>
      </c>
      <c r="W63" s="22">
        <v>10.536009999999999</v>
      </c>
      <c r="X63" s="22">
        <v>10.57769</v>
      </c>
      <c r="Y63" s="22">
        <v>10.76079</v>
      </c>
      <c r="Z63" s="22">
        <v>11.413361388</v>
      </c>
      <c r="AA63" s="22">
        <v>10.337142608000001</v>
      </c>
      <c r="AB63" s="22">
        <v>10.386939836</v>
      </c>
      <c r="AC63" s="24">
        <v>10.028018832000001</v>
      </c>
    </row>
    <row r="64" spans="1:29" ht="15.75" thickBot="1" x14ac:dyDescent="0.3">
      <c r="A64" s="149"/>
      <c r="B64" s="23">
        <v>10.45</v>
      </c>
      <c r="G64" s="49"/>
      <c r="H64" s="22">
        <v>11.499077928</v>
      </c>
      <c r="I64" s="22">
        <v>10.446261123999999</v>
      </c>
      <c r="J64" s="22">
        <v>10.478642927999999</v>
      </c>
      <c r="K64" s="24">
        <v>10.179859560000001</v>
      </c>
      <c r="L64" s="22">
        <v>10.634</v>
      </c>
      <c r="M64" s="22">
        <v>10.781000000000001</v>
      </c>
      <c r="N64" s="22">
        <v>10.61829</v>
      </c>
      <c r="O64" s="22">
        <v>10.712820000000001</v>
      </c>
      <c r="P64" s="22">
        <v>10.823790000000001</v>
      </c>
      <c r="Q64" s="22">
        <v>11.489281752</v>
      </c>
      <c r="R64" s="22">
        <v>10.375510964</v>
      </c>
      <c r="S64" s="22">
        <v>10.441090920000001</v>
      </c>
      <c r="T64" s="24">
        <v>10.164076831999999</v>
      </c>
      <c r="U64" s="22">
        <v>10.782999999999999</v>
      </c>
      <c r="V64" s="22">
        <v>10.933999999999999</v>
      </c>
      <c r="W64" s="22">
        <v>10.649850000000001</v>
      </c>
      <c r="X64" s="22">
        <v>10.674049999999999</v>
      </c>
      <c r="Y64" s="22">
        <v>10.848560000000001</v>
      </c>
      <c r="Z64" s="22">
        <v>11.476220184000001</v>
      </c>
      <c r="AA64" s="22">
        <v>10.42340338</v>
      </c>
      <c r="AB64" s="22">
        <v>10.446261123999999</v>
      </c>
      <c r="AC64" s="24">
        <v>10.159722975999999</v>
      </c>
    </row>
    <row r="65" spans="1:29" ht="15.75" thickBot="1" x14ac:dyDescent="0.3">
      <c r="A65" s="150"/>
      <c r="B65" s="23">
        <v>10.64</v>
      </c>
      <c r="C65" s="37"/>
      <c r="D65" s="37"/>
      <c r="E65" s="37"/>
      <c r="F65" s="37"/>
      <c r="G65" s="52"/>
      <c r="H65" s="40">
        <v>11.621258012</v>
      </c>
      <c r="I65" s="40">
        <v>10.502861252000001</v>
      </c>
      <c r="J65" s="40">
        <v>10.533882476</v>
      </c>
      <c r="K65" s="41">
        <v>10.543678652000001</v>
      </c>
      <c r="L65" s="39">
        <v>10.775</v>
      </c>
      <c r="M65" s="40">
        <v>11.061999999999999</v>
      </c>
      <c r="N65" s="40">
        <v>10.92994</v>
      </c>
      <c r="O65" s="40">
        <v>11.079650000000001</v>
      </c>
      <c r="P65" s="40">
        <v>11.16348</v>
      </c>
      <c r="Q65" s="40">
        <v>11.612550300000001</v>
      </c>
      <c r="R65" s="40">
        <v>10.447077472</v>
      </c>
      <c r="S65" s="40">
        <v>10.511296848000001</v>
      </c>
      <c r="T65" s="41">
        <v>10.512113196</v>
      </c>
      <c r="U65" s="39">
        <v>10.99</v>
      </c>
      <c r="V65" s="40">
        <v>11.287000000000001</v>
      </c>
      <c r="W65" s="40">
        <v>10.954000000000001</v>
      </c>
      <c r="X65" s="40">
        <v>11.046290000000001</v>
      </c>
      <c r="Y65" s="40">
        <v>11.21712</v>
      </c>
      <c r="Z65" s="40">
        <v>11.598672384</v>
      </c>
      <c r="AA65" s="40">
        <v>10.467486171999999</v>
      </c>
      <c r="AB65" s="40">
        <v>10.51184108</v>
      </c>
      <c r="AC65" s="41">
        <v>10.515378588000001</v>
      </c>
    </row>
    <row r="66" spans="1:29" ht="15.75" thickBot="1" x14ac:dyDescent="0.3">
      <c r="A66" s="147" t="s">
        <v>38</v>
      </c>
      <c r="B66" s="23">
        <v>8.4</v>
      </c>
      <c r="G66" s="49"/>
      <c r="H66" s="22">
        <v>8.8864922120000003</v>
      </c>
      <c r="I66" s="22">
        <v>7.9362631400000003</v>
      </c>
      <c r="J66" s="22">
        <v>8.0007546319999996</v>
      </c>
      <c r="K66" s="24">
        <v>7.5947575599999997</v>
      </c>
      <c r="L66" s="55">
        <v>8.5220000000000002</v>
      </c>
      <c r="M66" s="22">
        <v>8.6050000000000004</v>
      </c>
      <c r="N66" s="22">
        <v>8.2635199999999998</v>
      </c>
      <c r="O66" s="22">
        <v>8.3665199999999995</v>
      </c>
      <c r="P66" s="22">
        <v>8.4817800000000005</v>
      </c>
      <c r="Q66" s="22">
        <v>8.8745191079999994</v>
      </c>
      <c r="R66" s="22">
        <v>7.8832005199999999</v>
      </c>
      <c r="S66" s="22">
        <v>7.9762641920000004</v>
      </c>
      <c r="T66" s="20">
        <v>7.5773421360000004</v>
      </c>
      <c r="U66" s="22">
        <v>8.69</v>
      </c>
      <c r="V66" s="22">
        <v>8.7780000000000005</v>
      </c>
      <c r="W66" s="22">
        <v>8.3481699999999996</v>
      </c>
      <c r="X66" s="22">
        <v>8.3362099999999995</v>
      </c>
      <c r="Y66" s="22">
        <v>8.51417</v>
      </c>
      <c r="Z66" s="22">
        <v>8.8636344680000008</v>
      </c>
      <c r="AA66" s="22">
        <v>7.9019765240000002</v>
      </c>
      <c r="AB66" s="22">
        <v>7.9762641920000004</v>
      </c>
      <c r="AC66" s="20">
        <v>7.5721719319999998</v>
      </c>
    </row>
    <row r="67" spans="1:29" ht="15.75" thickBot="1" x14ac:dyDescent="0.3">
      <c r="A67" s="147"/>
      <c r="B67" s="23">
        <v>9.0299999999999994</v>
      </c>
      <c r="G67" s="49"/>
      <c r="H67" s="22">
        <v>9.496304168</v>
      </c>
      <c r="I67" s="22">
        <v>8.5224010040000007</v>
      </c>
      <c r="J67" s="22">
        <v>8.5849876839999997</v>
      </c>
      <c r="K67" s="24">
        <v>8.2187195479999993</v>
      </c>
      <c r="L67" s="22">
        <v>9.0559999999999992</v>
      </c>
      <c r="M67" s="22">
        <v>9.1449999999999996</v>
      </c>
      <c r="N67" s="22">
        <v>8.8165300000000002</v>
      </c>
      <c r="O67" s="22">
        <v>8.8584700000000005</v>
      </c>
      <c r="P67" s="22">
        <v>8.9859000000000009</v>
      </c>
      <c r="Q67" s="22">
        <v>9.4805214400000004</v>
      </c>
      <c r="R67" s="22">
        <v>8.4573652799999994</v>
      </c>
      <c r="S67" s="22">
        <v>8.5572318519999993</v>
      </c>
      <c r="T67" s="24">
        <v>8.1985829639999999</v>
      </c>
      <c r="U67" s="22">
        <v>9.2349999999999994</v>
      </c>
      <c r="V67" s="22">
        <v>9.3279999999999994</v>
      </c>
      <c r="W67" s="22">
        <v>8.8986900000000002</v>
      </c>
      <c r="X67" s="22">
        <v>8.8270900000000001</v>
      </c>
      <c r="Y67" s="22">
        <v>9.0236699999999992</v>
      </c>
      <c r="Z67" s="22">
        <v>9.4731743080000008</v>
      </c>
      <c r="AA67" s="22">
        <v>8.4919240120000001</v>
      </c>
      <c r="AB67" s="22">
        <v>8.5599530119999994</v>
      </c>
      <c r="AC67" s="24">
        <v>8.1969502680000002</v>
      </c>
    </row>
    <row r="68" spans="1:29" ht="15.75" thickBot="1" x14ac:dyDescent="0.3">
      <c r="A68" s="147"/>
      <c r="B68" s="23">
        <v>9.64</v>
      </c>
      <c r="G68" s="49"/>
      <c r="H68" s="22">
        <v>10.30367234</v>
      </c>
      <c r="I68" s="22">
        <v>9.2859584999999996</v>
      </c>
      <c r="J68" s="22">
        <v>9.3338509159999994</v>
      </c>
      <c r="K68" s="24">
        <v>9.0443194919999996</v>
      </c>
      <c r="L68" s="22">
        <v>9.6790000000000003</v>
      </c>
      <c r="M68" s="22">
        <v>9.77</v>
      </c>
      <c r="N68" s="22">
        <v>9.5945</v>
      </c>
      <c r="O68" s="22">
        <v>9.6593499999999999</v>
      </c>
      <c r="P68" s="22">
        <v>9.7501899999999999</v>
      </c>
      <c r="Q68" s="22">
        <v>10.281630944</v>
      </c>
      <c r="R68" s="22">
        <v>9.2105823680000007</v>
      </c>
      <c r="S68" s="22">
        <v>9.3001085319999994</v>
      </c>
      <c r="T68" s="24">
        <v>9.0171078920000003</v>
      </c>
      <c r="U68" s="22">
        <v>9.8699999999999992</v>
      </c>
      <c r="V68" s="22">
        <v>9.9649999999999999</v>
      </c>
      <c r="W68" s="22">
        <v>9.6586499999999997</v>
      </c>
      <c r="X68" s="22">
        <v>9.6458600000000008</v>
      </c>
      <c r="Y68" s="22">
        <v>9.7980800000000006</v>
      </c>
      <c r="Z68" s="22">
        <v>10.274555928</v>
      </c>
      <c r="AA68" s="22">
        <v>9.2573863200000002</v>
      </c>
      <c r="AB68" s="22">
        <v>9.3055508519999997</v>
      </c>
      <c r="AC68" s="24">
        <v>9.0211896320000005</v>
      </c>
    </row>
    <row r="69" spans="1:29" ht="15.75" thickBot="1" x14ac:dyDescent="0.3">
      <c r="A69" s="147"/>
      <c r="B69" s="23">
        <v>10.4</v>
      </c>
      <c r="G69" s="49"/>
      <c r="H69" s="22">
        <v>11.207369576</v>
      </c>
      <c r="I69" s="22">
        <v>10.103394964</v>
      </c>
      <c r="J69" s="22">
        <v>10.15536912</v>
      </c>
      <c r="K69" s="24">
        <v>9.77440672</v>
      </c>
      <c r="L69" s="22">
        <v>10.441000000000001</v>
      </c>
      <c r="M69" s="22">
        <v>10.564</v>
      </c>
      <c r="N69" s="22">
        <v>10.35736</v>
      </c>
      <c r="O69" s="22">
        <v>10.4779</v>
      </c>
      <c r="P69" s="22">
        <v>10.5802</v>
      </c>
      <c r="Q69" s="22">
        <v>11.197029168</v>
      </c>
      <c r="R69" s="22">
        <v>10.048971763999999</v>
      </c>
      <c r="S69" s="22">
        <v>10.131967144000001</v>
      </c>
      <c r="T69" s="24">
        <v>9.7578076439999997</v>
      </c>
      <c r="U69" s="22">
        <v>10.598000000000001</v>
      </c>
      <c r="V69" s="22">
        <v>10.726000000000001</v>
      </c>
      <c r="W69" s="22">
        <v>10.3962</v>
      </c>
      <c r="X69" s="22">
        <v>10.439170000000001</v>
      </c>
      <c r="Y69" s="22">
        <v>10.60493</v>
      </c>
      <c r="Z69" s="22">
        <v>11.183967600000001</v>
      </c>
      <c r="AA69" s="22">
        <v>10.06693142</v>
      </c>
      <c r="AB69" s="22">
        <v>10.131150796</v>
      </c>
      <c r="AC69" s="24">
        <v>9.7526374400000009</v>
      </c>
    </row>
    <row r="70" spans="1:29" ht="15.75" thickBot="1" x14ac:dyDescent="0.3">
      <c r="A70" s="147"/>
      <c r="B70" s="23">
        <v>10.92</v>
      </c>
      <c r="G70" s="49"/>
      <c r="H70" s="40">
        <v>11.610101256</v>
      </c>
      <c r="I70" s="40">
        <v>10.687083784</v>
      </c>
      <c r="J70" s="40">
        <v>10.615245160000001</v>
      </c>
      <c r="K70" s="41">
        <v>10.707764600000001</v>
      </c>
      <c r="L70" s="39">
        <v>11.534000000000001</v>
      </c>
      <c r="M70" s="40">
        <v>11.663</v>
      </c>
      <c r="N70" s="40">
        <v>11.599819999999999</v>
      </c>
      <c r="O70" s="40">
        <v>11.70363</v>
      </c>
      <c r="P70" s="40">
        <v>11.789199999999999</v>
      </c>
      <c r="Q70" s="40">
        <v>11.587515628</v>
      </c>
      <c r="R70" s="40">
        <v>10.60844226</v>
      </c>
      <c r="S70" s="40">
        <v>10.575244108</v>
      </c>
      <c r="T70" s="41">
        <v>10.674838564</v>
      </c>
      <c r="U70" s="40">
        <v>11.686</v>
      </c>
      <c r="V70" s="40">
        <v>11.818</v>
      </c>
      <c r="W70" s="40">
        <v>11.62989</v>
      </c>
      <c r="X70" s="40">
        <v>11.667909999999999</v>
      </c>
      <c r="Y70" s="40">
        <v>11.814260000000001</v>
      </c>
      <c r="Z70" s="40">
        <v>11.572821363999999</v>
      </c>
      <c r="AA70" s="40">
        <v>10.667763548</v>
      </c>
      <c r="AB70" s="40">
        <v>10.577421036</v>
      </c>
      <c r="AC70" s="41">
        <v>10.675382795999999</v>
      </c>
    </row>
    <row r="71" spans="1:29" ht="15.75" thickBot="1" x14ac:dyDescent="0.3">
      <c r="A71" s="148" t="s">
        <v>39</v>
      </c>
      <c r="B71" s="23">
        <v>9.36</v>
      </c>
      <c r="G71" s="49"/>
      <c r="H71" s="22">
        <v>9.879715612</v>
      </c>
      <c r="I71" s="22">
        <v>8.8922066480000002</v>
      </c>
      <c r="J71" s="22">
        <v>8.9719366360000006</v>
      </c>
      <c r="K71" s="20">
        <v>8.6505676400000002</v>
      </c>
      <c r="L71" s="22">
        <v>9.5120000000000005</v>
      </c>
      <c r="M71" s="22">
        <v>9.6</v>
      </c>
      <c r="N71" s="22">
        <v>9.2706400000000002</v>
      </c>
      <c r="O71" s="22">
        <v>9.2806499999999996</v>
      </c>
      <c r="P71" s="22">
        <v>9.41892</v>
      </c>
      <c r="Q71" s="22">
        <v>9.8593069119999992</v>
      </c>
      <c r="R71" s="22">
        <v>8.8200959080000008</v>
      </c>
      <c r="S71" s="22">
        <v>8.9409154120000007</v>
      </c>
      <c r="T71" s="24">
        <v>8.6266214320000003</v>
      </c>
      <c r="U71" s="22">
        <v>9.7119999999999997</v>
      </c>
      <c r="V71" s="22">
        <v>9.8040000000000003</v>
      </c>
      <c r="W71" s="22">
        <v>9.3702199999999998</v>
      </c>
      <c r="X71" s="22">
        <v>9.2783800000000003</v>
      </c>
      <c r="Y71" s="22">
        <v>9.4805899999999994</v>
      </c>
      <c r="Z71" s="22">
        <v>9.8538645920000008</v>
      </c>
      <c r="AA71" s="22">
        <v>8.8688046719999996</v>
      </c>
      <c r="AB71" s="22">
        <v>8.9447250359999995</v>
      </c>
      <c r="AC71" s="20">
        <v>8.6285262439999997</v>
      </c>
    </row>
    <row r="72" spans="1:29" ht="15.75" thickBot="1" x14ac:dyDescent="0.3">
      <c r="A72" s="149"/>
      <c r="B72" s="23">
        <v>9.73</v>
      </c>
      <c r="G72" s="49"/>
      <c r="H72" s="22">
        <v>10.297413671999999</v>
      </c>
      <c r="I72" s="22">
        <v>9.2962989080000007</v>
      </c>
      <c r="J72" s="22">
        <v>9.3719471559999992</v>
      </c>
      <c r="K72" s="24">
        <v>9.0464964200000004</v>
      </c>
      <c r="L72" s="22">
        <v>9.9109999999999996</v>
      </c>
      <c r="M72" s="22">
        <v>9.99</v>
      </c>
      <c r="N72" s="22">
        <v>9.6692300000000007</v>
      </c>
      <c r="O72" s="22">
        <v>9.6320499999999996</v>
      </c>
      <c r="P72" s="22">
        <v>9.7848199999999999</v>
      </c>
      <c r="Q72" s="22">
        <v>10.277004972</v>
      </c>
      <c r="R72" s="22">
        <v>9.2241881679999995</v>
      </c>
      <c r="S72" s="22">
        <v>9.3409259319999993</v>
      </c>
      <c r="T72" s="24">
        <v>9.0225502120000005</v>
      </c>
      <c r="U72" s="22">
        <v>10.101000000000001</v>
      </c>
      <c r="V72" s="22">
        <v>10.185</v>
      </c>
      <c r="W72" s="22">
        <v>9.7733600000000003</v>
      </c>
      <c r="X72" s="22">
        <v>9.6322399999999995</v>
      </c>
      <c r="Y72" s="22">
        <v>9.8451699999999995</v>
      </c>
      <c r="Z72" s="22">
        <v>10.274283812</v>
      </c>
      <c r="AA72" s="22">
        <v>9.2712642360000004</v>
      </c>
      <c r="AB72" s="22">
        <v>9.3477288319999996</v>
      </c>
      <c r="AC72" s="24">
        <v>9.0274482999999996</v>
      </c>
    </row>
    <row r="73" spans="1:29" ht="15.75" thickBot="1" x14ac:dyDescent="0.3">
      <c r="A73" s="150"/>
      <c r="B73" s="23">
        <v>10.6</v>
      </c>
      <c r="C73" s="51"/>
      <c r="D73" s="37"/>
      <c r="E73" s="37"/>
      <c r="F73" s="37"/>
      <c r="G73" s="52"/>
      <c r="H73" s="39">
        <v>11.143966548</v>
      </c>
      <c r="I73" s="40">
        <v>10.13223926</v>
      </c>
      <c r="J73" s="40">
        <v>10.168702804</v>
      </c>
      <c r="K73" s="41">
        <v>9.9420301759999994</v>
      </c>
      <c r="L73" s="40">
        <v>10.574999999999999</v>
      </c>
      <c r="M73" s="40">
        <v>10.688000000000001</v>
      </c>
      <c r="N73" s="40">
        <v>10.428470000000001</v>
      </c>
      <c r="O73" s="40">
        <v>10.44115</v>
      </c>
      <c r="P73" s="40">
        <v>10.57028</v>
      </c>
      <c r="Q73" s="40">
        <v>11.119476108000001</v>
      </c>
      <c r="R73" s="40">
        <v>10.049243880000001</v>
      </c>
      <c r="S73" s="40">
        <v>10.132511376</v>
      </c>
      <c r="T73" s="41">
        <v>9.9115531840000006</v>
      </c>
      <c r="U73" s="40">
        <v>10.788</v>
      </c>
      <c r="V73" s="40">
        <v>10.906000000000001</v>
      </c>
      <c r="W73" s="40">
        <v>10.5093</v>
      </c>
      <c r="X73" s="40">
        <v>10.44523</v>
      </c>
      <c r="Y73" s="40">
        <v>10.63927</v>
      </c>
      <c r="Z73" s="40">
        <v>11.116210715999999</v>
      </c>
      <c r="AA73" s="40">
        <v>10.112102675999999</v>
      </c>
      <c r="AB73" s="40">
        <v>10.141219088</v>
      </c>
      <c r="AC73" s="41">
        <v>9.9208051279999996</v>
      </c>
    </row>
    <row r="74" spans="1:29" ht="18.75" x14ac:dyDescent="0.25">
      <c r="A74" s="63" t="s">
        <v>15</v>
      </c>
      <c r="B74" s="76"/>
      <c r="C74" s="77" cm="1">
        <f t="array" ref="C74">(SUM(ABS(C37:C49-$B$37:$B$49)))/13</f>
        <v>0.23723076923076908</v>
      </c>
      <c r="D74" s="77" cm="1">
        <f t="array" ref="D74">(SUM(ABS(D37:D49-$B$37:$B$49)))/13</f>
        <v>0.37576923076923102</v>
      </c>
      <c r="E74" s="77" cm="1">
        <f t="array" ref="E74">(SUM(ABS(E37:E49-$B$37:$B$49)))/13</f>
        <v>0.14869692307692289</v>
      </c>
      <c r="F74" s="77" cm="1">
        <f t="array" ref="F74">(SUM(ABS(F37:F49-$B$37:$B$49)))/13</f>
        <v>0.22976999999999984</v>
      </c>
      <c r="G74" s="77" cm="1">
        <f t="array" ref="G74">(SUM(ABS(G37:G49-$B$37:$B$49)))/13</f>
        <v>0.2769838461538463</v>
      </c>
      <c r="H74" s="77" cm="1">
        <f t="array" ref="H74">(SUM(ABS(H37:H73-$B$37:$B$73)))/37</f>
        <v>0.61156794043243234</v>
      </c>
      <c r="I74" s="77" cm="1">
        <f t="array" ref="I74">(SUM(ABS(I37:I73-$B$37:$B$73)))/37</f>
        <v>0.41196772929729714</v>
      </c>
      <c r="J74" s="77" cm="1">
        <f t="array" ref="J74">(SUM(ABS(J37:J73-$B$37:$B$73)))/37</f>
        <v>0.39627707935135137</v>
      </c>
      <c r="K74" s="77" cm="1">
        <f t="array" ref="K74">(SUM(ABS(K37:K73-$B$37:$B$73)))/37</f>
        <v>0.60617783394594593</v>
      </c>
      <c r="L74" s="77" cm="1">
        <f t="array" ref="L74">(SUM(ABS(L37:L73-$B$37:$B$73)))/37</f>
        <v>0.14908108108108115</v>
      </c>
      <c r="M74" s="77" cm="1">
        <f t="array" ref="M74">(SUM(ABS(M37:M73-$B$37:$B$73)))/37</f>
        <v>0.22983783783783793</v>
      </c>
      <c r="N74" s="77" cm="1">
        <f t="array" ref="N74">(SUM(ABS(N37:N73-$B$37:$B$73)))/37</f>
        <v>0.23476405405405393</v>
      </c>
      <c r="O74" s="77" cm="1">
        <f t="array" ref="O74">(SUM(ABS(O37:O73-$B$37:$B$73)))/37</f>
        <v>0.27261891891891882</v>
      </c>
      <c r="P74" s="77" cm="1">
        <f t="array" ref="P74">(SUM(ABS(P37:P73-$B$37:$B$73)))/37</f>
        <v>0.26927378378378375</v>
      </c>
      <c r="Q74" s="77" cm="1">
        <f t="array" ref="Q74">(SUM(ABS(Q37:Q73-$B$37:$B$73)))/37</f>
        <v>0.59223299545945951</v>
      </c>
      <c r="R74" s="77" cm="1">
        <f t="array" ref="R74">(SUM(ABS(R37:R73-$B$37:$B$73)))/37</f>
        <v>0.47021526227027027</v>
      </c>
      <c r="S74" s="77" cm="1">
        <f t="array" ref="S74">(SUM(ABS(S37:S73-$B$37:$B$73)))/37</f>
        <v>0.42060189643243223</v>
      </c>
      <c r="T74" s="77" cm="1">
        <f t="array" ref="T74">(SUM(ABS(T37:T73-$B$37:$B$73)))/37</f>
        <v>0.62754997167567572</v>
      </c>
      <c r="U74" s="77" cm="1">
        <f t="array" ref="U74">(SUM(ABS(U37:U73-$B$37:$B$73)))/37</f>
        <v>0.27932432432432419</v>
      </c>
      <c r="V74" s="77" cm="1">
        <f t="array" ref="V74">(SUM(ABS(V37:V73-$B$37:$B$73)))/37</f>
        <v>0.41635135135135143</v>
      </c>
      <c r="W74" s="77" cm="1">
        <f t="array" ref="W74">(SUM(ABS(W37:W73-$B$37:$B$73)))/37</f>
        <v>0.20049567567567558</v>
      </c>
      <c r="X74" s="77" cm="1">
        <f t="array" ref="X74">(SUM(ABS(X37:X73-$B$37:$B$73)))/37</f>
        <v>0.26642351351351345</v>
      </c>
      <c r="Y74" s="77" cm="1">
        <f t="array" ref="Y74">(SUM(ABS(Y37:Y73-$B$37:$B$73)))/37</f>
        <v>0.29220999999999997</v>
      </c>
      <c r="Z74" s="77" cm="1">
        <f t="array" ref="Z74">(SUM(ABS(Z37:Z73-$B$37:$B$73)))/37</f>
        <v>0.58431221351351359</v>
      </c>
      <c r="AA74" s="77" cm="1">
        <f t="array" ref="AA74">(SUM(ABS(AA37:AA73-$B$37:$B$73)))/37</f>
        <v>0.43304568756756751</v>
      </c>
      <c r="AB74" s="77" cm="1">
        <f t="array" ref="AB74">(SUM(ABS(AB37:AB73-$B$37:$B$73)))/37</f>
        <v>0.41829258767567568</v>
      </c>
      <c r="AC74" s="76" cm="1">
        <f t="array" ref="AC74">(SUM(ABS(AC37:AC73-$B$37:$B$73)))/37</f>
        <v>0.62668214227026997</v>
      </c>
    </row>
    <row r="75" spans="1:29" ht="18.75" x14ac:dyDescent="0.25">
      <c r="A75" s="68" t="s">
        <v>16</v>
      </c>
      <c r="B75" s="70"/>
      <c r="C75" s="78" cm="1">
        <f t="array" ref="C75">MAX(ABS(C37:C49-$B$37:$B$49))</f>
        <v>0.37800000000000011</v>
      </c>
      <c r="D75" s="78" cm="1">
        <f t="array" ref="D75">MAX(ABS(D37:D49-$B$37:$B$49))</f>
        <v>0.5340000000000007</v>
      </c>
      <c r="E75" s="78" cm="1">
        <f t="array" ref="E75">MAX(ABS(E37:E49-$B$37:$B$49))</f>
        <v>0.54799000000000042</v>
      </c>
      <c r="F75" s="78" cm="1">
        <f t="array" ref="F75">MAX(ABS(F37:F49-$B$37:$B$49))</f>
        <v>0.74106000000000094</v>
      </c>
      <c r="G75" s="78" cm="1">
        <f t="array" ref="G75">MAX(ABS(G37:G49-$B$37:$B$49))</f>
        <v>0.76598000000000077</v>
      </c>
      <c r="H75" s="78" cm="1">
        <f t="array" ref="H75">MAX(ABS(H37:H73-$B$37:$B$73))</f>
        <v>1.3565154439999993</v>
      </c>
      <c r="I75" s="78" cm="1">
        <f t="array" ref="I75">MAX(ABS(I37:I73-$B$37:$B$73))</f>
        <v>0.75452269999999899</v>
      </c>
      <c r="J75" s="78" cm="1">
        <f t="array" ref="J75">MAX(ABS(J37:J73-$B$37:$B$73))</f>
        <v>0.7784646120000005</v>
      </c>
      <c r="K75" s="78" cm="1">
        <f t="array" ref="K75">MAX(ABS(K37:K73-$B$37:$B$73))</f>
        <v>1.0408160840000003</v>
      </c>
      <c r="L75" s="78" cm="1">
        <f t="array" ref="L75">MAX(ABS(L37:L73-$B$37:$B$73))</f>
        <v>0.94699999999999918</v>
      </c>
      <c r="M75" s="78" cm="1">
        <f t="array" ref="M75">MAX(ABS(M37:M73-$B$37:$B$73))</f>
        <v>1.1359999999999992</v>
      </c>
      <c r="N75" s="78" cm="1">
        <f t="array" ref="N75">MAX(ABS(N37:N73-$B$37:$B$73))</f>
        <v>1.0313300000000005</v>
      </c>
      <c r="O75" s="78" cm="1">
        <f t="array" ref="O75">MAX(ABS(O37:O73-$B$37:$B$73))</f>
        <v>1.1376100000000005</v>
      </c>
      <c r="P75" s="78" cm="1">
        <f t="array" ref="P75">MAX(ABS(P37:P73-$B$37:$B$73))</f>
        <v>1.2380300000000002</v>
      </c>
      <c r="Q75" s="78" cm="1">
        <f t="array" ref="Q75">MAX(ABS(Q37:Q73-$B$37:$B$73))</f>
        <v>1.3393721359999997</v>
      </c>
      <c r="R75" s="78" cm="1">
        <f t="array" ref="R75">MAX(ABS(R37:R73-$B$37:$B$73))</f>
        <v>0.84677002399999957</v>
      </c>
      <c r="S75" s="78" cm="1">
        <f t="array" ref="S75">MAX(ABS(S37:S73-$B$37:$B$73))</f>
        <v>0.81302334399999943</v>
      </c>
      <c r="T75" s="78" cm="1">
        <f t="array" ref="T75">MAX(ABS(T37:T73-$B$37:$B$73))</f>
        <v>1.0598642040000001</v>
      </c>
      <c r="U75" s="78" cm="1">
        <f t="array" ref="U75">MAX(ABS(U37:U73-$B$37:$B$73))</f>
        <v>1.0999999999999996</v>
      </c>
      <c r="V75" s="78" cm="1">
        <f t="array" ref="V75">MAX(ABS(V37:V73-$B$37:$B$73))</f>
        <v>1.2949999999999999</v>
      </c>
      <c r="W75" s="78" cm="1">
        <f t="array" ref="W75">MAX(ABS(W37:W73-$B$37:$B$73))</f>
        <v>1.0510699999999993</v>
      </c>
      <c r="X75" s="78" cm="1">
        <f t="array" ref="X75">MAX(ABS(X37:X73-$B$37:$B$73))</f>
        <v>1.1108399999999996</v>
      </c>
      <c r="Y75" s="78" cm="1">
        <f t="array" ref="Y75">MAX(ABS(Y37:Y73-$B$37:$B$73))</f>
        <v>1.2713099999999997</v>
      </c>
      <c r="Z75" s="78" cm="1">
        <f t="array" ref="Z75">MAX(ABS(Z37:Z73-$B$37:$B$73))</f>
        <v>1.3363788599999999</v>
      </c>
      <c r="AA75" s="78" cm="1">
        <f t="array" ref="AA75">MAX(ABS(AA37:AA73-$B$37:$B$73))</f>
        <v>0.770577544</v>
      </c>
      <c r="AB75" s="78" cm="1">
        <f t="array" ref="AB75">MAX(ABS(AB37:AB73-$B$37:$B$73))</f>
        <v>0.84132340799999916</v>
      </c>
      <c r="AC75" s="70" cm="1">
        <f t="array" ref="AC75">MAX(ABS(AC37:AC73-$B$37:$B$73))</f>
        <v>1.0628574800000008</v>
      </c>
    </row>
    <row r="76" spans="1:29" ht="18.75" x14ac:dyDescent="0.25">
      <c r="A76" s="68" t="s">
        <v>17</v>
      </c>
      <c r="B76" s="79"/>
      <c r="C76" s="66" cm="1">
        <f t="array" ref="C76">MIN(ABS(C37:C49-$B$37:$B$49))</f>
        <v>0.16100000000000136</v>
      </c>
      <c r="D76" s="66" cm="1">
        <f t="array" ref="D76">MIN(ABS(D37:D49-$B$37:$B$49))</f>
        <v>0.25100000000000122</v>
      </c>
      <c r="E76" s="66" cm="1">
        <f t="array" ref="E76">MIN(ABS(E37:E49-$B$37:$B$49))</f>
        <v>1.991999999999905E-2</v>
      </c>
      <c r="F76" s="66" cm="1">
        <f t="array" ref="F76">MIN(ABS(F37:F49-$B$37:$B$49))</f>
        <v>6.8999999999874717E-4</v>
      </c>
      <c r="G76" s="66" cm="1">
        <f t="array" ref="G76">MIN(ABS(G37:G49-$B$37:$B$49))</f>
        <v>2.3010000000001085E-2</v>
      </c>
      <c r="H76" s="66" cm="1">
        <f t="array" ref="H76">MIN(ABS(H37:H73-$B$37:$B$73))</f>
        <v>0.22047322400000091</v>
      </c>
      <c r="I76" s="66" cm="1">
        <f t="array" ref="I76">MIN(ABS(I37:I73-$B$37:$B$73))</f>
        <v>3.7388759999998911E-3</v>
      </c>
      <c r="J76" s="66" cm="1">
        <f t="array" ref="J76">MIN(ABS(J37:J73-$B$37:$B$73))</f>
        <v>2.8642928000000012E-2</v>
      </c>
      <c r="K76" s="66" cm="1">
        <f t="array" ref="K76">MIN(ABS(K37:K73-$B$37:$B$73))</f>
        <v>9.6321348000000029E-2</v>
      </c>
      <c r="L76" s="66" cm="1">
        <f t="array" ref="L76">MIN(ABS(L37:L73-$B$37:$B$73))</f>
        <v>1.0000000000012221E-3</v>
      </c>
      <c r="M76" s="66" cm="1">
        <f t="array" ref="M76">MIN(ABS(M37:M73-$B$37:$B$73))</f>
        <v>4.9999999999990052E-3</v>
      </c>
      <c r="N76" s="66" cm="1">
        <f t="array" ref="N76">MIN(ABS(N37:N73-$B$37:$B$73))</f>
        <v>2.1580000000000155E-2</v>
      </c>
      <c r="O76" s="66" cm="1">
        <f t="array" ref="O76">MIN(ABS(O37:O73-$B$37:$B$73))</f>
        <v>1.7099999999992122E-3</v>
      </c>
      <c r="P76" s="66" cm="1">
        <f t="array" ref="P76">MIN(ABS(P37:P73-$B$37:$B$73))</f>
        <v>7.1000000000154273E-4</v>
      </c>
      <c r="Q76" s="66" cm="1">
        <f t="array" ref="Q76">MIN(ABS(Q37:Q73-$B$37:$B$73))</f>
        <v>0.1943500880000002</v>
      </c>
      <c r="R76" s="66" cm="1">
        <f t="array" ref="R76">MIN(ABS(R37:R73-$B$37:$B$73))</f>
        <v>7.4489035999999231E-2</v>
      </c>
      <c r="S76" s="66" cm="1">
        <f t="array" ref="S76">MIN(ABS(S37:S73-$B$37:$B$73))</f>
        <v>8.9090799999986814E-3</v>
      </c>
      <c r="T76" s="66" cm="1">
        <f t="array" ref="T76">MIN(ABS(T37:T73-$B$37:$B$73))</f>
        <v>0.12788680400000096</v>
      </c>
      <c r="U76" s="66" cm="1">
        <f t="array" ref="U76">MIN(ABS(U37:U73-$B$37:$B$73))</f>
        <v>2.2999999999999687E-2</v>
      </c>
      <c r="V76" s="66" cm="1">
        <f t="array" ref="V76">MIN(ABS(V37:V73-$B$37:$B$73))</f>
        <v>7.099999999999973E-2</v>
      </c>
      <c r="W76" s="66" cm="1">
        <f t="array" ref="W76">MIN(ABS(W37:W73-$B$37:$B$73))</f>
        <v>3.8000000000000256E-3</v>
      </c>
      <c r="X76" s="66" cm="1">
        <f t="array" ref="X76">MIN(ABS(X37:X73-$B$37:$B$73))</f>
        <v>5.8600000000001984E-3</v>
      </c>
      <c r="Y76" s="66" cm="1">
        <f t="array" ref="Y76">MIN(ABS(Y37:Y73-$B$37:$B$73))</f>
        <v>6.3300000000001688E-3</v>
      </c>
      <c r="Z76" s="66" cm="1">
        <f t="array" ref="Z76">MIN(ABS(Z37:Z73-$B$37:$B$73))</f>
        <v>0.15081152800000019</v>
      </c>
      <c r="AA76" s="66" cm="1">
        <f t="array" ref="AA76">MIN(ABS(AA37:AA73-$B$37:$B$73))</f>
        <v>2.6596619999999405E-2</v>
      </c>
      <c r="AB76" s="66" cm="1">
        <f t="array" ref="AB76">MIN(ABS(AB37:AB73-$B$37:$B$73))</f>
        <v>3.7388759999998911E-3</v>
      </c>
      <c r="AC76" s="80" cm="1">
        <f t="array" ref="AC76">MIN(ABS(AC37:AC73-$B$37:$B$73))</f>
        <v>0.12462141199999976</v>
      </c>
    </row>
    <row r="77" spans="1:29" ht="19.5" thickBot="1" x14ac:dyDescent="0.3">
      <c r="A77" s="71" t="s">
        <v>18</v>
      </c>
      <c r="B77" s="81"/>
      <c r="C77" s="82" cm="1">
        <f t="array" ref="C77">SQRT(SUM(((ABS(C37:C49-$B$37:$B$49)-C74)^2)/12))</f>
        <v>6.6563445731815177E-2</v>
      </c>
      <c r="D77" s="82" cm="1">
        <f t="array" ref="D77">SQRT(SUM(((ABS(D37:D49-$B$37:$B$49)-D74)^2)/12))</f>
        <v>8.6309669066443051E-2</v>
      </c>
      <c r="E77" s="82" cm="1">
        <f t="array" ref="E77">SQRT(SUM(((ABS(E37:E49-$B$37:$B$49)-E74)^2)/12))</f>
        <v>0.15251557583760747</v>
      </c>
      <c r="F77" s="82" cm="1">
        <f t="array" ref="F77">SQRT(SUM(((ABS(F37:F49-$B$37:$B$49)-F74)^2)/12))</f>
        <v>0.21787946472763356</v>
      </c>
      <c r="G77" s="82" cm="1">
        <f t="array" ref="G77">SQRT(SUM(((ABS(G37:G49-$B$37:$B$49)-G74)^2)/12))</f>
        <v>0.24400238696026663</v>
      </c>
      <c r="H77" s="82" cm="1">
        <f t="array" ref="H77">SQRT(SUM(((ABS(H37:H73-$B$37:$B$73)-H74)^2)/36))</f>
        <v>0.27473612240757339</v>
      </c>
      <c r="I77" s="82" cm="1">
        <f t="array" ref="I77">SQRT(SUM(((ABS(I37:I73-$B$37:$B$73)-I74)^2)/36))</f>
        <v>0.16864471664573308</v>
      </c>
      <c r="J77" s="82" cm="1">
        <f t="array" ref="J77">SQRT(SUM(((ABS(J37:J73-$B$37:$B$73)-J74)^2)/36))</f>
        <v>0.16180963844355606</v>
      </c>
      <c r="K77" s="82" cm="1">
        <f t="array" ref="K77">SQRT(SUM(((ABS(K37:K73-$B$37:$B$73)-K74)^2)/36))</f>
        <v>0.25584341462878946</v>
      </c>
      <c r="L77" s="82" cm="1">
        <f t="array" ref="L77">SQRT(SUM(((ABS(L37:L73-$B$37:$B$73)-L74)^2)/36))</f>
        <v>0.18967785239106769</v>
      </c>
      <c r="M77" s="82" cm="1">
        <f t="array" ref="M77">SQRT(SUM(((ABS(M37:M73-$B$37:$B$73)-M74)^2)/36))</f>
        <v>0.23157690269511294</v>
      </c>
      <c r="N77" s="82" cm="1">
        <f t="array" ref="N77">SQRT(SUM(((ABS(N37:N73-$B$37:$B$73)-N74)^2)/36))</f>
        <v>0.22407185928798556</v>
      </c>
      <c r="O77" s="82" cm="1">
        <f t="array" ref="O77">SQRT(SUM(((ABS(O37:O73-$B$37:$B$73)-O74)^2)/36))</f>
        <v>0.27535747326363269</v>
      </c>
      <c r="P77" s="82" cm="1">
        <f t="array" ref="P77">SQRT(SUM(((ABS(P37:P73-$B$37:$B$73)-P74)^2)/36))</f>
        <v>0.29968467986601588</v>
      </c>
      <c r="Q77" s="82" cm="1">
        <f t="array" ref="Q77">SQRT(SUM(((ABS(Q37:Q73-$B$37:$B$73)-Q74)^2)/36))</f>
        <v>0.27551577607058231</v>
      </c>
      <c r="R77" s="82" cm="1">
        <f t="array" ref="R77">SQRT(SUM(((ABS(R37:R73-$B$37:$B$73)-R74)^2)/36))</f>
        <v>0.18435441161923335</v>
      </c>
      <c r="S77" s="82" cm="1">
        <f t="array" ref="S77">SQRT(SUM(((ABS(S37:S73-$B$37:$B$73)-S74)^2)/36))</f>
        <v>0.17081143146808828</v>
      </c>
      <c r="T77" s="82" cm="1">
        <f t="array" ref="T77">SQRT(SUM(((ABS(T37:T73-$B$37:$B$73)-T74)^2)/36))</f>
        <v>0.25600139431344215</v>
      </c>
      <c r="U77" s="82" cm="1">
        <f t="array" ref="U77">SQRT(SUM(((ABS(U37:U73-$B$37:$B$73)-U74)^2)/36))</f>
        <v>0.21481258679939469</v>
      </c>
      <c r="V77" s="82" cm="1">
        <f t="array" ref="V77">SQRT(SUM(((ABS(V37:V73-$B$37:$B$73)-V74)^2)/36))</f>
        <v>0.24095968037737683</v>
      </c>
      <c r="W77" s="82" cm="1">
        <f t="array" ref="W77">SQRT(SUM(((ABS(W37:W73-$B$37:$B$73)-W74)^2)/36))</f>
        <v>0.24041116062488235</v>
      </c>
      <c r="X77" s="82" cm="1">
        <f t="array" ref="X77">SQRT(SUM(((ABS(X37:X73-$B$37:$B$73)-X74)^2)/36))</f>
        <v>0.26236813101713286</v>
      </c>
      <c r="Y77" s="82" cm="1">
        <f t="array" ref="Y77">SQRT(SUM(((ABS(Y37:Y73-$B$37:$B$73)-Y74)^2)/36))</f>
        <v>0.30968242080485553</v>
      </c>
      <c r="Z77" s="82" cm="1">
        <f t="array" ref="Z77">SQRT(SUM(((ABS(Z37:Z73-$B$37:$B$73)-Z74)^2)/36))</f>
        <v>0.27584377017306155</v>
      </c>
      <c r="AA77" s="82" cm="1">
        <f t="array" ref="AA77">SQRT(SUM(((ABS(AA37:AA73-$B$37:$B$73)-AA74)^2)/36))</f>
        <v>0.1740502298907772</v>
      </c>
      <c r="AB77" s="82" cm="1">
        <f t="array" ref="AB77">SQRT(SUM(((ABS(AB37:AB73-$B$37:$B$73)-AB74)^2)/36))</f>
        <v>0.17193163123705452</v>
      </c>
      <c r="AC77" s="83" cm="1">
        <f t="array" ref="AC77">SQRT(SUM(((ABS(AC37:AC73-$B$37:$B$73)-AC74)^2)/36))</f>
        <v>0.25578945020460003</v>
      </c>
    </row>
    <row r="78" spans="1:29" ht="23.25" thickBot="1" x14ac:dyDescent="0.3">
      <c r="A78" s="58" t="s">
        <v>19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</row>
    <row r="79" spans="1:29" ht="15.75" customHeight="1" thickBot="1" x14ac:dyDescent="0.3">
      <c r="A79" s="136" t="s">
        <v>40</v>
      </c>
      <c r="B79" s="54">
        <v>8.5</v>
      </c>
      <c r="G79" s="53"/>
      <c r="H79" s="22">
        <v>8.7844487119999997</v>
      </c>
      <c r="I79" s="22">
        <v>7.685100072</v>
      </c>
      <c r="J79" s="22">
        <v>7.8238792320000003</v>
      </c>
      <c r="K79" s="24">
        <v>7.6102681719999996</v>
      </c>
      <c r="L79" s="22">
        <v>8.1850000000000005</v>
      </c>
      <c r="M79" s="22">
        <v>8.282</v>
      </c>
      <c r="N79" s="22">
        <v>8.2564700000000002</v>
      </c>
      <c r="O79" s="22">
        <v>8.4200099999999996</v>
      </c>
      <c r="P79" s="22">
        <v>8.45383</v>
      </c>
      <c r="Q79" s="22">
        <v>8.7629515480000002</v>
      </c>
      <c r="R79" s="22">
        <v>7.6146220280000003</v>
      </c>
      <c r="S79" s="22">
        <v>7.7972118640000003</v>
      </c>
      <c r="T79" s="24">
        <v>7.5836008039999996</v>
      </c>
      <c r="U79" s="22">
        <v>8.4079999999999995</v>
      </c>
      <c r="V79" s="22">
        <v>8.5079999999999991</v>
      </c>
      <c r="W79" s="22">
        <v>8.3057800000000004</v>
      </c>
      <c r="X79" s="22">
        <v>8.3944200000000002</v>
      </c>
      <c r="Y79" s="22">
        <v>8.4960799999999992</v>
      </c>
      <c r="Z79" s="22">
        <v>8.7735640719999992</v>
      </c>
      <c r="AA79" s="22">
        <v>7.6695894600000001</v>
      </c>
      <c r="AB79" s="22">
        <v>7.8102734319999998</v>
      </c>
      <c r="AC79" s="24">
        <v>7.5996556479999997</v>
      </c>
    </row>
    <row r="80" spans="1:29" ht="15.75" customHeight="1" thickBot="1" x14ac:dyDescent="0.3">
      <c r="A80" s="137"/>
      <c r="B80" s="54">
        <v>9.7899999999999991</v>
      </c>
      <c r="C80" s="37"/>
      <c r="D80" s="37"/>
      <c r="E80" s="37"/>
      <c r="F80" s="37"/>
      <c r="G80" s="52"/>
      <c r="H80" s="40">
        <v>10.321087764</v>
      </c>
      <c r="I80" s="40">
        <v>9.1983371480000002</v>
      </c>
      <c r="J80" s="40">
        <v>9.323510508</v>
      </c>
      <c r="K80" s="41">
        <v>9.1033686639999996</v>
      </c>
      <c r="L80" s="40">
        <v>9.7769999999999992</v>
      </c>
      <c r="M80" s="40">
        <v>9.8469999999999995</v>
      </c>
      <c r="N80" s="40">
        <v>9.8914299999999997</v>
      </c>
      <c r="O80" s="40">
        <v>10.06033</v>
      </c>
      <c r="P80" s="40">
        <v>10.086930000000001</v>
      </c>
      <c r="Q80" s="40">
        <v>10.30775408</v>
      </c>
      <c r="R80" s="40">
        <v>9.1411927879999997</v>
      </c>
      <c r="S80" s="40">
        <v>9.3039181559999999</v>
      </c>
      <c r="T80" s="41">
        <v>9.0870417040000007</v>
      </c>
      <c r="U80" s="40">
        <v>9.9499999999999993</v>
      </c>
      <c r="V80" s="40">
        <v>10.022</v>
      </c>
      <c r="W80" s="40">
        <v>9.9212399999999992</v>
      </c>
      <c r="X80" s="40">
        <v>10.02211</v>
      </c>
      <c r="Y80" s="40">
        <v>10.10047</v>
      </c>
      <c r="Z80" s="40">
        <v>10.314284863999999</v>
      </c>
      <c r="AA80" s="40">
        <v>9.1858198120000001</v>
      </c>
      <c r="AB80" s="40">
        <v>9.313714332</v>
      </c>
      <c r="AC80" s="41">
        <v>9.0957494160000003</v>
      </c>
    </row>
    <row r="81" spans="1:29" ht="15" customHeight="1" thickBot="1" x14ac:dyDescent="0.3">
      <c r="A81" s="136" t="s">
        <v>41</v>
      </c>
      <c r="B81" s="38">
        <v>7.56</v>
      </c>
      <c r="G81" s="49"/>
      <c r="H81" s="22">
        <v>7.6913587400000001</v>
      </c>
      <c r="I81" s="22">
        <v>6.6790872200000004</v>
      </c>
      <c r="J81" s="22">
        <v>6.760177788</v>
      </c>
      <c r="K81" s="24">
        <v>6.3868346359999997</v>
      </c>
      <c r="L81" s="22">
        <v>7.2290000000000001</v>
      </c>
      <c r="M81" s="22">
        <v>7.3220000000000001</v>
      </c>
      <c r="N81" s="22">
        <v>7.0904499999999997</v>
      </c>
      <c r="O81" s="22">
        <v>7.28742</v>
      </c>
      <c r="P81" s="22">
        <v>7.34626</v>
      </c>
      <c r="Q81" s="22">
        <v>7.6728548520000004</v>
      </c>
      <c r="R81" s="22">
        <v>6.6170447719999999</v>
      </c>
      <c r="S81" s="22">
        <v>6.7316056079999997</v>
      </c>
      <c r="T81" s="20">
        <v>6.3656095879999999</v>
      </c>
      <c r="U81" s="22">
        <v>7.4219999999999997</v>
      </c>
      <c r="V81" s="22">
        <v>7.52</v>
      </c>
      <c r="W81" s="22">
        <v>7.13903</v>
      </c>
      <c r="X81" s="22">
        <v>7.2368300000000003</v>
      </c>
      <c r="Y81" s="22">
        <v>7.3679199999999998</v>
      </c>
      <c r="Z81" s="22">
        <v>7.6565278919999997</v>
      </c>
      <c r="AA81" s="22">
        <v>6.641535212</v>
      </c>
      <c r="AB81" s="22">
        <v>6.7204488519999996</v>
      </c>
      <c r="AC81" s="20">
        <v>6.3503710919999996</v>
      </c>
    </row>
    <row r="82" spans="1:29" ht="15" customHeight="1" thickBot="1" x14ac:dyDescent="0.3">
      <c r="A82" s="137"/>
      <c r="B82" s="23">
        <v>8.4700000000000006</v>
      </c>
      <c r="G82" s="49"/>
      <c r="H82" s="22">
        <v>8.6053963840000005</v>
      </c>
      <c r="I82" s="22">
        <v>7.5670017280000001</v>
      </c>
      <c r="J82" s="22">
        <v>7.6377518880000004</v>
      </c>
      <c r="K82" s="24">
        <v>7.2597827639999997</v>
      </c>
      <c r="L82" s="22">
        <v>8.1340000000000003</v>
      </c>
      <c r="M82" s="22">
        <v>8.2110000000000003</v>
      </c>
      <c r="N82" s="22">
        <v>8.0090800000000009</v>
      </c>
      <c r="O82" s="22">
        <v>8.1534899999999997</v>
      </c>
      <c r="P82" s="22">
        <v>8.2257999999999996</v>
      </c>
      <c r="Q82" s="22">
        <v>8.5923348159999993</v>
      </c>
      <c r="R82" s="22">
        <v>7.5114900640000002</v>
      </c>
      <c r="S82" s="22">
        <v>7.6143499119999998</v>
      </c>
      <c r="T82" s="24">
        <v>7.2434558039999999</v>
      </c>
      <c r="U82" s="22">
        <v>8.3030000000000008</v>
      </c>
      <c r="V82" s="22">
        <v>8.3829999999999991</v>
      </c>
      <c r="W82" s="22">
        <v>8.0618499999999997</v>
      </c>
      <c r="X82" s="22">
        <v>8.1101600000000005</v>
      </c>
      <c r="Y82" s="22">
        <v>8.2449100000000008</v>
      </c>
      <c r="Z82" s="22">
        <v>8.5743751600000007</v>
      </c>
      <c r="AA82" s="22">
        <v>7.527817024</v>
      </c>
      <c r="AB82" s="22">
        <v>7.6018325759999996</v>
      </c>
      <c r="AC82" s="24">
        <v>7.2265846119999999</v>
      </c>
    </row>
    <row r="83" spans="1:29" ht="15" customHeight="1" thickBot="1" x14ac:dyDescent="0.3">
      <c r="A83" s="137"/>
      <c r="B83" s="23">
        <v>9.76</v>
      </c>
      <c r="G83" s="49"/>
      <c r="H83" s="22">
        <v>10.152647959999999</v>
      </c>
      <c r="I83" s="22">
        <v>9.1055455920000004</v>
      </c>
      <c r="J83" s="22">
        <v>9.1964323360000009</v>
      </c>
      <c r="K83" s="24">
        <v>8.9292144239999995</v>
      </c>
      <c r="L83" s="22">
        <v>9.6240000000000006</v>
      </c>
      <c r="M83" s="22">
        <v>9.6969999999999992</v>
      </c>
      <c r="N83" s="22">
        <v>9.5853900000000003</v>
      </c>
      <c r="O83" s="22">
        <v>9.6816700000000004</v>
      </c>
      <c r="P83" s="22">
        <v>9.7438000000000002</v>
      </c>
      <c r="Q83" s="22">
        <v>10.124620011999999</v>
      </c>
      <c r="R83" s="22">
        <v>9.0179242399999993</v>
      </c>
      <c r="S83" s="22">
        <v>9.1586082120000007</v>
      </c>
      <c r="T83" s="24">
        <v>8.8951999239999999</v>
      </c>
      <c r="U83" s="22">
        <v>9.84</v>
      </c>
      <c r="V83" s="22">
        <v>9.9160000000000004</v>
      </c>
      <c r="W83" s="22">
        <v>9.6579300000000003</v>
      </c>
      <c r="X83" s="22">
        <v>9.6726700000000001</v>
      </c>
      <c r="Y83" s="22">
        <v>9.7958300000000005</v>
      </c>
      <c r="Z83" s="22">
        <v>10.130606564000001</v>
      </c>
      <c r="AA83" s="22">
        <v>9.0813272680000008</v>
      </c>
      <c r="AB83" s="22">
        <v>9.1741188240000007</v>
      </c>
      <c r="AC83" s="24">
        <v>8.9104384200000002</v>
      </c>
    </row>
    <row r="84" spans="1:29" ht="15.75" customHeight="1" thickBot="1" x14ac:dyDescent="0.3">
      <c r="A84" s="138"/>
      <c r="B84" s="23">
        <v>10.63</v>
      </c>
      <c r="C84" s="51"/>
      <c r="D84" s="37"/>
      <c r="E84" s="37"/>
      <c r="F84" s="37"/>
      <c r="G84" s="52"/>
      <c r="H84" s="40">
        <v>11.340706416</v>
      </c>
      <c r="I84" s="40">
        <v>10.25060972</v>
      </c>
      <c r="J84" s="40">
        <v>10.321359879999999</v>
      </c>
      <c r="K84" s="41">
        <v>10.116184415999999</v>
      </c>
      <c r="L84" s="40">
        <v>10.452999999999999</v>
      </c>
      <c r="M84" s="40">
        <v>10.593999999999999</v>
      </c>
      <c r="N84" s="40">
        <v>10.68159</v>
      </c>
      <c r="O84" s="40">
        <v>10.86482</v>
      </c>
      <c r="P84" s="40">
        <v>10.88836</v>
      </c>
      <c r="Q84" s="40">
        <v>11.342339111999999</v>
      </c>
      <c r="R84" s="40">
        <v>10.204622115999999</v>
      </c>
      <c r="S84" s="40">
        <v>10.28734538</v>
      </c>
      <c r="T84" s="41">
        <v>10.091149744000001</v>
      </c>
      <c r="U84" s="40">
        <v>10.622999999999999</v>
      </c>
      <c r="V84" s="40">
        <v>10.766</v>
      </c>
      <c r="W84" s="40">
        <v>10.6973</v>
      </c>
      <c r="X84" s="40">
        <v>10.81739</v>
      </c>
      <c r="Y84" s="40">
        <v>10.907769999999999</v>
      </c>
      <c r="Z84" s="40">
        <v>11.3064198</v>
      </c>
      <c r="AA84" s="40">
        <v>10.216867336</v>
      </c>
      <c r="AB84" s="40">
        <v>10.287073264</v>
      </c>
      <c r="AC84" s="41">
        <v>10.085163192</v>
      </c>
    </row>
    <row r="85" spans="1:29" ht="15.75" customHeight="1" thickBot="1" x14ac:dyDescent="0.3">
      <c r="A85" s="136" t="s">
        <v>42</v>
      </c>
      <c r="B85" s="23">
        <v>7.52</v>
      </c>
      <c r="G85" s="49"/>
      <c r="H85" s="22">
        <v>7.6434663240000003</v>
      </c>
      <c r="I85" s="22">
        <v>6.6276572959999998</v>
      </c>
      <c r="J85" s="22">
        <v>6.7062988199999998</v>
      </c>
      <c r="K85" s="24">
        <v>6.3288739280000001</v>
      </c>
      <c r="L85" s="22">
        <v>7.149</v>
      </c>
      <c r="M85" s="22">
        <v>7.2439999999999998</v>
      </c>
      <c r="N85" s="22">
        <v>7.0177100000000001</v>
      </c>
      <c r="O85" s="22">
        <v>7.2110399999999997</v>
      </c>
      <c r="P85" s="22">
        <v>7.2696399999999999</v>
      </c>
      <c r="Q85" s="22">
        <v>7.6257787840000004</v>
      </c>
      <c r="R85" s="22">
        <v>6.5675196600000003</v>
      </c>
      <c r="S85" s="22">
        <v>6.6777266400000004</v>
      </c>
      <c r="T85" s="24">
        <v>6.3081931119999997</v>
      </c>
      <c r="U85" s="22">
        <v>7.34</v>
      </c>
      <c r="V85" s="22">
        <v>7.4379999999999997</v>
      </c>
      <c r="W85" s="22">
        <v>7.0628599999999997</v>
      </c>
      <c r="X85" s="22">
        <v>7.15848</v>
      </c>
      <c r="Y85" s="22">
        <v>7.2889499999999998</v>
      </c>
      <c r="Z85" s="22">
        <v>7.6075470120000004</v>
      </c>
      <c r="AA85" s="22">
        <v>6.5882004759999999</v>
      </c>
      <c r="AB85" s="22">
        <v>6.6652093040000002</v>
      </c>
      <c r="AC85" s="24">
        <v>6.2907776880000004</v>
      </c>
    </row>
    <row r="86" spans="1:29" ht="15.75" customHeight="1" thickBot="1" x14ac:dyDescent="0.3">
      <c r="A86" s="137"/>
      <c r="B86" s="23">
        <v>8.4499999999999993</v>
      </c>
      <c r="G86" s="49"/>
      <c r="H86" s="22">
        <v>8.5626741719999995</v>
      </c>
      <c r="I86" s="22">
        <v>7.5212862400000002</v>
      </c>
      <c r="J86" s="22">
        <v>7.5901315880000002</v>
      </c>
      <c r="K86" s="24">
        <v>7.2091691879999997</v>
      </c>
      <c r="L86" s="22">
        <v>8.0660000000000007</v>
      </c>
      <c r="M86" s="22">
        <v>8.1430000000000007</v>
      </c>
      <c r="N86" s="22">
        <v>7.9461399999999998</v>
      </c>
      <c r="O86" s="22">
        <v>8.0872899999999994</v>
      </c>
      <c r="P86" s="22">
        <v>8.1595499999999994</v>
      </c>
      <c r="Q86" s="22">
        <v>8.5501568359999993</v>
      </c>
      <c r="R86" s="22">
        <v>7.467407272</v>
      </c>
      <c r="S86" s="22">
        <v>7.5664574959999999</v>
      </c>
      <c r="T86" s="24">
        <v>7.1931143439999996</v>
      </c>
      <c r="U86" s="22">
        <v>8.2330000000000005</v>
      </c>
      <c r="V86" s="22">
        <v>8.3130000000000006</v>
      </c>
      <c r="W86" s="22">
        <v>7.9958999999999998</v>
      </c>
      <c r="X86" s="22">
        <v>8.0420099999999994</v>
      </c>
      <c r="Y86" s="22">
        <v>8.1764700000000001</v>
      </c>
      <c r="Z86" s="22">
        <v>8.5305644839999992</v>
      </c>
      <c r="AA86" s="22">
        <v>7.480740956</v>
      </c>
      <c r="AB86" s="22">
        <v>7.5525795799999997</v>
      </c>
      <c r="AC86" s="24">
        <v>7.1743383400000003</v>
      </c>
    </row>
    <row r="87" spans="1:29" ht="15.75" customHeight="1" thickBot="1" x14ac:dyDescent="0.3">
      <c r="A87" s="138"/>
      <c r="B87" s="23">
        <v>9.2899999999999991</v>
      </c>
      <c r="C87" s="37"/>
      <c r="D87" s="37"/>
      <c r="E87" s="37"/>
      <c r="F87" s="37"/>
      <c r="G87" s="52"/>
      <c r="H87" s="40">
        <v>9.6840642080000006</v>
      </c>
      <c r="I87" s="40">
        <v>8.6753301960000009</v>
      </c>
      <c r="J87" s="40">
        <v>8.7482572839999992</v>
      </c>
      <c r="K87" s="41">
        <v>8.4062074720000002</v>
      </c>
      <c r="L87" s="40">
        <v>9.2050000000000001</v>
      </c>
      <c r="M87" s="40">
        <v>9.2780000000000005</v>
      </c>
      <c r="N87" s="40">
        <v>9.0429499999999994</v>
      </c>
      <c r="O87" s="40">
        <v>9.0981400000000008</v>
      </c>
      <c r="P87" s="40">
        <v>9.2012199999999993</v>
      </c>
      <c r="Q87" s="40">
        <v>9.6636555079999997</v>
      </c>
      <c r="R87" s="40">
        <v>8.6040358040000005</v>
      </c>
      <c r="S87" s="40">
        <v>8.7166918280000001</v>
      </c>
      <c r="T87" s="41">
        <v>8.3806285680000006</v>
      </c>
      <c r="U87" s="40">
        <v>9.3949999999999996</v>
      </c>
      <c r="V87" s="40">
        <v>9.4719999999999995</v>
      </c>
      <c r="W87" s="40">
        <v>9.1264199999999995</v>
      </c>
      <c r="X87" s="40">
        <v>9.0786899999999999</v>
      </c>
      <c r="Y87" s="40">
        <v>9.2444699999999997</v>
      </c>
      <c r="Z87" s="40">
        <v>9.6633833920000001</v>
      </c>
      <c r="AA87" s="40">
        <v>8.6443089719999993</v>
      </c>
      <c r="AB87" s="40">
        <v>8.7248553080000004</v>
      </c>
      <c r="AC87" s="41">
        <v>8.3847103080000007</v>
      </c>
    </row>
    <row r="88" spans="1:29" ht="15.75" customHeight="1" thickBot="1" x14ac:dyDescent="0.3">
      <c r="A88" s="139" t="s">
        <v>43</v>
      </c>
      <c r="B88" s="38">
        <v>7.45</v>
      </c>
      <c r="G88" s="49"/>
      <c r="H88" s="22">
        <v>7.6075470120000004</v>
      </c>
      <c r="I88" s="22">
        <v>6.5884725919999996</v>
      </c>
      <c r="J88" s="22">
        <v>6.6660256520000001</v>
      </c>
      <c r="K88" s="24">
        <v>6.2856074839999998</v>
      </c>
      <c r="L88" s="22">
        <v>7.149</v>
      </c>
      <c r="M88" s="22">
        <v>7.2439999999999998</v>
      </c>
      <c r="N88" s="22">
        <v>6.9605899999999998</v>
      </c>
      <c r="O88" s="22">
        <v>7.1509999999999998</v>
      </c>
      <c r="P88" s="22">
        <v>7.2096200000000001</v>
      </c>
      <c r="Q88" s="22">
        <v>7.5904037039999999</v>
      </c>
      <c r="R88" s="22">
        <v>6.5294234199999996</v>
      </c>
      <c r="S88" s="22">
        <v>6.6371813560000001</v>
      </c>
      <c r="T88" s="24">
        <v>6.2649266680000002</v>
      </c>
      <c r="U88" s="22">
        <v>7.2750000000000004</v>
      </c>
      <c r="V88" s="22">
        <v>7.3730000000000002</v>
      </c>
      <c r="W88" s="22">
        <v>7.0030000000000001</v>
      </c>
      <c r="X88" s="22">
        <v>7.0971799999999998</v>
      </c>
      <c r="Y88" s="22">
        <v>7.2273500000000004</v>
      </c>
      <c r="Z88" s="22">
        <v>7.5708113519999998</v>
      </c>
      <c r="AA88" s="22">
        <v>6.5476551919999997</v>
      </c>
      <c r="AB88" s="22">
        <v>6.6238476720000001</v>
      </c>
      <c r="AC88" s="24">
        <v>6.2458785480000003</v>
      </c>
    </row>
    <row r="89" spans="1:29" ht="15.75" customHeight="1" thickBot="1" x14ac:dyDescent="0.3">
      <c r="A89" s="139"/>
      <c r="B89" s="23">
        <v>8.34</v>
      </c>
      <c r="G89" s="49"/>
      <c r="H89" s="22">
        <v>8.5311087160000003</v>
      </c>
      <c r="I89" s="22">
        <v>7.4872717399999997</v>
      </c>
      <c r="J89" s="22">
        <v>7.5550286240000002</v>
      </c>
      <c r="K89" s="24">
        <v>7.1721614120000003</v>
      </c>
      <c r="L89" s="22">
        <v>8.0660000000000007</v>
      </c>
      <c r="M89" s="22">
        <v>8.1430000000000007</v>
      </c>
      <c r="N89" s="22">
        <v>7.8977399999999998</v>
      </c>
      <c r="O89" s="22">
        <v>8.0362899999999993</v>
      </c>
      <c r="P89" s="22">
        <v>8.1085999999999991</v>
      </c>
      <c r="Q89" s="22">
        <v>8.5188634959999998</v>
      </c>
      <c r="R89" s="22">
        <v>7.4342091200000002</v>
      </c>
      <c r="S89" s="22">
        <v>7.5310824160000003</v>
      </c>
      <c r="T89" s="24">
        <v>7.1561065680000002</v>
      </c>
      <c r="U89" s="22">
        <v>8.1780000000000008</v>
      </c>
      <c r="V89" s="22">
        <v>8.2579999999999991</v>
      </c>
      <c r="W89" s="22">
        <v>7.9451099999999997</v>
      </c>
      <c r="X89" s="22">
        <v>7.9896500000000001</v>
      </c>
      <c r="Y89" s="22">
        <v>8.1239699999999999</v>
      </c>
      <c r="Z89" s="22">
        <v>8.4979105639999997</v>
      </c>
      <c r="AA89" s="22">
        <v>7.4453658760000003</v>
      </c>
      <c r="AB89" s="22">
        <v>7.5163881520000002</v>
      </c>
      <c r="AC89" s="24">
        <v>7.1359699839999999</v>
      </c>
    </row>
    <row r="90" spans="1:29" ht="15.75" customHeight="1" thickBot="1" x14ac:dyDescent="0.3">
      <c r="A90" s="140"/>
      <c r="B90" s="23">
        <v>8.85</v>
      </c>
      <c r="C90" s="37"/>
      <c r="D90" s="37"/>
      <c r="E90" s="37"/>
      <c r="F90" s="37"/>
      <c r="G90" s="52"/>
      <c r="H90" s="40">
        <v>9.3771173599999997</v>
      </c>
      <c r="I90" s="40">
        <v>8.3833497280000007</v>
      </c>
      <c r="J90" s="40">
        <v>8.4478412200000008</v>
      </c>
      <c r="K90" s="41">
        <v>8.0750422999999998</v>
      </c>
      <c r="L90" s="40">
        <v>9.2050000000000001</v>
      </c>
      <c r="M90" s="40">
        <v>9.2780000000000005</v>
      </c>
      <c r="N90" s="40">
        <v>8.6243099999999995</v>
      </c>
      <c r="O90" s="40">
        <v>8.6688100000000006</v>
      </c>
      <c r="P90" s="40">
        <v>8.7826900000000006</v>
      </c>
      <c r="Q90" s="40">
        <v>9.3594298200000008</v>
      </c>
      <c r="R90" s="40">
        <v>8.3191303520000002</v>
      </c>
      <c r="S90" s="40">
        <v>8.4179084599999996</v>
      </c>
      <c r="T90" s="41">
        <v>8.0519124400000006</v>
      </c>
      <c r="U90" s="40">
        <v>8.9860000000000007</v>
      </c>
      <c r="V90" s="40">
        <v>9.0679999999999996</v>
      </c>
      <c r="W90" s="40">
        <v>8.7056900000000006</v>
      </c>
      <c r="X90" s="40">
        <v>8.6489999999999991</v>
      </c>
      <c r="Y90" s="40">
        <v>8.8253400000000006</v>
      </c>
      <c r="Z90" s="40">
        <v>9.3569807760000003</v>
      </c>
      <c r="AA90" s="40">
        <v>8.3493352279999993</v>
      </c>
      <c r="AB90" s="40">
        <v>8.4233507799999998</v>
      </c>
      <c r="AC90" s="41">
        <v>8.0519124400000006</v>
      </c>
    </row>
    <row r="91" spans="1:29" ht="15.75" customHeight="1" x14ac:dyDescent="0.25">
      <c r="A91" s="63" t="s">
        <v>15</v>
      </c>
      <c r="B91" s="64"/>
      <c r="C91" s="65"/>
      <c r="D91" s="65"/>
      <c r="E91" s="65"/>
      <c r="F91" s="65"/>
      <c r="G91" s="65"/>
      <c r="H91" s="66" cm="1">
        <f t="array" ref="H91">(SUM(ABS(H79:H90-$B$79:$B$90)))/37</f>
        <v>9.9773615351351402E-2</v>
      </c>
      <c r="I91" s="66" cm="1">
        <f t="array" ref="I91">(SUM(ABS(I79:I90-$B$79:$B$90)))/37</f>
        <v>0.23894461427027017</v>
      </c>
      <c r="J91" s="66" cm="1">
        <f t="array" ref="J91">(SUM(ABS(J79:J90-$B$79:$B$90)))/37</f>
        <v>0.21171095081081071</v>
      </c>
      <c r="K91" s="67" cm="1">
        <f t="array" ref="K91">(SUM(ABS(K79:K90-$B$79:$B$90)))/37</f>
        <v>0.31695365243243234</v>
      </c>
      <c r="L91" s="66" cm="1">
        <f t="array" ref="L91">(SUM(ABS(L79:L90-$B$79:$B$90)))/37</f>
        <v>8.3189189189189106E-2</v>
      </c>
      <c r="M91" s="66" cm="1">
        <f t="array" ref="M91">(SUM(ABS(M79:M90-$B$79:$B$90)))/37</f>
        <v>6.2081081081081076E-2</v>
      </c>
      <c r="N91" s="66" cm="1">
        <f t="array" ref="N91">(SUM(ABS(N79:N90-$B$79:$B$90)))/37</f>
        <v>0.10573486486486482</v>
      </c>
      <c r="O91" s="66" cm="1">
        <f t="array" ref="O91">(SUM(ABS(O79:O90-$B$79:$B$90)))/37</f>
        <v>7.837810810810808E-2</v>
      </c>
      <c r="P91" s="66" cm="1">
        <f t="array" ref="P91">(SUM(ABS(P79:P90-$B$79:$B$90)))/37</f>
        <v>6.0656216216216238E-2</v>
      </c>
      <c r="Q91" s="66" cm="1">
        <f t="array" ref="Q91">(SUM(ABS(Q79:Q90-$B$79:$B$90)))/37</f>
        <v>9.462547481081085E-2</v>
      </c>
      <c r="R91" s="66" cm="1">
        <f t="array" ref="R91">(SUM(ABS(R79:R90-$B$79:$B$90)))/37</f>
        <v>0.25895617199999993</v>
      </c>
      <c r="S91" s="66" cm="1">
        <f t="array" ref="S91">(SUM(ABS(S79:S90-$B$79:$B$90)))/37</f>
        <v>0.2208084505945945</v>
      </c>
      <c r="T91" s="67" cm="1">
        <f t="array" ref="T91">(SUM(ABS(T79:T90-$B$79:$B$90)))/37</f>
        <v>0.32402866843243228</v>
      </c>
      <c r="U91" s="66" cm="1">
        <f t="array" ref="U91">(SUM(ABS(U79:U90-$B$79:$B$90)))/37</f>
        <v>4.3756756756756776E-2</v>
      </c>
      <c r="V91" s="66" cm="1">
        <f t="array" ref="V91">(SUM(ABS(V79:V90-$B$79:$B$90)))/37</f>
        <v>3.8837837837837869E-2</v>
      </c>
      <c r="W91" s="66" cm="1">
        <f t="array" ref="W91">(SUM(ABS(W79:W90-$B$79:$B$90)))/37</f>
        <v>9.1485675675675601E-2</v>
      </c>
      <c r="X91" s="66" cm="1">
        <f t="array" ref="X91">(SUM(ABS(X79:X90-$B$79:$B$90)))/37</f>
        <v>8.5957027027026955E-2</v>
      </c>
      <c r="Y91" s="66" cm="1">
        <f t="array" ref="Y91">(SUM(ABS(Y79:Y90-$B$79:$B$90)))/37</f>
        <v>5.5638108108108028E-2</v>
      </c>
      <c r="Z91" s="66" cm="1">
        <f t="array" ref="Z91">(SUM(ABS(Z79:Z90-$B$79:$B$90)))/37</f>
        <v>9.1161511675675724E-2</v>
      </c>
      <c r="AA91" s="66" cm="1">
        <f t="array" ref="AA91">(SUM(ABS(AA79:AA90-$B$79:$B$90)))/37</f>
        <v>0.24949830237837831</v>
      </c>
      <c r="AB91" s="66" cm="1">
        <f t="array" ref="AB91">(SUM(ABS(AB79:AB90-$B$79:$B$90)))/37</f>
        <v>0.2215218357837837</v>
      </c>
      <c r="AC91" s="67" cm="1">
        <f t="array" ref="AC91">(SUM(ABS(AC79:AC90-$B$79:$B$90)))/37</f>
        <v>0.32590406248648646</v>
      </c>
    </row>
    <row r="92" spans="1:29" ht="15.75" customHeight="1" x14ac:dyDescent="0.25">
      <c r="A92" s="68" t="s">
        <v>16</v>
      </c>
      <c r="B92" s="64"/>
      <c r="C92" s="65"/>
      <c r="D92" s="65"/>
      <c r="E92" s="65"/>
      <c r="F92" s="65"/>
      <c r="G92" s="65"/>
      <c r="H92" s="69" cm="1">
        <f t="array" ref="H92">MAX(ABS(H79:H90-$B$79:$B$90))</f>
        <v>0.71070641599999895</v>
      </c>
      <c r="I92" s="69" cm="1">
        <f t="array" ref="I92">MAX(ABS(I79:I90-$B$79:$B$90))</f>
        <v>0.92871375999999906</v>
      </c>
      <c r="J92" s="69" cm="1">
        <f t="array" ref="J92">MAX(ABS(J79:J90-$B$79:$B$90))</f>
        <v>0.85986841199999908</v>
      </c>
      <c r="K92" s="70" cm="1">
        <f t="array" ref="K92">MAX(ABS(K79:K90-$B$79:$B$90))</f>
        <v>1.2408308119999996</v>
      </c>
      <c r="L92" s="69" cm="1">
        <f t="array" ref="L92">MAX(ABS(L79:L90-$B$79:$B$90))</f>
        <v>0.38399999999999856</v>
      </c>
      <c r="M92" s="69" cm="1">
        <f t="array" ref="M92">MAX(ABS(M79:M90-$B$79:$B$90))</f>
        <v>0.42800000000000082</v>
      </c>
      <c r="N92" s="69" cm="1">
        <f t="array" ref="N92">MAX(ABS(N79:N90-$B$79:$B$90))</f>
        <v>0.50385999999999953</v>
      </c>
      <c r="O92" s="69" cm="1">
        <f t="array" ref="O92">MAX(ABS(O79:O90-$B$79:$B$90))</f>
        <v>0.36270999999999987</v>
      </c>
      <c r="P92" s="69" cm="1">
        <f t="array" ref="P92">MAX(ABS(P79:P90-$B$79:$B$90))</f>
        <v>0.29693000000000147</v>
      </c>
      <c r="Q92" s="69" cm="1">
        <f t="array" ref="Q92">MAX(ABS(Q79:Q90-$B$79:$B$90))</f>
        <v>0.71233911199999866</v>
      </c>
      <c r="R92" s="69" cm="1">
        <f t="array" ref="R92">MAX(ABS(R79:R90-$B$79:$B$90))</f>
        <v>0.9825927279999993</v>
      </c>
      <c r="S92" s="69" cm="1">
        <f t="array" ref="S92">MAX(ABS(S79:S90-$B$79:$B$90))</f>
        <v>0.88354250399999934</v>
      </c>
      <c r="T92" s="70" cm="1">
        <f t="array" ref="T92">MAX(ABS(T79:T90-$B$79:$B$90))</f>
        <v>1.2568856559999997</v>
      </c>
      <c r="U92" s="69" cm="1">
        <f t="array" ref="U92">MAX(ABS(U79:U90-$B$79:$B$90))</f>
        <v>0.21699999999999875</v>
      </c>
      <c r="V92" s="69" cm="1">
        <f t="array" ref="V92">MAX(ABS(V79:V90-$B$79:$B$90))</f>
        <v>0.23200000000000109</v>
      </c>
      <c r="W92" s="69" cm="1">
        <f t="array" ref="W92">MAX(ABS(W79:W90-$B$79:$B$90))</f>
        <v>0.45713999999999988</v>
      </c>
      <c r="X92" s="69" cm="1">
        <f t="array" ref="X92">MAX(ABS(X79:X90-$B$79:$B$90))</f>
        <v>0.40798999999999985</v>
      </c>
      <c r="Y92" s="69" cm="1">
        <f t="array" ref="Y92">MAX(ABS(Y79:Y90-$B$79:$B$90))</f>
        <v>0.31047000000000047</v>
      </c>
      <c r="Z92" s="69" cm="1">
        <f t="array" ref="Z92">MAX(ABS(Z79:Z90-$B$79:$B$90))</f>
        <v>0.67641979999999968</v>
      </c>
      <c r="AA92" s="69" cm="1">
        <f t="array" ref="AA92">MAX(ABS(AA79:AA90-$B$79:$B$90))</f>
        <v>0.96925904399999929</v>
      </c>
      <c r="AB92" s="69" cm="1">
        <f t="array" ref="AB92">MAX(ABS(AB79:AB90-$B$79:$B$90))</f>
        <v>0.89742041999999955</v>
      </c>
      <c r="AC92" s="70" cm="1">
        <f t="array" ref="AC92">MAX(ABS(AC79:AC90-$B$79:$B$90))</f>
        <v>1.275661659999999</v>
      </c>
    </row>
    <row r="93" spans="1:29" ht="15.75" customHeight="1" x14ac:dyDescent="0.25">
      <c r="A93" s="68" t="s">
        <v>17</v>
      </c>
      <c r="B93" s="64"/>
      <c r="C93" s="65"/>
      <c r="D93" s="65"/>
      <c r="E93" s="65"/>
      <c r="F93" s="65"/>
      <c r="G93" s="65"/>
      <c r="H93" s="69" cm="1">
        <f t="array" ref="H93">MIN(ABS(H79:H90-$B$79:$B$90))</f>
        <v>0.11267417200000018</v>
      </c>
      <c r="I93" s="69" cm="1">
        <f t="array" ref="I93">MIN(ABS(I79:I90-$B$79:$B$90))</f>
        <v>0.37939028000000086</v>
      </c>
      <c r="J93" s="69" cm="1">
        <f t="array" ref="J93">MIN(ABS(J79:J90-$B$79:$B$90))</f>
        <v>0.30864012000000152</v>
      </c>
      <c r="K93" s="70" cm="1">
        <f t="array" ref="K93">MIN(ABS(K79:K90-$B$79:$B$90))</f>
        <v>0.51381558400000138</v>
      </c>
      <c r="L93" s="69" cm="1">
        <f t="array" ref="L93">MIN(ABS(L79:L90-$B$79:$B$90))</f>
        <v>1.2999999999999901E-2</v>
      </c>
      <c r="M93" s="69" cm="1">
        <f t="array" ref="M93">MIN(ABS(M79:M90-$B$79:$B$90))</f>
        <v>1.1999999999998678E-2</v>
      </c>
      <c r="N93" s="69" cm="1">
        <f t="array" ref="N93">MIN(ABS(N79:N90-$B$79:$B$90))</f>
        <v>5.1589999999999137E-2</v>
      </c>
      <c r="O93" s="69" cm="1">
        <f t="array" ref="O93">MIN(ABS(O79:O90-$B$79:$B$90))</f>
        <v>7.8329999999999345E-2</v>
      </c>
      <c r="P93" s="69" cm="1">
        <f t="array" ref="P93">MIN(ABS(P79:P90-$B$79:$B$90))</f>
        <v>1.6199999999999548E-2</v>
      </c>
      <c r="Q93" s="69" cm="1">
        <f t="array" ref="Q93">MIN(ABS(Q79:Q90-$B$79:$B$90))</f>
        <v>0.10015683600000003</v>
      </c>
      <c r="R93" s="69" cm="1">
        <f t="array" ref="R93">MIN(ABS(R79:R90-$B$79:$B$90))</f>
        <v>0.42537788400000132</v>
      </c>
      <c r="S93" s="69" cm="1">
        <f t="array" ref="S93">MIN(ABS(S79:S90-$B$79:$B$90))</f>
        <v>0.34265462000000113</v>
      </c>
      <c r="T93" s="70" cm="1">
        <f t="array" ref="T93">MIN(ABS(T79:T90-$B$79:$B$90))</f>
        <v>0.53885025599999992</v>
      </c>
      <c r="U93" s="69" cm="1">
        <f t="array" ref="U93">MIN(ABS(U79:U90-$B$79:$B$90))</f>
        <v>7.0000000000014495E-3</v>
      </c>
      <c r="V93" s="69" cm="1">
        <f t="array" ref="V93">MIN(ABS(V79:V90-$B$79:$B$90))</f>
        <v>7.9999999999991189E-3</v>
      </c>
      <c r="W93" s="69" cm="1">
        <f t="array" ref="W93">MIN(ABS(W79:W90-$B$79:$B$90))</f>
        <v>6.7299999999999471E-2</v>
      </c>
      <c r="X93" s="69" cm="1">
        <f t="array" ref="X93">MIN(ABS(X79:X90-$B$79:$B$90))</f>
        <v>8.7329999999999686E-2</v>
      </c>
      <c r="Y93" s="69" cm="1">
        <f t="array" ref="Y93">MIN(ABS(Y79:Y90-$B$79:$B$90))</f>
        <v>3.9200000000008117E-3</v>
      </c>
      <c r="Z93" s="69" cm="1">
        <f t="array" ref="Z93">MIN(ABS(Z79:Z90-$B$79:$B$90))</f>
        <v>8.0564483999999936E-2</v>
      </c>
      <c r="AA93" s="69" cm="1">
        <f t="array" ref="AA93">MIN(ABS(AA79:AA90-$B$79:$B$90))</f>
        <v>0.41313266400000082</v>
      </c>
      <c r="AB93" s="69" cm="1">
        <f t="array" ref="AB93">MIN(ABS(AB79:AB90-$B$79:$B$90))</f>
        <v>0.34292673600000079</v>
      </c>
      <c r="AC93" s="70" cm="1">
        <f t="array" ref="AC93">MIN(ABS(AC79:AC90-$B$79:$B$90))</f>
        <v>0.54483680800000123</v>
      </c>
    </row>
    <row r="94" spans="1:29" ht="15.75" customHeight="1" thickBot="1" x14ac:dyDescent="0.3">
      <c r="A94" s="71" t="s">
        <v>18</v>
      </c>
      <c r="B94" s="72"/>
      <c r="C94" s="73"/>
      <c r="D94" s="73"/>
      <c r="E94" s="73"/>
      <c r="F94" s="73"/>
      <c r="G94" s="73"/>
      <c r="H94" s="74" cm="1">
        <f t="array" ref="H94">SQRT(SUM(((ABS(H79:H90-$B$79:$B$90)-H91)^2)/11))</f>
        <v>0.29588924837472186</v>
      </c>
      <c r="I94" s="74" cm="1">
        <f t="array" ref="I94">SQRT(SUM(((ABS(I79:I90-$B$79:$B$90)-I91)^2)/11))</f>
        <v>0.55281658639595466</v>
      </c>
      <c r="J94" s="74" cm="1">
        <f t="array" ref="J94">SQRT(SUM(((ABS(J79:J90-$B$79:$B$90)-J91)^2)/11))</f>
        <v>0.49804461289986168</v>
      </c>
      <c r="K94" s="75" cm="1">
        <f t="array" ref="K94">SQRT(SUM(((ABS(K79:K90-$B$79:$B$90)-K91)^2)/11))</f>
        <v>0.73171596968870112</v>
      </c>
      <c r="L94" s="74" cm="1">
        <f t="array" ref="L94">SQRT(SUM(((ABS(L79:L90-$B$79:$B$90)-L91)^2)/11))</f>
        <v>0.21880515319816707</v>
      </c>
      <c r="M94" s="74" cm="1">
        <f t="array" ref="M94">SQRT(SUM(((ABS(M79:M90-$B$79:$B$90)-M91)^2)/11))</f>
        <v>0.18483635048133853</v>
      </c>
      <c r="N94" s="74" cm="1">
        <f t="array" ref="N94">SQRT(SUM(((ABS(N79:N90-$B$79:$B$90)-N91)^2)/11))</f>
        <v>0.28536642962474862</v>
      </c>
      <c r="O94" s="74" cm="1">
        <f t="array" ref="O94">SQRT(SUM(((ABS(O79:O90-$B$79:$B$90)-O91)^2)/11))</f>
        <v>0.19368505522729676</v>
      </c>
      <c r="P94" s="74" cm="1">
        <f t="array" ref="P94">SQRT(SUM(((ABS(P79:P90-$B$79:$B$90)-P91)^2)/11))</f>
        <v>0.1665978459231478</v>
      </c>
      <c r="Q94" s="74" cm="1">
        <f t="array" ref="Q94">SQRT(SUM(((ABS(Q79:Q90-$B$79:$B$90)-Q91)^2)/11))</f>
        <v>0.28954602018605596</v>
      </c>
      <c r="R94" s="74" cm="1">
        <f t="array" ref="R94">SQRT(SUM(((ABS(R79:R90-$B$79:$B$90)-R91)^2)/11))</f>
        <v>0.59388965429768259</v>
      </c>
      <c r="S94" s="74" cm="1">
        <f t="array" ref="S94">SQRT(SUM(((ABS(S79:S90-$B$79:$B$90)-S91)^2)/11))</f>
        <v>0.51568394261624284</v>
      </c>
      <c r="T94" s="75" cm="1">
        <f t="array" ref="T94">SQRT(SUM(((ABS(T79:T90-$B$79:$B$90)-T91)^2)/11))</f>
        <v>0.74538775819179282</v>
      </c>
      <c r="U94" s="74" cm="1">
        <f t="array" ref="U94">SQRT(SUM(((ABS(U79:U90-$B$79:$B$90)-U91)^2)/11))</f>
        <v>0.11062486436111281</v>
      </c>
      <c r="V94" s="74" cm="1">
        <f t="array" ref="V94">SQRT(SUM(((ABS(V79:V90-$B$79:$B$90)-V91)^2)/11))</f>
        <v>0.10919689715416607</v>
      </c>
      <c r="W94" s="74" cm="1">
        <f t="array" ref="W94">SQRT(SUM(((ABS(W79:W90-$B$79:$B$90)-W91)^2)/11))</f>
        <v>0.25464641967071183</v>
      </c>
      <c r="X94" s="74" cm="1">
        <f t="array" ref="X94">SQRT(SUM(((ABS(X79:X90-$B$79:$B$90)-X91)^2)/11))</f>
        <v>0.21596003308479561</v>
      </c>
      <c r="Y94" s="74" cm="1">
        <f t="array" ref="Y94">SQRT(SUM(((ABS(Y79:Y90-$B$79:$B$90)-Y91)^2)/11))</f>
        <v>0.16448428615782132</v>
      </c>
      <c r="Z94" s="74" cm="1">
        <f t="array" ref="Z94">SQRT(SUM(((ABS(Z79:Z90-$B$79:$B$90)-Z91)^2)/11))</f>
        <v>0.28599133698579599</v>
      </c>
      <c r="AA94" s="74" cm="1">
        <f t="array" ref="AA94">SQRT(SUM(((ABS(AA79:AA90-$B$79:$B$90)-AA91)^2)/11))</f>
        <v>0.57584766931824249</v>
      </c>
      <c r="AB94" s="74" cm="1">
        <f t="array" ref="AB94">SQRT(SUM(((ABS(AB79:AB90-$B$79:$B$90)-AB91)^2)/11))</f>
        <v>0.52030066299602695</v>
      </c>
      <c r="AC94" s="75" cm="1">
        <f t="array" ref="AC94">SQRT(SUM(((ABS(AC79:AC90-$B$79:$B$90)-AC91)^2)/11))</f>
        <v>0.75254993638507772</v>
      </c>
    </row>
    <row r="95" spans="1:29" ht="23.25" thickBot="1" x14ac:dyDescent="0.3">
      <c r="A95" s="58" t="s">
        <v>19</v>
      </c>
      <c r="B95" s="32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</row>
    <row r="96" spans="1:29" ht="19.5" thickBot="1" x14ac:dyDescent="0.3">
      <c r="A96" s="90" t="s">
        <v>44</v>
      </c>
      <c r="B96" s="47">
        <v>7.75</v>
      </c>
      <c r="C96" s="59"/>
      <c r="D96" s="59"/>
      <c r="E96" s="59"/>
      <c r="F96" s="59"/>
      <c r="G96" s="93"/>
      <c r="H96" s="43">
        <v>8.3202188160000006</v>
      </c>
      <c r="I96" s="43">
        <v>7.2189653639999998</v>
      </c>
      <c r="J96" s="43">
        <v>7.3572002919999999</v>
      </c>
      <c r="K96" s="44">
        <v>7.1242689959999996</v>
      </c>
      <c r="L96" s="43">
        <v>7.4859999999999998</v>
      </c>
      <c r="M96" s="43">
        <v>7.609</v>
      </c>
      <c r="N96" s="43">
        <v>7.59884</v>
      </c>
      <c r="O96" s="43">
        <v>7.7851999999999997</v>
      </c>
      <c r="P96" s="43">
        <v>7.8132799999999998</v>
      </c>
      <c r="Q96" s="43">
        <v>8.2976331880000007</v>
      </c>
      <c r="R96" s="43">
        <v>7.1452219279999998</v>
      </c>
      <c r="S96" s="43">
        <v>7.3280838800000003</v>
      </c>
      <c r="T96" s="44">
        <v>7.0940641199999996</v>
      </c>
      <c r="U96" s="43">
        <v>7.4859999999999998</v>
      </c>
      <c r="V96" s="43">
        <v>7.609</v>
      </c>
      <c r="W96" s="43">
        <v>7.6354499999999996</v>
      </c>
      <c r="X96" s="43">
        <v>7.7394800000000004</v>
      </c>
      <c r="Y96" s="43">
        <v>7.8474700000000004</v>
      </c>
      <c r="Z96" s="43">
        <v>8.3008985800000001</v>
      </c>
      <c r="AA96" s="43">
        <v>7.2053595640000001</v>
      </c>
      <c r="AB96" s="43">
        <v>7.3357031279999996</v>
      </c>
      <c r="AC96" s="44">
        <v>7.1060372239999996</v>
      </c>
    </row>
    <row r="97" spans="1:29" ht="19.5" thickBot="1" x14ac:dyDescent="0.3">
      <c r="A97" s="91" t="s">
        <v>45</v>
      </c>
      <c r="B97" s="47">
        <v>7.59</v>
      </c>
      <c r="C97" s="59"/>
      <c r="D97" s="59"/>
      <c r="E97" s="59"/>
      <c r="F97" s="59"/>
      <c r="G97" s="93"/>
      <c r="H97" s="43">
        <v>8.4026699639999993</v>
      </c>
      <c r="I97" s="43">
        <v>7.2986953520000002</v>
      </c>
      <c r="J97" s="43">
        <v>7.4312158439999996</v>
      </c>
      <c r="K97" s="44">
        <v>7.1884883720000001</v>
      </c>
      <c r="L97" s="43">
        <v>7.4349999999999996</v>
      </c>
      <c r="M97" s="43">
        <v>7.577</v>
      </c>
      <c r="N97" s="43">
        <v>7.5629</v>
      </c>
      <c r="O97" s="43">
        <v>7.7546299999999997</v>
      </c>
      <c r="P97" s="43">
        <v>7.7843099999999996</v>
      </c>
      <c r="Q97" s="43">
        <v>8.3809006840000002</v>
      </c>
      <c r="R97" s="43">
        <v>7.2287615399999998</v>
      </c>
      <c r="S97" s="43">
        <v>7.3993782719999999</v>
      </c>
      <c r="T97" s="44">
        <v>7.1580113799999996</v>
      </c>
      <c r="U97" s="43">
        <v>7.6550000000000002</v>
      </c>
      <c r="V97" s="43">
        <v>7.8029999999999999</v>
      </c>
      <c r="W97" s="43">
        <v>7.5982500000000002</v>
      </c>
      <c r="X97" s="43">
        <v>7.7191299999999998</v>
      </c>
      <c r="Y97" s="43">
        <v>7.8256500000000004</v>
      </c>
      <c r="Z97" s="43">
        <v>8.3847103080000007</v>
      </c>
      <c r="AA97" s="43">
        <v>7.2796472320000003</v>
      </c>
      <c r="AB97" s="43">
        <v>7.4094465639999996</v>
      </c>
      <c r="AC97" s="44">
        <v>7.1683517879999998</v>
      </c>
    </row>
    <row r="98" spans="1:29" ht="19.5" thickBot="1" x14ac:dyDescent="0.3">
      <c r="A98" s="91" t="s">
        <v>46</v>
      </c>
      <c r="B98" s="47">
        <v>7.99</v>
      </c>
      <c r="C98" s="88"/>
      <c r="D98" s="59"/>
      <c r="E98" s="59"/>
      <c r="F98" s="59"/>
      <c r="G98" s="93"/>
      <c r="H98" s="43">
        <v>8.7430870800000005</v>
      </c>
      <c r="I98" s="43">
        <v>7.6475480640000004</v>
      </c>
      <c r="J98" s="43">
        <v>7.793946472</v>
      </c>
      <c r="K98" s="44">
        <v>7.4804688400000003</v>
      </c>
      <c r="L98" s="43">
        <v>8.2270000000000003</v>
      </c>
      <c r="M98" s="43">
        <v>8.3390000000000004</v>
      </c>
      <c r="N98" s="43">
        <v>8.1618499999999994</v>
      </c>
      <c r="O98" s="43">
        <v>8.3466100000000001</v>
      </c>
      <c r="P98" s="43">
        <v>8.4004899999999996</v>
      </c>
      <c r="Q98" s="43">
        <v>8.7264880040000001</v>
      </c>
      <c r="R98" s="43">
        <v>7.58115176</v>
      </c>
      <c r="S98" s="43">
        <v>7.7700002640000001</v>
      </c>
      <c r="T98" s="44">
        <v>7.4584274439999998</v>
      </c>
      <c r="U98" s="43">
        <v>8.4469999999999992</v>
      </c>
      <c r="V98" s="43">
        <v>8.5630000000000006</v>
      </c>
      <c r="W98" s="43">
        <v>8.2058800000000005</v>
      </c>
      <c r="X98" s="43">
        <v>8.2941900000000004</v>
      </c>
      <c r="Y98" s="43">
        <v>8.4290900000000004</v>
      </c>
      <c r="Z98" s="43">
        <v>8.7088004639999994</v>
      </c>
      <c r="AA98" s="43">
        <v>9.3528990360000002</v>
      </c>
      <c r="AB98" s="43">
        <v>9.2538488119999993</v>
      </c>
      <c r="AC98" s="44">
        <v>9.219562196</v>
      </c>
    </row>
    <row r="99" spans="1:29" ht="15" customHeight="1" thickBot="1" x14ac:dyDescent="0.3">
      <c r="A99" s="141" t="s">
        <v>47</v>
      </c>
      <c r="B99" s="47">
        <v>7.7</v>
      </c>
      <c r="G99" s="49"/>
      <c r="H99" s="22">
        <v>8.5466193280000002</v>
      </c>
      <c r="I99" s="22">
        <v>7.4562505159999999</v>
      </c>
      <c r="J99" s="22">
        <v>7.5920363999999996</v>
      </c>
      <c r="K99" s="24">
        <v>7.2758376079999998</v>
      </c>
      <c r="L99" s="22">
        <v>7.931</v>
      </c>
      <c r="M99" s="22">
        <v>8.048</v>
      </c>
      <c r="N99" s="22">
        <v>7.8834900000000001</v>
      </c>
      <c r="O99" s="22">
        <v>8.0638900000000007</v>
      </c>
      <c r="P99" s="22">
        <v>8.1170000000000009</v>
      </c>
      <c r="Q99" s="21">
        <v>8.5305644839999992</v>
      </c>
      <c r="R99" s="22">
        <v>7.3920311400000003</v>
      </c>
      <c r="S99" s="21">
        <v>7.5675459600000003</v>
      </c>
      <c r="T99" s="20">
        <v>7.2537962120000001</v>
      </c>
      <c r="U99" s="22">
        <v>8.1519999999999992</v>
      </c>
      <c r="V99" s="22">
        <v>8.2739999999999991</v>
      </c>
      <c r="W99" s="22">
        <v>7.9295799999999996</v>
      </c>
      <c r="X99" s="22">
        <v>8.0181299999999993</v>
      </c>
      <c r="Y99" s="22">
        <v>8.15137</v>
      </c>
      <c r="Z99" s="22">
        <v>8.5185913800000002</v>
      </c>
      <c r="AA99" s="22">
        <v>7.4274062199999999</v>
      </c>
      <c r="AB99" s="22">
        <v>7.55938248</v>
      </c>
      <c r="AC99" s="20">
        <v>7.2456327319999998</v>
      </c>
    </row>
    <row r="100" spans="1:29" ht="15" customHeight="1" thickBot="1" x14ac:dyDescent="0.3">
      <c r="A100" s="142"/>
      <c r="B100" s="47">
        <v>8.8699999999999992</v>
      </c>
      <c r="C100" s="37"/>
      <c r="D100" s="37"/>
      <c r="E100" s="37"/>
      <c r="F100" s="37"/>
      <c r="G100" s="52"/>
      <c r="H100" s="40">
        <v>9.5684149079999994</v>
      </c>
      <c r="I100" s="40">
        <v>8.4785903279999992</v>
      </c>
      <c r="J100" s="40">
        <v>8.5866203799999994</v>
      </c>
      <c r="K100" s="41">
        <v>8.3098784079999994</v>
      </c>
      <c r="L100" s="40">
        <v>8.8490000000000002</v>
      </c>
      <c r="M100" s="40">
        <v>8.968</v>
      </c>
      <c r="N100" s="40">
        <v>8.9018599999999992</v>
      </c>
      <c r="O100" s="40">
        <v>9.0815099999999997</v>
      </c>
      <c r="P100" s="40">
        <v>9.1190899999999999</v>
      </c>
      <c r="Q100" s="40">
        <v>9.5588908480000008</v>
      </c>
      <c r="R100" s="40">
        <v>8.4222623159999994</v>
      </c>
      <c r="S100" s="40">
        <v>8.5675722600000004</v>
      </c>
      <c r="T100" s="41">
        <v>8.2938235640000002</v>
      </c>
      <c r="U100" s="40">
        <v>9.0380000000000003</v>
      </c>
      <c r="V100" s="40">
        <v>9.1620000000000008</v>
      </c>
      <c r="W100" s="40">
        <v>8.9208099999999995</v>
      </c>
      <c r="X100" s="40">
        <v>9.0229400000000002</v>
      </c>
      <c r="Y100" s="40">
        <v>9.1349499999999999</v>
      </c>
      <c r="Z100" s="40">
        <v>9.5406590760000007</v>
      </c>
      <c r="AA100" s="40">
        <v>8.452739308</v>
      </c>
      <c r="AB100" s="40">
        <v>8.5539664599999998</v>
      </c>
      <c r="AC100" s="41">
        <v>8.2821225760000008</v>
      </c>
    </row>
    <row r="101" spans="1:29" ht="15" customHeight="1" thickBot="1" x14ac:dyDescent="0.3">
      <c r="A101" s="141" t="s">
        <v>48</v>
      </c>
      <c r="B101" s="47">
        <v>7.66</v>
      </c>
      <c r="G101" s="49"/>
      <c r="H101" s="22">
        <v>8.4943730560000006</v>
      </c>
      <c r="I101" s="22">
        <v>7.4042763599999999</v>
      </c>
      <c r="J101" s="22">
        <v>7.5381574320000002</v>
      </c>
      <c r="K101" s="24">
        <v>7.2219586400000004</v>
      </c>
      <c r="L101" s="22">
        <v>7.8710000000000004</v>
      </c>
      <c r="M101" s="22">
        <v>7.9880000000000004</v>
      </c>
      <c r="N101" s="22">
        <v>7.8259100000000004</v>
      </c>
      <c r="O101" s="22">
        <v>8.0055200000000006</v>
      </c>
      <c r="P101" s="22">
        <v>8.0583500000000008</v>
      </c>
      <c r="Q101" s="22">
        <v>8.4783182119999996</v>
      </c>
      <c r="R101" s="22">
        <v>7.3400569840000003</v>
      </c>
      <c r="S101" s="22">
        <v>7.5136669920000001</v>
      </c>
      <c r="T101" s="24">
        <v>7.1999172439999999</v>
      </c>
      <c r="U101" s="22">
        <v>8.0939999999999994</v>
      </c>
      <c r="V101" s="22">
        <v>8.2149999999999999</v>
      </c>
      <c r="W101" s="22">
        <v>7.8735099999999996</v>
      </c>
      <c r="X101" s="22">
        <v>7.96122</v>
      </c>
      <c r="Y101" s="22">
        <v>8.0941200000000002</v>
      </c>
      <c r="Z101" s="22">
        <v>8.4677056880000006</v>
      </c>
      <c r="AA101" s="22">
        <v>7.376792644</v>
      </c>
      <c r="AB101" s="22">
        <v>7.5065919760000002</v>
      </c>
      <c r="AC101" s="24">
        <v>7.1931143439999996</v>
      </c>
    </row>
    <row r="102" spans="1:29" ht="15" customHeight="1" thickBot="1" x14ac:dyDescent="0.3">
      <c r="A102" s="142"/>
      <c r="B102" s="47">
        <v>8.65</v>
      </c>
      <c r="C102" s="51"/>
      <c r="D102" s="37"/>
      <c r="E102" s="37"/>
      <c r="F102" s="37"/>
      <c r="G102" s="52"/>
      <c r="H102" s="40">
        <v>9.4919503120000002</v>
      </c>
      <c r="I102" s="40">
        <v>8.4062074720000002</v>
      </c>
      <c r="J102" s="40">
        <v>8.5115163640000002</v>
      </c>
      <c r="K102" s="41">
        <v>8.2315090000000009</v>
      </c>
      <c r="L102" s="40">
        <v>8.8770000000000007</v>
      </c>
      <c r="M102" s="40">
        <v>8.9890000000000008</v>
      </c>
      <c r="N102" s="40">
        <v>8.8631799999999998</v>
      </c>
      <c r="O102" s="40">
        <v>9.0164899999999992</v>
      </c>
      <c r="P102" s="40">
        <v>9.0754800000000007</v>
      </c>
      <c r="Q102" s="40">
        <v>9.4821541360000001</v>
      </c>
      <c r="R102" s="40">
        <v>8.3504236919999997</v>
      </c>
      <c r="S102" s="40">
        <v>8.4924682439999994</v>
      </c>
      <c r="T102" s="41">
        <v>8.2151820400000002</v>
      </c>
      <c r="U102" s="40">
        <v>9.0589999999999993</v>
      </c>
      <c r="V102" s="40">
        <v>9.1769999999999996</v>
      </c>
      <c r="W102" s="40">
        <v>8.8902999999999999</v>
      </c>
      <c r="X102" s="40">
        <v>8.9621499999999994</v>
      </c>
      <c r="Y102" s="40">
        <v>9.093</v>
      </c>
      <c r="Z102" s="40">
        <v>9.4663714080000005</v>
      </c>
      <c r="AA102" s="40">
        <v>8.3822612640000003</v>
      </c>
      <c r="AB102" s="40">
        <v>8.4813114879999993</v>
      </c>
      <c r="AC102" s="41">
        <v>8.2064743280000005</v>
      </c>
    </row>
    <row r="103" spans="1:29" ht="19.5" thickBot="1" x14ac:dyDescent="0.3">
      <c r="A103" s="92" t="s">
        <v>49</v>
      </c>
      <c r="B103" s="47">
        <v>7.15</v>
      </c>
      <c r="C103" s="59"/>
      <c r="D103" s="59"/>
      <c r="E103" s="59"/>
      <c r="F103" s="59"/>
      <c r="G103" s="93"/>
      <c r="H103" s="43">
        <v>8.0366739440000003</v>
      </c>
      <c r="I103" s="43">
        <v>6.9906600399999999</v>
      </c>
      <c r="J103" s="43">
        <v>7.1087583839999997</v>
      </c>
      <c r="K103" s="44">
        <v>6.8584116640000001</v>
      </c>
      <c r="L103" s="43">
        <v>7.2729999999999997</v>
      </c>
      <c r="M103" s="43">
        <v>7.4240000000000004</v>
      </c>
      <c r="N103" s="43">
        <v>7.2338800000000001</v>
      </c>
      <c r="O103" s="43">
        <v>7.3786699999999996</v>
      </c>
      <c r="P103" s="43">
        <v>7.4502100000000002</v>
      </c>
      <c r="Q103" s="43">
        <v>8.0081017639999992</v>
      </c>
      <c r="R103" s="43">
        <v>6.9101137039999996</v>
      </c>
      <c r="S103" s="43">
        <v>7.0728390719999998</v>
      </c>
      <c r="T103" s="44">
        <v>6.8219481200000001</v>
      </c>
      <c r="U103" s="43">
        <v>7.5140000000000002</v>
      </c>
      <c r="V103" s="43">
        <v>7.67</v>
      </c>
      <c r="W103" s="43">
        <v>7.2964099999999998</v>
      </c>
      <c r="X103" s="43">
        <v>7.3548600000000004</v>
      </c>
      <c r="Y103" s="43">
        <v>7.5092999999999996</v>
      </c>
      <c r="Z103" s="43">
        <v>8.0255171880000002</v>
      </c>
      <c r="AA103" s="43">
        <v>6.977870588</v>
      </c>
      <c r="AB103" s="43">
        <v>7.093792004</v>
      </c>
      <c r="AC103" s="44">
        <v>6.845894328</v>
      </c>
    </row>
    <row r="104" spans="1:29" ht="15" customHeight="1" thickBot="1" x14ac:dyDescent="0.3">
      <c r="A104" s="141" t="s">
        <v>50</v>
      </c>
      <c r="B104" s="47">
        <v>7.66</v>
      </c>
      <c r="G104" s="49"/>
      <c r="H104" s="22">
        <v>8.5441702839999998</v>
      </c>
      <c r="I104" s="22">
        <v>7.4538014720000003</v>
      </c>
      <c r="J104" s="22">
        <v>7.5904037039999999</v>
      </c>
      <c r="K104" s="24">
        <v>7.2755654920000001</v>
      </c>
      <c r="L104" s="22">
        <v>7.9219999999999997</v>
      </c>
      <c r="M104" s="22">
        <v>8.0399999999999991</v>
      </c>
      <c r="N104" s="22">
        <v>7.8748500000000003</v>
      </c>
      <c r="O104" s="22">
        <v>8.0539799999999993</v>
      </c>
      <c r="P104" s="22">
        <v>8.1080500000000004</v>
      </c>
      <c r="Q104" s="22">
        <v>8.5281154400000005</v>
      </c>
      <c r="R104" s="22">
        <v>7.3893099800000002</v>
      </c>
      <c r="S104" s="22">
        <v>7.5659132639999997</v>
      </c>
      <c r="T104" s="24">
        <v>7.2535240959999996</v>
      </c>
      <c r="U104" s="22">
        <v>8.1449999999999996</v>
      </c>
      <c r="V104" s="22">
        <v>8.2669999999999995</v>
      </c>
      <c r="W104" s="22">
        <v>7.9212999999999996</v>
      </c>
      <c r="X104" s="22">
        <v>8.0079700000000003</v>
      </c>
      <c r="Y104" s="22">
        <v>8.1426099999999995</v>
      </c>
      <c r="Z104" s="22">
        <v>8.5166865680000008</v>
      </c>
      <c r="AA104" s="22">
        <v>7.4257735240000002</v>
      </c>
      <c r="AB104" s="22">
        <v>7.5580219</v>
      </c>
      <c r="AC104" s="24">
        <v>7.246176964</v>
      </c>
    </row>
    <row r="105" spans="1:29" ht="15.75" thickBot="1" x14ac:dyDescent="0.3">
      <c r="A105" s="142"/>
      <c r="B105" s="47">
        <v>8.65</v>
      </c>
      <c r="C105" s="37"/>
      <c r="D105" s="37"/>
      <c r="E105" s="37"/>
      <c r="F105" s="37"/>
      <c r="G105" s="52"/>
      <c r="H105" s="40">
        <v>9.5991640159999996</v>
      </c>
      <c r="I105" s="40">
        <v>8.5066182759999993</v>
      </c>
      <c r="J105" s="40">
        <v>8.6157367919999999</v>
      </c>
      <c r="K105" s="41">
        <v>8.3395390519999992</v>
      </c>
      <c r="L105" s="40">
        <v>8.9830000000000005</v>
      </c>
      <c r="M105" s="40">
        <v>9.0990000000000002</v>
      </c>
      <c r="N105" s="40">
        <v>8.9912899999999993</v>
      </c>
      <c r="O105" s="40">
        <v>9.1543899999999994</v>
      </c>
      <c r="P105" s="40">
        <v>9.2050199999999993</v>
      </c>
      <c r="Q105" s="40">
        <v>9.5896399559999992</v>
      </c>
      <c r="R105" s="40">
        <v>8.4494739160000005</v>
      </c>
      <c r="S105" s="40">
        <v>8.5964165559999994</v>
      </c>
      <c r="T105" s="41">
        <v>8.3232120920000003</v>
      </c>
      <c r="U105" s="40">
        <v>9.1509999999999998</v>
      </c>
      <c r="V105" s="40">
        <v>9.2710000000000008</v>
      </c>
      <c r="W105" s="40">
        <v>9.0020299999999995</v>
      </c>
      <c r="X105" s="40">
        <v>9.0867000000000004</v>
      </c>
      <c r="Y105" s="40">
        <v>9.2092899999999993</v>
      </c>
      <c r="Z105" s="40">
        <v>9.5711360679999995</v>
      </c>
      <c r="AA105" s="40">
        <v>8.4818557200000004</v>
      </c>
      <c r="AB105" s="40">
        <v>8.5828107560000007</v>
      </c>
      <c r="AC105" s="41">
        <v>8.3117832200000006</v>
      </c>
    </row>
    <row r="106" spans="1:29" ht="15" customHeight="1" x14ac:dyDescent="0.25">
      <c r="A106" s="63" t="s">
        <v>15</v>
      </c>
      <c r="B106" s="32"/>
      <c r="G106" s="49"/>
      <c r="H106" s="69" cm="1">
        <f t="array" ref="H106">(SUM(ABS(H96:H105-$B$96:$B$105)))/10</f>
        <v>0.80773417079999987</v>
      </c>
      <c r="I106" s="69" cm="1">
        <f t="array" ref="I106">(SUM(ABS(I96:I105-$B$96:$B$105)))/10</f>
        <v>0.2808386756000002</v>
      </c>
      <c r="J106" s="69" cm="1">
        <f t="array" ref="J106">(SUM(ABS(J96:J105-$B$96:$B$105)))/10</f>
        <v>0.15444079360000024</v>
      </c>
      <c r="K106" s="76" cm="1">
        <f t="array" ref="K106">(SUM(ABS(K96:K105-$B$96:$B$105)))/10</f>
        <v>0.43640739280000007</v>
      </c>
      <c r="L106" s="69" cm="1">
        <f t="array" ref="L106">(SUM(ABS(L96:L105-$B$96:$B$105)))/10</f>
        <v>0.20639999999999992</v>
      </c>
      <c r="M106" s="69" cm="1">
        <f t="array" ref="M106">(SUM(ABS(M96:M105-$B$96:$B$105)))/10</f>
        <v>0.27190000000000003</v>
      </c>
      <c r="N106" s="69" cm="1">
        <f t="array" ref="N106">(SUM(ABS(N96:N105-$B$96:$B$105)))/10</f>
        <v>0.15845699999999976</v>
      </c>
      <c r="O106" s="69" cm="1">
        <f t="array" ref="O106">(SUM(ABS(O96:O105-$B$96:$B$105)))/10</f>
        <v>0.29708899999999971</v>
      </c>
      <c r="P106" s="69" cm="1">
        <f t="array" ref="P106">(SUM(ABS(P96:P105-$B$96:$B$105)))/10</f>
        <v>0.34612800000000005</v>
      </c>
      <c r="Q106" s="69" cm="1">
        <f t="array" ref="Q106">(SUM(ABS(Q96:Q105-$B$96:$B$105)))/10</f>
        <v>0.79108067159999984</v>
      </c>
      <c r="R106" s="69" cm="1">
        <f t="array" ref="R106">(SUM(ABS(R96:R105-$B$96:$B$105)))/10</f>
        <v>0.34611930400000013</v>
      </c>
      <c r="S106" s="69" cm="1">
        <f t="array" ref="S106">(SUM(ABS(S96:S105-$B$96:$B$105)))/10</f>
        <v>0.17961152360000013</v>
      </c>
      <c r="T106" s="76" cm="1">
        <f t="array" ref="T106">(SUM(ABS(T96:T105-$B$96:$B$105)))/10</f>
        <v>0.45980936880000012</v>
      </c>
      <c r="U106" s="69" cm="1">
        <f t="array" ref="U106">(SUM(ABS(U96:U105-$B$96:$B$105)))/10</f>
        <v>0.35989999999999966</v>
      </c>
      <c r="V106" s="69" cm="1">
        <f t="array" ref="V106">(SUM(ABS(V96:V105-$B$96:$B$105)))/10</f>
        <v>0.46229999999999993</v>
      </c>
      <c r="W106" s="69" cm="1">
        <f t="array" ref="W106">(SUM(ABS(W96:W105-$B$96:$B$105)))/10</f>
        <v>0.18326199999999976</v>
      </c>
      <c r="X106" s="69" cm="1">
        <f t="array" ref="X106">(SUM(ABS(X96:X105-$B$96:$B$105)))/10</f>
        <v>0.25178099999999992</v>
      </c>
      <c r="Y106" s="69" cm="1">
        <f t="array" ref="Y106">(SUM(ABS(Y96:Y105-$B$96:$B$105)))/10</f>
        <v>0.37668499999999988</v>
      </c>
      <c r="Z106" s="69" cm="1">
        <f t="array" ref="Z106">(SUM(ABS(Z96:Z105-$B$96:$B$105)))/10</f>
        <v>0.78310767280000015</v>
      </c>
      <c r="AA106" s="69" cm="1">
        <f t="array" ref="AA106">(SUM(ABS(AA96:AA105-$B$96:$B$105)))/10</f>
        <v>0.40331929719999993</v>
      </c>
      <c r="AB106" s="69" cm="1">
        <f t="array" ref="AB106">(SUM(ABS(AB96:AB105-$B$96:$B$105)))/10</f>
        <v>0.28628220560000006</v>
      </c>
      <c r="AC106" s="76" cm="1">
        <f t="array" ref="AC106">(SUM(ABS(AC96:AC105-$B$96:$B$105)))/10</f>
        <v>0.53039746919999997</v>
      </c>
    </row>
    <row r="107" spans="1:29" ht="15" customHeight="1" x14ac:dyDescent="0.25">
      <c r="A107" s="68" t="s">
        <v>16</v>
      </c>
      <c r="B107" s="32"/>
      <c r="G107" s="49"/>
      <c r="H107" s="66" cm="1">
        <f t="array" ref="H107">MAX(ABS(H96:H105-$B$96:$B$105))</f>
        <v>0.94916401599999922</v>
      </c>
      <c r="I107" s="66" cm="1">
        <f t="array" ref="I107">MAX(ABS(I96:I105-$B$96:$B$105))</f>
        <v>0.53103463600000023</v>
      </c>
      <c r="J107" s="66" cm="1">
        <f t="array" ref="J107">MAX(ABS(J96:J105-$B$96:$B$105))</f>
        <v>0.39279970800000008</v>
      </c>
      <c r="K107" s="80" cm="1">
        <f t="array" ref="K107">MAX(ABS(K96:K105-$B$96:$B$105))</f>
        <v>0.62573100400000037</v>
      </c>
      <c r="L107" s="66" cm="1">
        <f t="array" ref="L107">MAX(ABS(L96:L105-$B$96:$B$105))</f>
        <v>0.33300000000000018</v>
      </c>
      <c r="M107" s="66" cm="1">
        <f t="array" ref="M107">MAX(ABS(M96:M105-$B$96:$B$105))</f>
        <v>0.44899999999999984</v>
      </c>
      <c r="N107" s="66" cm="1">
        <f t="array" ref="N107">MAX(ABS(N96:N105-$B$96:$B$105))</f>
        <v>0.34128999999999898</v>
      </c>
      <c r="O107" s="66" cm="1">
        <f t="array" ref="O107">MAX(ABS(O96:O105-$B$96:$B$105))</f>
        <v>0.50438999999999901</v>
      </c>
      <c r="P107" s="66" cm="1">
        <f t="array" ref="P107">MAX(ABS(P96:P105-$B$96:$B$105))</f>
        <v>0.55501999999999896</v>
      </c>
      <c r="Q107" s="66" cm="1">
        <f t="array" ref="Q107">MAX(ABS(Q96:Q105-$B$96:$B$105))</f>
        <v>0.93963995599999883</v>
      </c>
      <c r="R107" s="66" cm="1">
        <f t="array" ref="R107">MAX(ABS(R96:R105-$B$96:$B$105))</f>
        <v>0.60477807200000022</v>
      </c>
      <c r="S107" s="66" cm="1">
        <f t="array" ref="S107">MAX(ABS(S96:S105-$B$96:$B$105))</f>
        <v>0.42191611999999967</v>
      </c>
      <c r="T107" s="80" cm="1">
        <f t="array" ref="T107">MAX(ABS(T96:T105-$B$96:$B$105))</f>
        <v>0.65593588000000036</v>
      </c>
      <c r="U107" s="66" cm="1">
        <f t="array" ref="U107">MAX(ABS(U96:U105-$B$96:$B$105))</f>
        <v>0.50099999999999945</v>
      </c>
      <c r="V107" s="66" cm="1">
        <f t="array" ref="V107">MAX(ABS(V96:V105-$B$96:$B$105))</f>
        <v>0.62100000000000044</v>
      </c>
      <c r="W107" s="66" cm="1">
        <f t="array" ref="W107">MAX(ABS(W96:W105-$B$96:$B$105))</f>
        <v>0.35202999999999918</v>
      </c>
      <c r="X107" s="66" cm="1">
        <f t="array" ref="X107">MAX(ABS(X96:X105-$B$96:$B$105))</f>
        <v>0.43670000000000009</v>
      </c>
      <c r="Y107" s="66" cm="1">
        <f t="array" ref="Y107">MAX(ABS(Y96:Y105-$B$96:$B$105))</f>
        <v>0.55928999999999895</v>
      </c>
      <c r="Z107" s="66" cm="1">
        <f t="array" ref="Z107">MAX(ABS(Z96:Z105-$B$96:$B$105))</f>
        <v>0.92113606799999914</v>
      </c>
      <c r="AA107" s="66" cm="1">
        <f t="array" ref="AA107">MAX(ABS(AA96:AA105-$B$96:$B$105))</f>
        <v>1.362899036</v>
      </c>
      <c r="AB107" s="66" cm="1">
        <f t="array" ref="AB107">MAX(ABS(AB96:AB105-$B$96:$B$105))</f>
        <v>1.2638488119999991</v>
      </c>
      <c r="AC107" s="80" cm="1">
        <f t="array" ref="AC107">MAX(ABS(AC96:AC105-$B$96:$B$105))</f>
        <v>1.2295621959999998</v>
      </c>
    </row>
    <row r="108" spans="1:29" ht="15" customHeight="1" x14ac:dyDescent="0.25">
      <c r="A108" s="68" t="s">
        <v>17</v>
      </c>
      <c r="B108" s="32"/>
      <c r="G108" s="49"/>
      <c r="H108" s="69" cm="1">
        <f t="array" ref="H108">MIN(ABS(H96:H105-$B$96:$B$105))</f>
        <v>0.57021881600000057</v>
      </c>
      <c r="I108" s="69" cm="1">
        <f t="array" ref="I108">MIN(ABS(I96:I105-$B$96:$B$105))</f>
        <v>0.14338172400000104</v>
      </c>
      <c r="J108" s="69" cm="1">
        <f t="array" ref="J108">MIN(ABS(J96:J105-$B$96:$B$105))</f>
        <v>3.4263208000000489E-2</v>
      </c>
      <c r="K108" s="70" cm="1">
        <f t="array" ref="K108">MIN(ABS(K96:K105-$B$96:$B$105))</f>
        <v>0.29158833600000023</v>
      </c>
      <c r="L108" s="69" cm="1">
        <f t="array" ref="L108">MIN(ABS(L96:L105-$B$96:$B$105))</f>
        <v>2.0999999999999019E-2</v>
      </c>
      <c r="M108" s="69" cm="1">
        <f t="array" ref="M108">MIN(ABS(M96:M105-$B$96:$B$105))</f>
        <v>1.2999999999999901E-2</v>
      </c>
      <c r="N108" s="69" cm="1">
        <f t="array" ref="N108">MIN(ABS(N96:N105-$B$96:$B$105))</f>
        <v>2.7099999999999902E-2</v>
      </c>
      <c r="O108" s="69" cm="1">
        <f t="array" ref="O108">MIN(ABS(O96:O105-$B$96:$B$105))</f>
        <v>3.5199999999999676E-2</v>
      </c>
      <c r="P108" s="69" cm="1">
        <f t="array" ref="P108">MIN(ABS(P96:P105-$B$96:$B$105))</f>
        <v>6.3279999999999781E-2</v>
      </c>
      <c r="Q108" s="69" cm="1">
        <f t="array" ref="Q108">MIN(ABS(Q96:Q105-$B$96:$B$105))</f>
        <v>0.54763318800000071</v>
      </c>
      <c r="R108" s="69" cm="1">
        <f t="array" ref="R108">MIN(ABS(R96:R105-$B$96:$B$105))</f>
        <v>0.20052608399999983</v>
      </c>
      <c r="S108" s="69" cm="1">
        <f t="array" ref="S108">MIN(ABS(S96:S105-$B$96:$B$105))</f>
        <v>5.3583444000000924E-2</v>
      </c>
      <c r="T108" s="70" cm="1">
        <f t="array" ref="T108">MIN(ABS(T96:T105-$B$96:$B$105))</f>
        <v>0.32678790800000002</v>
      </c>
      <c r="U108" s="69" cm="1">
        <f t="array" ref="U108">MIN(ABS(U96:U105-$B$96:$B$105))</f>
        <v>6.5000000000000391E-2</v>
      </c>
      <c r="V108" s="69" cm="1">
        <f t="array" ref="V108">MIN(ABS(V96:V105-$B$96:$B$105))</f>
        <v>0.14100000000000001</v>
      </c>
      <c r="W108" s="69" cm="1">
        <f t="array" ref="W108">MIN(ABS(W96:W105-$B$96:$B$105))</f>
        <v>8.2500000000003126E-3</v>
      </c>
      <c r="X108" s="69" cm="1">
        <f t="array" ref="X108">MIN(ABS(X96:X105-$B$96:$B$105))</f>
        <v>1.0519999999999641E-2</v>
      </c>
      <c r="Y108" s="69" cm="1">
        <f t="array" ref="Y108">MIN(ABS(Y96:Y105-$B$96:$B$105))</f>
        <v>9.747000000000039E-2</v>
      </c>
      <c r="Z108" s="69" cm="1">
        <f t="array" ref="Z108">MIN(ABS(Z96:Z105-$B$96:$B$105))</f>
        <v>0.55089858000000014</v>
      </c>
      <c r="AA108" s="69" cm="1">
        <f t="array" ref="AA108">MIN(ABS(AA96:AA105-$B$96:$B$105))</f>
        <v>0.16814427999999992</v>
      </c>
      <c r="AB108" s="69" cm="1">
        <f t="array" ref="AB108">MIN(ABS(AB96:AB105-$B$96:$B$105))</f>
        <v>5.6207996000000371E-2</v>
      </c>
      <c r="AC108" s="70" cm="1">
        <f t="array" ref="AC108">MIN(ABS(AC96:AC105-$B$96:$B$105))</f>
        <v>0.30410567200000038</v>
      </c>
    </row>
    <row r="109" spans="1:29" ht="15" customHeight="1" thickBot="1" x14ac:dyDescent="0.3">
      <c r="A109" s="71" t="s">
        <v>18</v>
      </c>
      <c r="B109" s="51"/>
      <c r="C109" s="37"/>
      <c r="D109" s="37"/>
      <c r="E109" s="37"/>
      <c r="F109" s="37"/>
      <c r="G109" s="52"/>
      <c r="H109" s="82" cm="1">
        <f t="array" ref="H109">SQRT(SUM(((ABS(H96:H105-$B$96:$B$105)-H106)^2)/9))</f>
        <v>0.10895652030532067</v>
      </c>
      <c r="I109" s="82" cm="1">
        <f t="array" ref="I109">SQRT(SUM(((ABS(I96:I105-$B$96:$B$105)-I106)^2)/9))</f>
        <v>0.11611105199040106</v>
      </c>
      <c r="J109" s="82" cm="1">
        <f t="array" ref="J109">SQRT(SUM(((ABS(J96:J105-$B$96:$B$105)-J106)^2)/9))</f>
        <v>0.11211272941273979</v>
      </c>
      <c r="K109" s="83" cm="1">
        <f t="array" ref="K109">SQRT(SUM(((ABS(K96:K105-$B$96:$B$105)-K106)^2)/9))</f>
        <v>0.1042024133443091</v>
      </c>
      <c r="L109" s="82" cm="1">
        <f t="array" ref="L109">SQRT(SUM(((ABS(L96:L105-$B$96:$B$105)-L106)^2)/9))</f>
        <v>8.7174410108573908E-2</v>
      </c>
      <c r="M109" s="82" cm="1">
        <f t="array" ref="M109">SQRT(SUM(((ABS(M96:M105-$B$96:$B$105)-M106)^2)/9))</f>
        <v>0.1401764364411269</v>
      </c>
      <c r="N109" s="82" cm="1">
        <f t="array" ref="N109">SQRT(SUM(((ABS(N96:N105-$B$96:$B$105)-N106)^2)/9))</f>
        <v>9.3903431963077932E-2</v>
      </c>
      <c r="O109" s="82" cm="1">
        <f t="array" ref="O109">SQRT(SUM(((ABS(O96:O105-$B$96:$B$105)-O106)^2)/9))</f>
        <v>0.13567318325462993</v>
      </c>
      <c r="P109" s="82" cm="1">
        <f t="array" ref="P109">SQRT(SUM(((ABS(P96:P105-$B$96:$B$105)-P106)^2)/9))</f>
        <v>0.14406390509461797</v>
      </c>
      <c r="Q109" s="82" cm="1">
        <f t="array" ref="Q109">SQRT(SUM(((ABS(Q96:Q105-$B$96:$B$105)-Q106)^2)/9))</f>
        <v>0.11013817430172761</v>
      </c>
      <c r="R109" s="82" cm="1">
        <f t="array" ref="R109">SQRT(SUM(((ABS(R96:R105-$B$96:$B$105)-R106)^2)/9))</f>
        <v>0.11731888225303234</v>
      </c>
      <c r="S109" s="82" cm="1">
        <f t="array" ref="S109">SQRT(SUM(((ABS(S96:S105-$B$96:$B$105)-S106)^2)/9))</f>
        <v>0.11208145224044902</v>
      </c>
      <c r="T109" s="83" cm="1">
        <f t="array" ref="T109">SQRT(SUM(((ABS(T96:T105-$B$96:$B$105)-T106)^2)/9))</f>
        <v>0.10362314856365287</v>
      </c>
      <c r="U109" s="82" cm="1">
        <f t="array" ref="U109">SQRT(SUM(((ABS(U96:U105-$B$96:$B$105)-U106)^2)/9))</f>
        <v>0.14696065233025185</v>
      </c>
      <c r="V109" s="82" cm="1">
        <f t="array" ref="V109">SQRT(SUM(((ABS(V96:V105-$B$96:$B$105)-V106)^2)/9))</f>
        <v>0.17680815089305729</v>
      </c>
      <c r="W109" s="82" cm="1">
        <f t="array" ref="W109">SQRT(SUM(((ABS(W96:W105-$B$96:$B$105)-W106)^2)/9))</f>
        <v>0.10338830503387558</v>
      </c>
      <c r="X109" s="82" cm="1">
        <f t="array" ref="X109">SQRT(SUM(((ABS(X96:X105-$B$96:$B$105)-X106)^2)/9))</f>
        <v>0.12556810710172822</v>
      </c>
      <c r="Y109" s="82" cm="1">
        <f t="array" ref="Y109">SQRT(SUM(((ABS(Y96:Y105-$B$96:$B$105)-Y106)^2)/9))</f>
        <v>0.13839244490056327</v>
      </c>
      <c r="Z109" s="82" cm="1">
        <f t="array" ref="Z109">SQRT(SUM(((ABS(Z96:Z105-$B$96:$B$105)-Z106)^2)/9))</f>
        <v>0.10894016199335614</v>
      </c>
      <c r="AA109" s="82" cm="1">
        <f t="array" ref="AA109">SQRT(SUM(((ABS(AA96:AA105-$B$96:$B$105)-AA106)^2)/9))</f>
        <v>0.35541034799919813</v>
      </c>
      <c r="AB109" s="82" cm="1">
        <f t="array" ref="AB109">SQRT(SUM(((ABS(AB96:AB105-$B$96:$B$105)-AB106)^2)/9))</f>
        <v>0.3608160251444974</v>
      </c>
      <c r="AC109" s="83" cm="1">
        <f t="array" ref="AC109">SQRT(SUM(((ABS(AC96:AC105-$B$96:$B$105)-AC106)^2)/9))</f>
        <v>0.26582174155955096</v>
      </c>
    </row>
    <row r="110" spans="1:29" ht="23.25" thickBot="1" x14ac:dyDescent="0.3">
      <c r="A110" s="58" t="s">
        <v>19</v>
      </c>
      <c r="B110" s="88"/>
      <c r="C110" s="59"/>
      <c r="D110" s="59"/>
      <c r="E110" s="59"/>
      <c r="F110" s="59"/>
      <c r="G110" s="93"/>
      <c r="H110" s="59"/>
      <c r="I110" s="59"/>
      <c r="J110" s="59"/>
      <c r="K110" s="93"/>
      <c r="L110" s="59"/>
      <c r="M110" s="59"/>
      <c r="N110" s="59"/>
      <c r="O110" s="59"/>
      <c r="P110" s="59"/>
      <c r="Q110" s="59"/>
      <c r="R110" s="59"/>
      <c r="S110" s="59"/>
      <c r="T110" s="93"/>
      <c r="U110" s="59"/>
      <c r="V110" s="59"/>
      <c r="W110" s="59"/>
      <c r="X110" s="59"/>
      <c r="Y110" s="59"/>
      <c r="Z110" s="59"/>
      <c r="AA110" s="59"/>
      <c r="AB110" s="59"/>
      <c r="AC110" s="93"/>
    </row>
    <row r="111" spans="1:29" ht="15" customHeight="1" thickBot="1" x14ac:dyDescent="0.3">
      <c r="A111" s="143" t="s">
        <v>51</v>
      </c>
      <c r="B111" s="47">
        <v>7.7</v>
      </c>
      <c r="G111" s="53"/>
      <c r="H111" s="22">
        <v>8.2551830919999993</v>
      </c>
      <c r="I111" s="22">
        <v>7.184406632</v>
      </c>
      <c r="J111" s="22">
        <v>7.3256348359999999</v>
      </c>
      <c r="K111" s="24">
        <v>7.0309332080000004</v>
      </c>
      <c r="L111" s="22">
        <v>7.7409999999999997</v>
      </c>
      <c r="M111" s="22">
        <v>7.8479999999999999</v>
      </c>
      <c r="N111" s="22">
        <v>7.6429099999999996</v>
      </c>
      <c r="O111" s="22">
        <v>7.7798499999999997</v>
      </c>
      <c r="P111" s="22">
        <v>7.8569699999999996</v>
      </c>
      <c r="Q111" s="22">
        <v>8.2437542199999996</v>
      </c>
      <c r="R111" s="22">
        <v>7.1150170519999998</v>
      </c>
      <c r="S111" s="22">
        <v>7.3000559320000002</v>
      </c>
      <c r="T111" s="20">
        <v>7.0075312319999998</v>
      </c>
      <c r="U111" s="22">
        <v>7.9560000000000004</v>
      </c>
      <c r="V111" s="22">
        <v>8.0670000000000002</v>
      </c>
      <c r="W111" s="22">
        <v>7.7059499999999996</v>
      </c>
      <c r="X111" s="22">
        <v>7.7565299999999997</v>
      </c>
      <c r="Y111" s="22">
        <v>7.9056199999999999</v>
      </c>
      <c r="Z111" s="22">
        <v>8.2317811160000005</v>
      </c>
      <c r="AA111" s="22">
        <v>7.1582834960000001</v>
      </c>
      <c r="AB111" s="22">
        <v>7.2954299599999999</v>
      </c>
      <c r="AC111" s="24">
        <v>7.0048100719999997</v>
      </c>
    </row>
    <row r="112" spans="1:29" ht="15" customHeight="1" thickBot="1" x14ac:dyDescent="0.3">
      <c r="A112" s="144"/>
      <c r="B112" s="47">
        <v>9.15</v>
      </c>
      <c r="G112" s="49"/>
      <c r="H112" s="40">
        <v>9.7188950559999991</v>
      </c>
      <c r="I112" s="40">
        <v>8.5841713360000007</v>
      </c>
      <c r="J112" s="40">
        <v>8.7330187880000008</v>
      </c>
      <c r="K112" s="41">
        <v>8.4818557200000004</v>
      </c>
      <c r="L112" s="40">
        <v>9.0050000000000008</v>
      </c>
      <c r="M112" s="40">
        <v>9.1129999999999995</v>
      </c>
      <c r="N112" s="40">
        <v>9.0895299999999999</v>
      </c>
      <c r="O112" s="40">
        <v>9.2697800000000008</v>
      </c>
      <c r="P112" s="40">
        <v>9.3107399999999991</v>
      </c>
      <c r="Q112" s="40">
        <v>9.7227046799999997</v>
      </c>
      <c r="R112" s="40">
        <v>8.5441702839999998</v>
      </c>
      <c r="S112" s="40">
        <v>8.7240389599999997</v>
      </c>
      <c r="T112" s="41">
        <v>8.4753249359999998</v>
      </c>
      <c r="U112" s="39">
        <v>9.1820000000000004</v>
      </c>
      <c r="V112" s="40">
        <v>9.2940000000000005</v>
      </c>
      <c r="W112" s="40">
        <v>9.1112800000000007</v>
      </c>
      <c r="X112" s="40">
        <v>9.2286699999999993</v>
      </c>
      <c r="Y112" s="40">
        <v>9.3327200000000001</v>
      </c>
      <c r="Z112" s="40">
        <v>9.705561372</v>
      </c>
      <c r="AA112" s="40">
        <v>8.5618578240000005</v>
      </c>
      <c r="AB112" s="40">
        <v>8.7120658560000006</v>
      </c>
      <c r="AC112" s="41">
        <v>8.4633518320000007</v>
      </c>
    </row>
    <row r="113" spans="1:29" ht="15" customHeight="1" thickBot="1" x14ac:dyDescent="0.3">
      <c r="A113" s="145" t="s">
        <v>52</v>
      </c>
      <c r="B113" s="47">
        <v>7.5</v>
      </c>
      <c r="G113" s="49"/>
      <c r="H113" s="22">
        <v>8.0894644479999993</v>
      </c>
      <c r="I113" s="22">
        <v>7.0293005119999998</v>
      </c>
      <c r="J113" s="22">
        <v>7.1533854080000001</v>
      </c>
      <c r="K113" s="24">
        <v>6.8494318359999999</v>
      </c>
      <c r="L113" s="22">
        <v>7.47</v>
      </c>
      <c r="M113" s="22">
        <v>7.5869999999999997</v>
      </c>
      <c r="N113" s="22">
        <v>7.3751899999999999</v>
      </c>
      <c r="O113" s="22">
        <v>7.5088999999999997</v>
      </c>
      <c r="P113" s="22">
        <v>7.5893699999999997</v>
      </c>
      <c r="Q113" s="22">
        <v>8.0774913440000002</v>
      </c>
      <c r="R113" s="22">
        <v>6.9620878599999996</v>
      </c>
      <c r="S113" s="22">
        <v>7.1267180400000001</v>
      </c>
      <c r="T113" s="24">
        <v>6.8260298600000002</v>
      </c>
      <c r="U113" s="22">
        <v>7.6829999999999998</v>
      </c>
      <c r="V113" s="22">
        <v>7.8040000000000003</v>
      </c>
      <c r="W113" s="22">
        <v>7.4381899999999996</v>
      </c>
      <c r="X113" s="22">
        <v>7.4911199999999996</v>
      </c>
      <c r="Y113" s="22">
        <v>7.6430999999999996</v>
      </c>
      <c r="Z113" s="22">
        <v>8.0715047920000007</v>
      </c>
      <c r="AA113" s="22">
        <v>7.0069869999999996</v>
      </c>
      <c r="AB113" s="22">
        <v>7.1294392000000002</v>
      </c>
      <c r="AC113" s="24">
        <v>6.8276625559999999</v>
      </c>
    </row>
    <row r="114" spans="1:29" ht="15" customHeight="1" thickBot="1" x14ac:dyDescent="0.3">
      <c r="A114" s="146"/>
      <c r="B114" s="47">
        <v>8.61</v>
      </c>
      <c r="G114" s="49"/>
      <c r="H114" s="39">
        <v>9.1640505319999992</v>
      </c>
      <c r="I114" s="40">
        <v>8.1079683360000008</v>
      </c>
      <c r="J114" s="40">
        <v>8.2007598920000007</v>
      </c>
      <c r="K114" s="41">
        <v>7.8804793599999998</v>
      </c>
      <c r="L114" s="40">
        <v>8.6470000000000002</v>
      </c>
      <c r="M114" s="40">
        <v>8.75</v>
      </c>
      <c r="N114" s="40">
        <v>8.4911600000000007</v>
      </c>
      <c r="O114" s="40">
        <v>8.5765700000000002</v>
      </c>
      <c r="P114" s="40">
        <v>8.6851400000000005</v>
      </c>
      <c r="Q114" s="40">
        <v>9.1583360959999993</v>
      </c>
      <c r="R114" s="40">
        <v>8.0600759199999992</v>
      </c>
      <c r="S114" s="40">
        <v>8.1833444679999996</v>
      </c>
      <c r="T114" s="41">
        <v>7.8652408640000004</v>
      </c>
      <c r="U114" s="40">
        <v>8.8320000000000007</v>
      </c>
      <c r="V114" s="40">
        <v>8.94</v>
      </c>
      <c r="W114" s="40">
        <v>8.5485900000000008</v>
      </c>
      <c r="X114" s="40">
        <v>8.5335199999999993</v>
      </c>
      <c r="Y114" s="40">
        <v>8.7132000000000005</v>
      </c>
      <c r="Z114" s="40">
        <v>9.1520774280000001</v>
      </c>
      <c r="AA114" s="40">
        <v>8.0829336640000005</v>
      </c>
      <c r="AB114" s="40">
        <v>8.1828002360000003</v>
      </c>
      <c r="AC114" s="41">
        <v>7.8638802840000004</v>
      </c>
    </row>
    <row r="115" spans="1:29" ht="15.75" customHeight="1" thickBot="1" x14ac:dyDescent="0.3">
      <c r="A115" s="135" t="s">
        <v>53</v>
      </c>
      <c r="B115" s="47">
        <v>6.97</v>
      </c>
      <c r="G115" s="49"/>
      <c r="H115" s="22">
        <v>7.8214301879999999</v>
      </c>
      <c r="I115" s="22">
        <v>6.7631710639999998</v>
      </c>
      <c r="J115" s="22">
        <v>6.8886165400000001</v>
      </c>
      <c r="K115" s="24">
        <v>6.611330336</v>
      </c>
      <c r="L115" s="22">
        <v>7.1760000000000002</v>
      </c>
      <c r="M115" s="22">
        <v>7.3120000000000003</v>
      </c>
      <c r="N115" s="22">
        <v>7.07951</v>
      </c>
      <c r="O115" s="22">
        <v>7.2071100000000001</v>
      </c>
      <c r="P115" s="22">
        <v>7.2973999999999997</v>
      </c>
      <c r="Q115" s="22">
        <v>7.8051032280000001</v>
      </c>
      <c r="R115" s="22">
        <v>6.6905160920000002</v>
      </c>
      <c r="S115" s="22">
        <v>6.8603164760000004</v>
      </c>
      <c r="T115" s="24">
        <v>6.5843908520000003</v>
      </c>
      <c r="U115" s="22">
        <v>7.4</v>
      </c>
      <c r="V115" s="22">
        <v>7.54</v>
      </c>
      <c r="W115" s="22">
        <v>7.1452400000000003</v>
      </c>
      <c r="X115" s="22">
        <v>7.1893099999999999</v>
      </c>
      <c r="Y115" s="22">
        <v>7.3556999999999997</v>
      </c>
      <c r="Z115" s="22">
        <v>7.8097291999999996</v>
      </c>
      <c r="AA115" s="22">
        <v>6.7482046840000001</v>
      </c>
      <c r="AB115" s="22">
        <v>6.8706568839999997</v>
      </c>
      <c r="AC115" s="24">
        <v>6.5955476080000004</v>
      </c>
    </row>
    <row r="116" spans="1:29" ht="15" customHeight="1" thickBot="1" x14ac:dyDescent="0.3">
      <c r="A116" s="135"/>
      <c r="B116" s="23">
        <v>7.88</v>
      </c>
      <c r="G116" s="49"/>
      <c r="H116" s="22">
        <v>8.8127487759999994</v>
      </c>
      <c r="I116" s="22">
        <v>7.7212915000000004</v>
      </c>
      <c r="J116" s="22">
        <v>7.8323148280000003</v>
      </c>
      <c r="K116" s="24">
        <v>7.6333980319999997</v>
      </c>
      <c r="L116" s="22">
        <v>7.8760000000000003</v>
      </c>
      <c r="M116" s="22">
        <v>8.0589999999999993</v>
      </c>
      <c r="N116" s="22">
        <v>7.9798099999999996</v>
      </c>
      <c r="O116" s="22">
        <v>8.1625800000000002</v>
      </c>
      <c r="P116" s="22">
        <v>8.2185799999999993</v>
      </c>
      <c r="Q116" s="22">
        <v>8.7966939320000002</v>
      </c>
      <c r="R116" s="22">
        <v>7.6510855720000004</v>
      </c>
      <c r="S116" s="22">
        <v>7.8056474600000003</v>
      </c>
      <c r="T116" s="24">
        <v>7.6072748959999998</v>
      </c>
      <c r="U116" s="22">
        <v>8.0960000000000001</v>
      </c>
      <c r="V116" s="22">
        <v>8.2840000000000007</v>
      </c>
      <c r="W116" s="22">
        <v>8.0150900000000007</v>
      </c>
      <c r="X116" s="22">
        <v>8.12453</v>
      </c>
      <c r="Y116" s="22">
        <v>8.2614400000000003</v>
      </c>
      <c r="Z116" s="22">
        <v>8.8048574120000005</v>
      </c>
      <c r="AA116" s="22">
        <v>7.7082299320000001</v>
      </c>
      <c r="AB116" s="22">
        <v>7.8189811440000003</v>
      </c>
      <c r="AC116" s="24">
        <v>7.6227855079999998</v>
      </c>
    </row>
    <row r="117" spans="1:29" ht="15" customHeight="1" thickBot="1" x14ac:dyDescent="0.3">
      <c r="A117" s="135"/>
      <c r="B117" s="23">
        <v>8.8000000000000007</v>
      </c>
      <c r="C117" s="51"/>
      <c r="D117" s="37"/>
      <c r="E117" s="37"/>
      <c r="F117" s="37"/>
      <c r="G117" s="52"/>
      <c r="H117" s="40">
        <v>9.6263756160000007</v>
      </c>
      <c r="I117" s="40">
        <v>8.5063461599999997</v>
      </c>
      <c r="J117" s="40">
        <v>8.6315195199999994</v>
      </c>
      <c r="K117" s="41">
        <v>8.4720595440000004</v>
      </c>
      <c r="L117" s="40">
        <v>8.7629999999999999</v>
      </c>
      <c r="M117" s="40">
        <v>8.9320000000000004</v>
      </c>
      <c r="N117" s="40">
        <v>8.8913499999999992</v>
      </c>
      <c r="O117" s="40">
        <v>9.0607600000000001</v>
      </c>
      <c r="P117" s="40">
        <v>9.1112599999999997</v>
      </c>
      <c r="Q117" s="40">
        <v>9.6203890639999994</v>
      </c>
      <c r="R117" s="40">
        <v>8.452739308</v>
      </c>
      <c r="S117" s="40">
        <v>8.6146483279999995</v>
      </c>
      <c r="T117" s="41">
        <v>8.4546441199999993</v>
      </c>
      <c r="U117" s="40">
        <v>8.9600000000000009</v>
      </c>
      <c r="V117" s="40">
        <v>9.1349999999999998</v>
      </c>
      <c r="W117" s="40">
        <v>8.9097600000000003</v>
      </c>
      <c r="X117" s="40">
        <v>9.0104199999999999</v>
      </c>
      <c r="Y117" s="40">
        <v>9.1383600000000005</v>
      </c>
      <c r="Z117" s="40">
        <v>9.6195727160000004</v>
      </c>
      <c r="AA117" s="40">
        <v>8.4954615199999992</v>
      </c>
      <c r="AB117" s="40">
        <v>8.6190021839999993</v>
      </c>
      <c r="AC117" s="41">
        <v>8.4617191359999993</v>
      </c>
    </row>
    <row r="118" spans="1:29" ht="15" customHeight="1" x14ac:dyDescent="0.25">
      <c r="A118" s="63" t="s">
        <v>15</v>
      </c>
      <c r="B118" s="32"/>
      <c r="H118" s="69" cm="1">
        <f t="array" ref="H118">(SUM(ABS(H111:H117-$B$111:$B$117)))/7</f>
        <v>0.69687824399999954</v>
      </c>
      <c r="I118" s="69" cm="1">
        <f t="array" ref="I118">(SUM(ABS(I111:I117-$B$111:$B$117)))/7</f>
        <v>0.38762063714285705</v>
      </c>
      <c r="J118" s="69" cm="1">
        <f t="array" ref="J118">(SUM(ABS(J111:J117-$B$111:$B$117)))/7</f>
        <v>0.26353574114285699</v>
      </c>
      <c r="K118" s="69" cm="1">
        <f t="array" ref="K118">(SUM(ABS(K111:K117-$B$111:$B$117)))/7</f>
        <v>0.5215017091428571</v>
      </c>
      <c r="L118" s="69" cm="1">
        <f t="array" ref="L118">(SUM(ABS(L111:L117-$B$111:$B$117)))/7</f>
        <v>7.142857142857155E-2</v>
      </c>
      <c r="M118" s="69" cm="1">
        <f t="array" ref="M118">(SUM(ABS(M111:M117-$B$111:$B$117)))/7</f>
        <v>0.15214285714285719</v>
      </c>
      <c r="N118" s="69" cm="1">
        <f t="array" ref="N118">(SUM(ABS(N111:N117-$B$111:$B$117)))/7</f>
        <v>9.4554285714285466E-2</v>
      </c>
      <c r="O118" s="69" cm="1">
        <f t="array" ref="O118">(SUM(ABS(O111:O117-$B$111:$B$117)))/7</f>
        <v>0.14605857142857129</v>
      </c>
      <c r="P118" s="69" cm="1">
        <f t="array" ref="P118">(SUM(ABS(P111:P117-$B$111:$B$117)))/7</f>
        <v>0.20849428571428533</v>
      </c>
      <c r="Q118" s="69" cm="1">
        <f t="array" ref="Q118">(SUM(ABS(Q111:Q117-$B$111:$B$117)))/7</f>
        <v>0.68778179485714264</v>
      </c>
      <c r="R118" s="69" cm="1">
        <f t="array" ref="R118">(SUM(ABS(R111:R117-$B$111:$B$117)))/7</f>
        <v>0.44775827314285738</v>
      </c>
      <c r="S118" s="69" cm="1">
        <f t="array" ref="S118">(SUM(ABS(S111:S117-$B$111:$B$117)))/7</f>
        <v>0.28503290514285723</v>
      </c>
      <c r="T118" s="69" cm="1">
        <f t="array" ref="T118">(SUM(ABS(T111:T117-$B$111:$B$117)))/7</f>
        <v>0.54136617714285717</v>
      </c>
      <c r="U118" s="69" cm="1">
        <f t="array" ref="U118">(SUM(ABS(U111:U117-$B$111:$B$117)))/7</f>
        <v>0.21414285714285747</v>
      </c>
      <c r="V118" s="69" cm="1">
        <f t="array" ref="V118">(SUM(ABS(V111:V117-$B$111:$B$117)))/7</f>
        <v>0.35057142857142864</v>
      </c>
      <c r="W118" s="69" cm="1">
        <f t="array" ref="W118">(SUM(ABS(W111:W117-$B$111:$B$117)))/7</f>
        <v>8.3997142857142729E-2</v>
      </c>
      <c r="X118" s="69" cm="1">
        <f t="array" ref="X118">(SUM(ABS(X111:X117-$B$111:$B$117)))/7</f>
        <v>0.12783142857142835</v>
      </c>
      <c r="Y118" s="69" cm="1">
        <f t="array" ref="Y118">(SUM(ABS(Y111:Y117-$B$111:$B$117)))/7</f>
        <v>0.2485914285714286</v>
      </c>
      <c r="Z118" s="69" cm="1">
        <f t="array" ref="Z118">(SUM(ABS(Z111:Z117-$B$111:$B$117)))/7</f>
        <v>0.68358343371428598</v>
      </c>
      <c r="AA118" s="69" cm="1">
        <f t="array" ref="AA118">(SUM(ABS(AA111:AA117-$B$111:$B$117)))/7</f>
        <v>0.40686312571428573</v>
      </c>
      <c r="AB118" s="69" cm="1">
        <f t="array" ref="AB118">(SUM(ABS(AB111:AB117-$B$111:$B$117)))/7</f>
        <v>0.2830892194285714</v>
      </c>
      <c r="AC118" s="76" cm="1">
        <f t="array" ref="AC118">(SUM(ABS(AC111:AC117-$B$111:$B$117)))/7</f>
        <v>0.53860614342857149</v>
      </c>
    </row>
    <row r="119" spans="1:29" ht="15" customHeight="1" x14ac:dyDescent="0.25">
      <c r="A119" s="68" t="s">
        <v>16</v>
      </c>
      <c r="B119" s="32"/>
      <c r="H119" s="69" cm="1">
        <f t="array" ref="H119">MAX(ABS(H111:H117-$B$111:$B$117))</f>
        <v>0.9327487759999995</v>
      </c>
      <c r="I119" s="69" cm="1">
        <f t="array" ref="I119">MAX(ABS(I111:I117-$B$111:$B$117))</f>
        <v>0.56582866399999965</v>
      </c>
      <c r="J119" s="69" cm="1">
        <f t="array" ref="J119">MAX(ABS(J111:J117-$B$111:$B$117))</f>
        <v>0.4169812119999996</v>
      </c>
      <c r="K119" s="69" cm="1">
        <f t="array" ref="K119">MAX(ABS(K111:K117-$B$111:$B$117))</f>
        <v>0.72952063999999961</v>
      </c>
      <c r="L119" s="69" cm="1">
        <f t="array" ref="L119">MAX(ABS(L111:L117-$B$111:$B$117))</f>
        <v>0.20600000000000041</v>
      </c>
      <c r="M119" s="69" cm="1">
        <f t="array" ref="M119">MAX(ABS(M111:M117-$B$111:$B$117))</f>
        <v>0.34200000000000053</v>
      </c>
      <c r="N119" s="69" cm="1">
        <f t="array" ref="N119">MAX(ABS(N111:N117-$B$111:$B$117))</f>
        <v>0.12481000000000009</v>
      </c>
      <c r="O119" s="69" cm="1">
        <f t="array" ref="O119">MAX(ABS(O111:O117-$B$111:$B$117))</f>
        <v>0.28258000000000028</v>
      </c>
      <c r="P119" s="69" cm="1">
        <f t="array" ref="P119">MAX(ABS(P111:P117-$B$111:$B$117))</f>
        <v>0.33857999999999944</v>
      </c>
      <c r="Q119" s="69" cm="1">
        <f t="array" ref="Q119">MAX(ABS(Q111:Q117-$B$111:$B$117))</f>
        <v>0.91669393200000027</v>
      </c>
      <c r="R119" s="69" cm="1">
        <f t="array" ref="R119">MAX(ABS(R111:R117-$B$111:$B$117))</f>
        <v>0.60582971600000057</v>
      </c>
      <c r="S119" s="69" cm="1">
        <f t="array" ref="S119">MAX(ABS(S111:S117-$B$111:$B$117))</f>
        <v>0.42665553199999984</v>
      </c>
      <c r="T119" s="69" cm="1">
        <f t="array" ref="T119">MAX(ABS(T111:T117-$B$111:$B$117))</f>
        <v>0.74475913599999899</v>
      </c>
      <c r="U119" s="69" cm="1">
        <f t="array" ref="U119">MAX(ABS(U111:U117-$B$111:$B$117))</f>
        <v>0.4300000000000006</v>
      </c>
      <c r="V119" s="69" cm="1">
        <f t="array" ref="V119">MAX(ABS(V111:V117-$B$111:$B$117))</f>
        <v>0.57000000000000028</v>
      </c>
      <c r="W119" s="69" cm="1">
        <f t="array" ref="W119">MAX(ABS(W111:W117-$B$111:$B$117))</f>
        <v>0.17524000000000051</v>
      </c>
      <c r="X119" s="69" cm="1">
        <f t="array" ref="X119">MAX(ABS(X111:X117-$B$111:$B$117))</f>
        <v>0.24453000000000014</v>
      </c>
      <c r="Y119" s="69" cm="1">
        <f t="array" ref="Y119">MAX(ABS(Y111:Y117-$B$111:$B$117))</f>
        <v>0.38569999999999993</v>
      </c>
      <c r="Z119" s="69" cm="1">
        <f t="array" ref="Z119">MAX(ABS(Z111:Z117-$B$111:$B$117))</f>
        <v>0.9248574120000006</v>
      </c>
      <c r="AA119" s="69" cm="1">
        <f t="array" ref="AA119">MAX(ABS(AA111:AA117-$B$111:$B$117))</f>
        <v>0.58814217599999985</v>
      </c>
      <c r="AB119" s="69" cm="1">
        <f t="array" ref="AB119">MAX(ABS(AB111:AB117-$B$111:$B$117))</f>
        <v>0.43793414399999975</v>
      </c>
      <c r="AC119" s="70" cm="1">
        <f t="array" ref="AC119">MAX(ABS(AC111:AC117-$B$111:$B$117))</f>
        <v>0.74611971599999904</v>
      </c>
    </row>
    <row r="120" spans="1:29" ht="15" customHeight="1" x14ac:dyDescent="0.25">
      <c r="A120" s="68" t="s">
        <v>17</v>
      </c>
      <c r="B120" s="32"/>
      <c r="H120" s="66" cm="1">
        <f t="array" ref="H120">MIN(ABS(H111:H117-$B$111:$B$117))</f>
        <v>0.55405053199999976</v>
      </c>
      <c r="I120" s="66" cm="1">
        <f t="array" ref="I120">MIN(ABS(I111:I117-$B$111:$B$117))</f>
        <v>0.15870849999999947</v>
      </c>
      <c r="J120" s="66" cm="1">
        <f t="array" ref="J120">MIN(ABS(J111:J117-$B$111:$B$117))</f>
        <v>4.7685171999999554E-2</v>
      </c>
      <c r="K120" s="66" cm="1">
        <f t="array" ref="K120">MIN(ABS(K111:K117-$B$111:$B$117))</f>
        <v>0.24660196800000023</v>
      </c>
      <c r="L120" s="66" cm="1">
        <f t="array" ref="L120">MIN(ABS(L111:L117-$B$111:$B$117))</f>
        <v>3.9999999999995595E-3</v>
      </c>
      <c r="M120" s="66" cm="1">
        <f t="array" ref="M120">MIN(ABS(M111:M117-$B$111:$B$117))</f>
        <v>3.700000000000081E-2</v>
      </c>
      <c r="N120" s="66" cm="1">
        <f t="array" ref="N120">MIN(ABS(N111:N117-$B$111:$B$117))</f>
        <v>5.7090000000000529E-2</v>
      </c>
      <c r="O120" s="66" cm="1">
        <f t="array" ref="O120">MIN(ABS(O111:O117-$B$111:$B$117))</f>
        <v>8.8999999999996859E-3</v>
      </c>
      <c r="P120" s="66" cm="1">
        <f t="array" ref="P120">MIN(ABS(P111:P117-$B$111:$B$117))</f>
        <v>7.5140000000001095E-2</v>
      </c>
      <c r="Q120" s="66" cm="1">
        <f t="array" ref="Q120">MIN(ABS(Q111:Q117-$B$111:$B$117))</f>
        <v>0.5437542199999994</v>
      </c>
      <c r="R120" s="66" cm="1">
        <f t="array" ref="R120">MIN(ABS(R111:R117-$B$111:$B$117))</f>
        <v>0.2289144279999995</v>
      </c>
      <c r="S120" s="66" cm="1">
        <f t="array" ref="S120">MIN(ABS(S111:S117-$B$111:$B$117))</f>
        <v>7.4352539999999578E-2</v>
      </c>
      <c r="T120" s="66" cm="1">
        <f t="array" ref="T120">MIN(ABS(T111:T117-$B$111:$B$117))</f>
        <v>0.27272510400000005</v>
      </c>
      <c r="U120" s="66" cm="1">
        <f t="array" ref="U120">MIN(ABS(U111:U117-$B$111:$B$117))</f>
        <v>3.2000000000000028E-2</v>
      </c>
      <c r="V120" s="66" cm="1">
        <f t="array" ref="V120">MIN(ABS(V111:V117-$B$111:$B$117))</f>
        <v>0.14400000000000013</v>
      </c>
      <c r="W120" s="66" cm="1">
        <f t="array" ref="W120">MIN(ABS(W111:W117-$B$111:$B$117))</f>
        <v>5.9499999999994557E-3</v>
      </c>
      <c r="X120" s="66" cm="1">
        <f t="array" ref="X120">MIN(ABS(X111:X117-$B$111:$B$117))</f>
        <v>8.8800000000004431E-3</v>
      </c>
      <c r="Y120" s="66" cm="1">
        <f t="array" ref="Y120">MIN(ABS(Y111:Y117-$B$111:$B$117))</f>
        <v>0.10320000000000107</v>
      </c>
      <c r="Z120" s="66" cm="1">
        <f t="array" ref="Z120">MIN(ABS(Z111:Z117-$B$111:$B$117))</f>
        <v>0.53178111600000033</v>
      </c>
      <c r="AA120" s="66" cm="1">
        <f t="array" ref="AA120">MIN(ABS(AA111:AA117-$B$111:$B$117))</f>
        <v>0.17177006799999983</v>
      </c>
      <c r="AB120" s="66" cm="1">
        <f t="array" ref="AB120">MIN(ABS(AB111:AB117-$B$111:$B$117))</f>
        <v>6.1018855999999566E-2</v>
      </c>
      <c r="AC120" s="80" cm="1">
        <f t="array" ref="AC120">MIN(ABS(AC111:AC117-$B$111:$B$117))</f>
        <v>0.25721449200000013</v>
      </c>
    </row>
    <row r="121" spans="1:29" ht="15" customHeight="1" thickBot="1" x14ac:dyDescent="0.3">
      <c r="A121" s="71" t="s">
        <v>18</v>
      </c>
      <c r="B121" s="51"/>
      <c r="C121" s="37"/>
      <c r="D121" s="37"/>
      <c r="E121" s="37"/>
      <c r="F121" s="37"/>
      <c r="G121" s="37"/>
      <c r="H121" s="82" cm="1">
        <f t="array" ref="H121">SQRT(SUM(((ABS(H111:H117-$B$111:$B$117)-H118)^2)/6))</f>
        <v>0.16567310786217945</v>
      </c>
      <c r="I121" s="82" cm="1">
        <f t="array" ref="I121">SQRT(SUM(((ABS(I111:I117-$B$111:$B$117)-I118)^2)/6))</f>
        <v>0.1643387070982392</v>
      </c>
      <c r="J121" s="82" cm="1">
        <f t="array" ref="J121">SQRT(SUM(((ABS(J111:J117-$B$111:$B$117)-J118)^2)/6))</f>
        <v>0.1595655329711381</v>
      </c>
      <c r="K121" s="82" cm="1">
        <f t="array" ref="K121">SQRT(SUM(((ABS(K111:K117-$B$111:$B$117)-K118)^2)/6))</f>
        <v>0.20114655683299487</v>
      </c>
      <c r="L121" s="82" cm="1">
        <f t="array" ref="L121">SQRT(SUM(((ABS(L111:L117-$B$111:$B$117)-L118)^2)/6))</f>
        <v>7.4253747700833581E-2</v>
      </c>
      <c r="M121" s="82" cm="1">
        <f t="array" ref="M121">SQRT(SUM(((ABS(M111:M117-$B$111:$B$117)-M118)^2)/6))</f>
        <v>9.5602351037040539E-2</v>
      </c>
      <c r="N121" s="82" cm="1">
        <f t="array" ref="N121">SQRT(SUM(((ABS(N111:N117-$B$111:$B$117)-N118)^2)/6))</f>
        <v>2.6870301981395919E-2</v>
      </c>
      <c r="O121" s="82" cm="1">
        <f t="array" ref="O121">SQRT(SUM(((ABS(O111:O117-$B$111:$B$117)-O118)^2)/6))</f>
        <v>0.11303147635777877</v>
      </c>
      <c r="P121" s="82" cm="1">
        <f t="array" ref="P121">SQRT(SUM(((ABS(P111:P117-$B$111:$B$117)-P118)^2)/6))</f>
        <v>0.11440486496898354</v>
      </c>
      <c r="Q121" s="82" cm="1">
        <f t="array" ref="Q121">SQRT(SUM(((ABS(Q111:Q117-$B$111:$B$117)-Q118)^2)/6))</f>
        <v>0.1619078082259596</v>
      </c>
      <c r="R121" s="82" cm="1">
        <f t="array" ref="R121">SQRT(SUM(((ABS(R111:R117-$B$111:$B$117)-R118)^2)/6))</f>
        <v>0.15742268926543077</v>
      </c>
      <c r="S121" s="82" cm="1">
        <f t="array" ref="S121">SQRT(SUM(((ABS(S111:S117-$B$111:$B$117)-S118)^2)/6))</f>
        <v>0.15598084745110102</v>
      </c>
      <c r="T121" s="82" cm="1">
        <f t="array" ref="T121">SQRT(SUM(((ABS(T111:T117-$B$111:$B$117)-T118)^2)/6))</f>
        <v>0.19765461199176829</v>
      </c>
      <c r="U121" s="82" cm="1">
        <f t="array" ref="U121">SQRT(SUM(((ABS(U111:U117-$B$111:$B$117)-U118)^2)/6))</f>
        <v>0.11936558489423535</v>
      </c>
      <c r="V121" s="82" cm="1">
        <f t="array" ref="V121">SQRT(SUM(((ABS(V111:V117-$B$111:$B$117)-V118)^2)/6))</f>
        <v>0.12700374947595999</v>
      </c>
      <c r="W121" s="82" cm="1">
        <f t="array" ref="W121">SQRT(SUM(((ABS(W111:W117-$B$111:$B$117)-W118)^2)/6))</f>
        <v>5.879808435493096E-2</v>
      </c>
      <c r="X121" s="82" cm="1">
        <f t="array" ref="X121">SQRT(SUM(((ABS(X111:X117-$B$111:$B$117)-X118)^2)/6))</f>
        <v>9.406992885234744E-2</v>
      </c>
      <c r="Y121" s="82" cm="1">
        <f t="array" ref="Y121">SQRT(SUM(((ABS(Y111:Y117-$B$111:$B$117)-Y118)^2)/6))</f>
        <v>0.11758585337652527</v>
      </c>
      <c r="Z121" s="82" cm="1">
        <f t="array" ref="Z121">SQRT(SUM(((ABS(Z111:Z117-$B$111:$B$117)-Z118)^2)/6))</f>
        <v>0.16985625361566159</v>
      </c>
      <c r="AA121" s="82" cm="1">
        <f t="array" ref="AA121">SQRT(SUM(((ABS(AA111:AA117-$B$111:$B$117)-AA118)^2)/6))</f>
        <v>0.16975831516622181</v>
      </c>
      <c r="AB121" s="82" cm="1">
        <f t="array" ref="AB121">SQRT(SUM(((ABS(AB111:AB117-$B$111:$B$117)-AB118)^2)/6))</f>
        <v>0.16363281984831807</v>
      </c>
      <c r="AC121" s="83" cm="1">
        <f t="array" ref="AC121">SQRT(SUM(((ABS(AC111:AC117-$B$111:$B$117)-AC118)^2)/6))</f>
        <v>0.20560431227794024</v>
      </c>
    </row>
    <row r="122" spans="1:29" ht="23.25" thickBot="1" x14ac:dyDescent="0.3">
      <c r="A122" s="58" t="s">
        <v>19</v>
      </c>
      <c r="B122" s="88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93"/>
    </row>
    <row r="123" spans="1:29" ht="15" customHeight="1" thickBot="1" x14ac:dyDescent="0.3">
      <c r="A123" s="95" t="s">
        <v>54</v>
      </c>
      <c r="B123" s="87">
        <v>7.11</v>
      </c>
      <c r="C123" s="59"/>
      <c r="D123" s="59"/>
      <c r="E123" s="59"/>
      <c r="F123" s="59"/>
      <c r="G123" s="93"/>
      <c r="H123" s="43">
        <v>7.5403343600000001</v>
      </c>
      <c r="I123" s="43">
        <v>6.5615331079999999</v>
      </c>
      <c r="J123" s="43">
        <v>6.6747333639999997</v>
      </c>
      <c r="K123" s="44">
        <v>6.3155402440000001</v>
      </c>
      <c r="L123" s="43">
        <v>6.9980000000000002</v>
      </c>
      <c r="M123" s="43">
        <v>7.101</v>
      </c>
      <c r="N123" s="43">
        <v>6.8220700000000001</v>
      </c>
      <c r="O123" s="43">
        <v>6.9504299999999999</v>
      </c>
      <c r="P123" s="43">
        <v>7.0388000000000002</v>
      </c>
      <c r="Q123" s="43">
        <v>7.5172045000000001</v>
      </c>
      <c r="R123" s="43">
        <v>6.4907829479999997</v>
      </c>
      <c r="S123" s="43">
        <v>6.6418073279999996</v>
      </c>
      <c r="T123" s="44">
        <v>6.286151716</v>
      </c>
      <c r="U123" s="43">
        <v>7.2060000000000004</v>
      </c>
      <c r="V123" s="43">
        <v>7.3140000000000001</v>
      </c>
      <c r="W123" s="43">
        <v>6.8938800000000002</v>
      </c>
      <c r="X123" s="43">
        <v>6.92103</v>
      </c>
      <c r="Y123" s="43">
        <v>7.0831999999999997</v>
      </c>
      <c r="Z123" s="43">
        <v>7.5169323840000004</v>
      </c>
      <c r="AA123" s="43">
        <v>6.530511884</v>
      </c>
      <c r="AB123" s="43">
        <v>6.64779388</v>
      </c>
      <c r="AC123" s="44">
        <v>6.2913219199999997</v>
      </c>
    </row>
    <row r="124" spans="1:29" ht="15.75" customHeight="1" thickBot="1" x14ac:dyDescent="0.3">
      <c r="A124" s="94" t="s">
        <v>55</v>
      </c>
      <c r="B124" s="87">
        <v>7.05</v>
      </c>
      <c r="G124" s="49"/>
      <c r="H124" s="42">
        <v>7.550946884</v>
      </c>
      <c r="I124" s="43">
        <v>6.5718735160000001</v>
      </c>
      <c r="J124" s="43">
        <v>6.6848016560000003</v>
      </c>
      <c r="K124" s="44">
        <v>6.324792188</v>
      </c>
      <c r="L124" s="43">
        <v>6.992</v>
      </c>
      <c r="M124" s="43">
        <v>7.0949999999999998</v>
      </c>
      <c r="N124" s="43">
        <v>6.8192599999999999</v>
      </c>
      <c r="O124" s="43">
        <v>6.9467499999999998</v>
      </c>
      <c r="P124" s="43">
        <v>7.0346700000000002</v>
      </c>
      <c r="Q124" s="43">
        <v>7.5286333719999998</v>
      </c>
      <c r="R124" s="43">
        <v>6.5016675880000001</v>
      </c>
      <c r="S124" s="43">
        <v>6.6521477359999999</v>
      </c>
      <c r="T124" s="44">
        <v>6.2954036599999998</v>
      </c>
      <c r="U124" s="43">
        <v>7.2</v>
      </c>
      <c r="V124" s="43">
        <v>7.3079999999999998</v>
      </c>
      <c r="W124" s="43">
        <v>6.8913099999999998</v>
      </c>
      <c r="X124" s="43">
        <v>6.9186699999999997</v>
      </c>
      <c r="Y124" s="43">
        <v>7.0800700000000001</v>
      </c>
      <c r="Z124" s="43">
        <v>7.5280891399999996</v>
      </c>
      <c r="AA124" s="43">
        <v>6.5416686400000001</v>
      </c>
      <c r="AB124" s="43">
        <v>6.6586785199999996</v>
      </c>
      <c r="AC124" s="44">
        <v>6.3011180959999997</v>
      </c>
    </row>
    <row r="125" spans="1:29" ht="15.75" customHeight="1" thickBot="1" x14ac:dyDescent="0.3">
      <c r="A125" s="95" t="s">
        <v>56</v>
      </c>
      <c r="B125" s="96">
        <v>7.16</v>
      </c>
      <c r="C125" s="37"/>
      <c r="D125" s="37"/>
      <c r="E125" s="37"/>
      <c r="F125" s="37"/>
      <c r="G125" s="52"/>
      <c r="H125" s="40">
        <v>7.7172097600000003</v>
      </c>
      <c r="I125" s="40">
        <v>6.741946016</v>
      </c>
      <c r="J125" s="40">
        <v>6.8518808800000004</v>
      </c>
      <c r="K125" s="41">
        <v>6.4877896719999999</v>
      </c>
      <c r="L125" s="40">
        <v>7.1289999999999996</v>
      </c>
      <c r="M125" s="40">
        <v>7.2489999999999997</v>
      </c>
      <c r="N125" s="40">
        <v>6.9403499999999996</v>
      </c>
      <c r="O125" s="40">
        <v>7.0654399999999997</v>
      </c>
      <c r="P125" s="40">
        <v>7.1641199999999996</v>
      </c>
      <c r="Q125" s="40">
        <v>7.6951683639999997</v>
      </c>
      <c r="R125" s="40">
        <v>6.6701073920000002</v>
      </c>
      <c r="S125" s="40">
        <v>6.8186827279999997</v>
      </c>
      <c r="T125" s="41">
        <v>6.4584011439999998</v>
      </c>
      <c r="U125" s="40">
        <v>7.3280000000000003</v>
      </c>
      <c r="V125" s="40">
        <v>7.4509999999999996</v>
      </c>
      <c r="W125" s="40">
        <v>7.0027600000000003</v>
      </c>
      <c r="X125" s="40">
        <v>7.0320900000000002</v>
      </c>
      <c r="Y125" s="40">
        <v>7.2050200000000002</v>
      </c>
      <c r="Z125" s="40">
        <v>7.6891818120000002</v>
      </c>
      <c r="AA125" s="40">
        <v>6.7043940080000004</v>
      </c>
      <c r="AB125" s="40">
        <v>6.8189548440000003</v>
      </c>
      <c r="AC125" s="41">
        <v>6.4570405639999997</v>
      </c>
    </row>
    <row r="126" spans="1:29" ht="15" customHeight="1" x14ac:dyDescent="0.25">
      <c r="A126" s="63" t="s">
        <v>15</v>
      </c>
      <c r="B126" s="32"/>
      <c r="G126" s="53"/>
      <c r="H126" s="69" cm="1">
        <f t="array" ref="H126">(SUM(ABS(H123:H125-$B$123:$B$125)))/3</f>
        <v>0.49616366800000006</v>
      </c>
      <c r="I126" s="69" cm="1">
        <f t="array" ref="I126">(SUM(ABS(I123:I125-$B$123:$B$125)))/3</f>
        <v>0.48154912000000011</v>
      </c>
      <c r="J126" s="69" cm="1">
        <f t="array" ref="J126">(SUM(ABS(J123:J125-$B$123:$B$125)))/3</f>
        <v>0.36952803333333328</v>
      </c>
      <c r="K126" s="69" cm="1">
        <f t="array" ref="K126">(SUM(ABS(K123:K125-$B$123:$B$125)))/3</f>
        <v>0.73062596533333346</v>
      </c>
      <c r="L126" s="69" cm="1">
        <f t="array" ref="L126">(SUM(ABS(L123:L125-$B$123:$B$125)))/3</f>
        <v>6.7000000000000171E-2</v>
      </c>
      <c r="M126" s="69" cm="1">
        <f t="array" ref="M126">(SUM(ABS(M123:M125-$B$123:$B$125)))/3</f>
        <v>4.76666666666666E-2</v>
      </c>
      <c r="N126" s="69" cm="1">
        <f t="array" ref="N126">(SUM(ABS(N123:N125-$B$123:$B$125)))/3</f>
        <v>0.24610666666666692</v>
      </c>
      <c r="O126" s="69" cm="1">
        <f t="array" ref="O126">(SUM(ABS(O123:O125-$B$123:$B$125)))/3</f>
        <v>0.11912666666666698</v>
      </c>
      <c r="P126" s="69" cm="1">
        <f t="array" ref="P126">(SUM(ABS(P123:P125-$B$123:$B$125)))/3</f>
        <v>3.0216666666666409E-2</v>
      </c>
      <c r="Q126" s="69" cm="1">
        <f t="array" ref="Q126">(SUM(ABS(Q123:Q125-$B$123:$B$125)))/3</f>
        <v>0.47366874533333309</v>
      </c>
      <c r="R126" s="69" cm="1">
        <f t="array" ref="R126">(SUM(ABS(R123:R125-$B$123:$B$125)))/3</f>
        <v>0.55248069066666672</v>
      </c>
      <c r="S126" s="69" cm="1">
        <f t="array" ref="S126">(SUM(ABS(S123:S125-$B$123:$B$125)))/3</f>
        <v>0.40245406933333366</v>
      </c>
      <c r="T126" s="69" cm="1">
        <f t="array" ref="T126">(SUM(ABS(T123:T125-$B$123:$B$125)))/3</f>
        <v>0.7600144933333336</v>
      </c>
      <c r="U126" s="69" cm="1">
        <f t="array" ref="U126">(SUM(ABS(U123:U125-$B$123:$B$125)))/3</f>
        <v>0.13800000000000021</v>
      </c>
      <c r="V126" s="69" cm="1">
        <f t="array" ref="V126">(SUM(ABS(V123:V125-$B$123:$B$125)))/3</f>
        <v>0.25099999999999972</v>
      </c>
      <c r="W126" s="69" cm="1">
        <f t="array" ref="W126">(SUM(ABS(W123:W125-$B$123:$B$125)))/3</f>
        <v>0.17734999999999998</v>
      </c>
      <c r="X126" s="69" cm="1">
        <f t="array" ref="X126">(SUM(ABS(X123:X125-$B$123:$B$125)))/3</f>
        <v>0.14940333333333347</v>
      </c>
      <c r="Y126" s="69" cm="1">
        <f t="array" ref="Y126">(SUM(ABS(Y123:Y125-$B$123:$B$125)))/3</f>
        <v>3.3963333333333644E-2</v>
      </c>
      <c r="Z126" s="69" cm="1">
        <f t="array" ref="Z126">(SUM(ABS(Z123:Z125-$B$123:$B$125)))/3</f>
        <v>0.47140111199999996</v>
      </c>
      <c r="AA126" s="69" cm="1">
        <f t="array" ref="AA126">(SUM(ABS(AA123:AA125-$B$123:$B$125)))/3</f>
        <v>0.51447515599999993</v>
      </c>
      <c r="AB126" s="69" cm="1">
        <f t="array" ref="AB126">(SUM(ABS(AB123:AB125-$B$123:$B$125)))/3</f>
        <v>0.39819091866666678</v>
      </c>
      <c r="AC126" s="76" cm="1">
        <f t="array" ref="AC126">(SUM(ABS(AC123:AC125-$B$123:$B$125)))/3</f>
        <v>0.75683980666666706</v>
      </c>
    </row>
    <row r="127" spans="1:29" ht="15" customHeight="1" x14ac:dyDescent="0.25">
      <c r="A127" s="68" t="s">
        <v>16</v>
      </c>
      <c r="B127" s="32"/>
      <c r="G127" s="49"/>
      <c r="H127" s="69" cm="1">
        <f t="array" ref="H127">MAX(ABS(H123:H125-$B$123:$B$125))</f>
        <v>0.55720976000000011</v>
      </c>
      <c r="I127" s="69" cm="1">
        <f t="array" ref="I127">MAX(ABS(I123:I125-$B$123:$B$125))</f>
        <v>0.54846689200000043</v>
      </c>
      <c r="J127" s="69" cm="1">
        <f t="array" ref="J127">MAX(ABS(J123:J125-$B$123:$B$125))</f>
        <v>0.4352666360000006</v>
      </c>
      <c r="K127" s="69" cm="1">
        <f t="array" ref="K127">MAX(ABS(K123:K125-$B$123:$B$125))</f>
        <v>0.79445975600000018</v>
      </c>
      <c r="L127" s="69" cm="1">
        <f t="array" ref="L127">MAX(ABS(L123:L125-$B$123:$B$125))</f>
        <v>0.1120000000000001</v>
      </c>
      <c r="M127" s="69" cm="1">
        <f t="array" ref="M127">MAX(ABS(M123:M125-$B$123:$B$125))</f>
        <v>8.8999999999999524E-2</v>
      </c>
      <c r="N127" s="69" cm="1">
        <f t="array" ref="N127">MAX(ABS(N123:N125-$B$123:$B$125))</f>
        <v>0.28793000000000024</v>
      </c>
      <c r="O127" s="69" cm="1">
        <f t="array" ref="O127">MAX(ABS(O123:O125-$B$123:$B$125))</f>
        <v>0.15957000000000043</v>
      </c>
      <c r="P127" s="69" cm="1">
        <f t="array" ref="P127">MAX(ABS(P123:P125-$B$123:$B$125))</f>
        <v>7.1200000000000152E-2</v>
      </c>
      <c r="Q127" s="69" cm="1">
        <f t="array" ref="Q127">MAX(ABS(Q123:Q125-$B$123:$B$125))</f>
        <v>0.53516836399999956</v>
      </c>
      <c r="R127" s="69" cm="1">
        <f t="array" ref="R127">MAX(ABS(R123:R125-$B$123:$B$125))</f>
        <v>0.61921705200000066</v>
      </c>
      <c r="S127" s="69" cm="1">
        <f t="array" ref="S127">MAX(ABS(S123:S125-$B$123:$B$125))</f>
        <v>0.4681926720000007</v>
      </c>
      <c r="T127" s="69" cm="1">
        <f t="array" ref="T127">MAX(ABS(T123:T125-$B$123:$B$125))</f>
        <v>0.82384828400000032</v>
      </c>
      <c r="U127" s="69" cm="1">
        <f t="array" ref="U127">MAX(ABS(U123:U125-$B$123:$B$125))</f>
        <v>0.16800000000000015</v>
      </c>
      <c r="V127" s="69" cm="1">
        <f t="array" ref="V127">MAX(ABS(V123:V125-$B$123:$B$125))</f>
        <v>0.29099999999999948</v>
      </c>
      <c r="W127" s="69" cm="1">
        <f t="array" ref="W127">MAX(ABS(W123:W125-$B$123:$B$125))</f>
        <v>0.21612000000000009</v>
      </c>
      <c r="X127" s="69" cm="1">
        <f t="array" ref="X127">MAX(ABS(X123:X125-$B$123:$B$125))</f>
        <v>0.1889700000000003</v>
      </c>
      <c r="Y127" s="69" cm="1">
        <f t="array" ref="Y127">MAX(ABS(Y123:Y125-$B$123:$B$125))</f>
        <v>4.502000000000006E-2</v>
      </c>
      <c r="Z127" s="69" cm="1">
        <f t="array" ref="Z127">MAX(ABS(Z123:Z125-$B$123:$B$125))</f>
        <v>0.52918181200000003</v>
      </c>
      <c r="AA127" s="69" cm="1">
        <f t="array" ref="AA127">MAX(ABS(AA123:AA125-$B$123:$B$125))</f>
        <v>0.57948811600000028</v>
      </c>
      <c r="AB127" s="69" cm="1">
        <f t="array" ref="AB127">MAX(ABS(AB123:AB125-$B$123:$B$125))</f>
        <v>0.46220612000000028</v>
      </c>
      <c r="AC127" s="70" cm="1">
        <f t="array" ref="AC127">MAX(ABS(AC123:AC125-$B$123:$B$125))</f>
        <v>0.81867808000000064</v>
      </c>
    </row>
    <row r="128" spans="1:29" ht="15" customHeight="1" x14ac:dyDescent="0.25">
      <c r="A128" s="68" t="s">
        <v>17</v>
      </c>
      <c r="B128" s="32"/>
      <c r="G128" s="49"/>
      <c r="H128" s="69" cm="1">
        <f t="array" ref="H128">MIN(ABS(H123:H125-$B$123:$B$125))</f>
        <v>0.4303343599999998</v>
      </c>
      <c r="I128" s="69" cm="1">
        <f t="array" ref="I128">MIN(ABS(I123:I125-$B$123:$B$125))</f>
        <v>0.41805398400000016</v>
      </c>
      <c r="J128" s="69" cm="1">
        <f t="array" ref="J128">MIN(ABS(J123:J125-$B$123:$B$125))</f>
        <v>0.30811911999999975</v>
      </c>
      <c r="K128" s="69" cm="1">
        <f t="array" ref="K128">MIN(ABS(K123:K125-$B$123:$B$125))</f>
        <v>0.67221032800000025</v>
      </c>
      <c r="L128" s="69" cm="1">
        <f t="array" ref="L128">MIN(ABS(L123:L125-$B$123:$B$125))</f>
        <v>3.1000000000000583E-2</v>
      </c>
      <c r="M128" s="69" cm="1">
        <f t="array" ref="M128">MIN(ABS(M123:M125-$B$123:$B$125))</f>
        <v>9.0000000000003411E-3</v>
      </c>
      <c r="N128" s="69" cm="1">
        <f t="array" ref="N128">MIN(ABS(N123:N125-$B$123:$B$125))</f>
        <v>0.21965000000000057</v>
      </c>
      <c r="O128" s="69" cm="1">
        <f t="array" ref="O128">MIN(ABS(O123:O125-$B$123:$B$125))</f>
        <v>9.4560000000000421E-2</v>
      </c>
      <c r="P128" s="69" cm="1">
        <f t="array" ref="P128">MIN(ABS(P123:P125-$B$123:$B$125))</f>
        <v>4.1199999999994574E-3</v>
      </c>
      <c r="Q128" s="69" cm="1">
        <f t="array" ref="Q128">MIN(ABS(Q123:Q125-$B$123:$B$125))</f>
        <v>0.40720449999999975</v>
      </c>
      <c r="R128" s="69" cm="1">
        <f t="array" ref="R128">MIN(ABS(R123:R125-$B$123:$B$125))</f>
        <v>0.4898926079999999</v>
      </c>
      <c r="S128" s="69" cm="1">
        <f t="array" ref="S128">MIN(ABS(S123:S125-$B$123:$B$125))</f>
        <v>0.34131727200000039</v>
      </c>
      <c r="T128" s="69" cm="1">
        <f t="array" ref="T128">MIN(ABS(T123:T125-$B$123:$B$125))</f>
        <v>0.70159885600000038</v>
      </c>
      <c r="U128" s="69" cm="1">
        <f t="array" ref="U128">MIN(ABS(U123:U125-$B$123:$B$125))</f>
        <v>9.6000000000000085E-2</v>
      </c>
      <c r="V128" s="69" cm="1">
        <f t="array" ref="V128">MIN(ABS(V123:V125-$B$123:$B$125))</f>
        <v>0.20399999999999974</v>
      </c>
      <c r="W128" s="69" cm="1">
        <f t="array" ref="W128">MIN(ABS(W123:W125-$B$123:$B$125))</f>
        <v>0.15723999999999982</v>
      </c>
      <c r="X128" s="69" cm="1">
        <f t="array" ref="X128">MIN(ABS(X123:X125-$B$123:$B$125))</f>
        <v>0.12790999999999997</v>
      </c>
      <c r="Y128" s="69" cm="1">
        <f t="array" ref="Y128">MIN(ABS(Y123:Y125-$B$123:$B$125))</f>
        <v>2.6800000000000601E-2</v>
      </c>
      <c r="Z128" s="69" cm="1">
        <f t="array" ref="Z128">MIN(ABS(Z123:Z125-$B$123:$B$125))</f>
        <v>0.40693238400000009</v>
      </c>
      <c r="AA128" s="69" cm="1">
        <f t="array" ref="AA128">MIN(ABS(AA123:AA125-$B$123:$B$125))</f>
        <v>0.45560599199999974</v>
      </c>
      <c r="AB128" s="69" cm="1">
        <f t="array" ref="AB128">MIN(ABS(AB123:AB125-$B$123:$B$125))</f>
        <v>0.34104515599999985</v>
      </c>
      <c r="AC128" s="70" cm="1">
        <f t="array" ref="AC128">MIN(ABS(AC123:AC125-$B$123:$B$125))</f>
        <v>0.70295943600000044</v>
      </c>
    </row>
    <row r="129" spans="1:29" ht="15" customHeight="1" thickBot="1" x14ac:dyDescent="0.3">
      <c r="A129" s="71" t="s">
        <v>18</v>
      </c>
      <c r="B129" s="51"/>
      <c r="C129" s="37"/>
      <c r="D129" s="37"/>
      <c r="E129" s="37"/>
      <c r="F129" s="37"/>
      <c r="G129" s="52"/>
      <c r="H129" s="82" cm="1">
        <f t="array" ref="H129">SQRT(SUM(((ABS(H123:H125-$B$123:$B$125)-H126)^2)/2))</f>
        <v>6.3572801949945648E-2</v>
      </c>
      <c r="I129" s="82" cm="1">
        <f t="array" ref="I129">SQRT(SUM(((ABS(I123:I125-$B$123:$B$125)-I126)^2)/2))</f>
        <v>6.5273788545981523E-2</v>
      </c>
      <c r="J129" s="82" cm="1">
        <f t="array" ref="J129">SQRT(SUM(((ABS(J123:J125-$B$123:$B$125)-J126)^2)/2))</f>
        <v>6.3684239522310435E-2</v>
      </c>
      <c r="K129" s="82" cm="1">
        <f t="array" ref="K129">SQRT(SUM(((ABS(K123:K125-$B$123:$B$125)-K126)^2)/2))</f>
        <v>6.1304550815901325E-2</v>
      </c>
      <c r="L129" s="82" cm="1">
        <f t="array" ref="L129">SQRT(SUM(((ABS(L123:L125-$B$123:$B$125)-L126)^2)/2))</f>
        <v>4.1243181254602378E-2</v>
      </c>
      <c r="M129" s="82" cm="1">
        <f t="array" ref="M129">SQRT(SUM(((ABS(M123:M125-$B$123:$B$125)-M126)^2)/2))</f>
        <v>4.0066611203510842E-2</v>
      </c>
      <c r="N129" s="82" cm="1">
        <f t="array" ref="N129">SQRT(SUM(((ABS(N123:N125-$B$123:$B$125)-N126)^2)/2))</f>
        <v>3.6642058257326776E-2</v>
      </c>
      <c r="O129" s="82" cm="1">
        <f t="array" ref="O129">SQRT(SUM(((ABS(O123:O125-$B$123:$B$125)-O126)^2)/2))</f>
        <v>3.529343328911682E-2</v>
      </c>
      <c r="P129" s="82" cm="1">
        <f t="array" ref="P129">SQRT(SUM(((ABS(P123:P125-$B$123:$B$125)-P126)^2)/2))</f>
        <v>3.5932453761653403E-2</v>
      </c>
      <c r="Q129" s="82" cm="1">
        <f t="array" ref="Q129">SQRT(SUM(((ABS(Q123:Q125-$B$123:$B$125)-Q126)^2)/2))</f>
        <v>6.4126229118100717E-2</v>
      </c>
      <c r="R129" s="82" cm="1">
        <f t="array" ref="R129">SQRT(SUM(((ABS(R123:R125-$B$123:$B$125)-R126)^2)/2))</f>
        <v>6.4761941878695828E-2</v>
      </c>
      <c r="S129" s="82" cm="1">
        <f t="array" ref="S129">SQRT(SUM(((ABS(S123:S125-$B$123:$B$125)-S126)^2)/2))</f>
        <v>6.3562758282932022E-2</v>
      </c>
      <c r="T129" s="82" cm="1">
        <f t="array" ref="T129">SQRT(SUM(((ABS(T123:T125-$B$123:$B$125)-T126)^2)/2))</f>
        <v>6.1304550815901325E-2</v>
      </c>
      <c r="U129" s="82" cm="1">
        <f t="array" ref="U129">SQRT(SUM(((ABS(U123:U125-$B$123:$B$125)-U126)^2)/2))</f>
        <v>3.746998799039046E-2</v>
      </c>
      <c r="V129" s="82" cm="1">
        <f t="array" ref="V129">SQRT(SUM(((ABS(V123:V125-$B$123:$B$125)-V126)^2)/2))</f>
        <v>4.3920382511995398E-2</v>
      </c>
      <c r="W129" s="82" cm="1">
        <f t="array" ref="W129">SQRT(SUM(((ABS(W123:W125-$B$123:$B$125)-W126)^2)/2))</f>
        <v>3.3583631429611766E-2</v>
      </c>
      <c r="X129" s="82" cm="1">
        <f t="array" ref="X129">SQRT(SUM(((ABS(X123:X125-$B$123:$B$125)-X126)^2)/2))</f>
        <v>3.4308379928719213E-2</v>
      </c>
      <c r="Y129" s="82" cm="1">
        <f t="array" ref="Y129">SQRT(SUM(((ABS(Y123:Y125-$B$123:$B$125)-Y126)^2)/2))</f>
        <v>9.7139401549180167E-3</v>
      </c>
      <c r="Z129" s="82" cm="1">
        <f t="array" ref="Z129">SQRT(SUM(((ABS(Z123:Z125-$B$123:$B$125)-Z126)^2)/2))</f>
        <v>6.1398517494141325E-2</v>
      </c>
      <c r="AA129" s="82" cm="1">
        <f t="array" ref="AA129">SQRT(SUM(((ABS(AA123:AA125-$B$123:$B$125)-AA126)^2)/2))</f>
        <v>6.2169163044511797E-2</v>
      </c>
      <c r="AB129" s="82" cm="1">
        <f t="array" ref="AB129">SQRT(SUM(((ABS(AB123:AB125-$B$123:$B$125)-AB126)^2)/2))</f>
        <v>6.0871887518366551E-2</v>
      </c>
      <c r="AC129" s="83" cm="1">
        <f t="array" ref="AC129">SQRT(SUM(((ABS(AC123:AC125-$B$123:$B$125)-AC126)^2)/2))</f>
        <v>5.8268321611651082E-2</v>
      </c>
    </row>
    <row r="130" spans="1:29" ht="23.25" thickBot="1" x14ac:dyDescent="0.3">
      <c r="A130" s="58" t="s">
        <v>19</v>
      </c>
      <c r="B130" s="32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52"/>
    </row>
    <row r="131" spans="1:29" ht="15" customHeight="1" thickBot="1" x14ac:dyDescent="0.3">
      <c r="A131" s="62" t="s">
        <v>57</v>
      </c>
      <c r="B131" s="87">
        <v>8.32</v>
      </c>
      <c r="H131" s="56">
        <v>8.3607641000000008</v>
      </c>
      <c r="I131" s="56">
        <v>7.368357048</v>
      </c>
      <c r="J131" s="56">
        <v>7.4924419440000003</v>
      </c>
      <c r="K131" s="56">
        <v>7.0891660319999996</v>
      </c>
      <c r="L131" s="56">
        <v>7.7640000000000002</v>
      </c>
      <c r="M131" s="56">
        <v>7.8780000000000001</v>
      </c>
      <c r="N131" s="56">
        <v>7.5266500000000001</v>
      </c>
      <c r="O131" s="56">
        <v>7.6231400000000002</v>
      </c>
      <c r="P131" s="56">
        <v>7.7368600000000001</v>
      </c>
      <c r="Q131" s="56">
        <v>8.3422602119999993</v>
      </c>
      <c r="R131" s="56">
        <v>7.3019607439999996</v>
      </c>
      <c r="S131" s="56">
        <v>7.463869764</v>
      </c>
      <c r="T131" s="56">
        <v>7.0646755920000004</v>
      </c>
      <c r="U131" s="56">
        <v>7.9690000000000003</v>
      </c>
      <c r="V131" s="56">
        <v>8.0879999999999992</v>
      </c>
      <c r="W131" s="56">
        <v>7.60412</v>
      </c>
      <c r="X131" s="56">
        <v>7.5861299999999998</v>
      </c>
      <c r="Y131" s="56">
        <v>7.7804000000000002</v>
      </c>
      <c r="Z131" s="56">
        <v>8.3392669359999996</v>
      </c>
      <c r="AA131" s="56">
        <v>7.3313492719999998</v>
      </c>
      <c r="AB131" s="56">
        <v>7.4649582280000004</v>
      </c>
      <c r="AC131" s="24">
        <v>7.0641313600000002</v>
      </c>
    </row>
    <row r="132" spans="1:29" ht="15" customHeight="1" thickBot="1" x14ac:dyDescent="0.3">
      <c r="A132" s="60" t="s">
        <v>58</v>
      </c>
      <c r="B132" s="87">
        <v>7.84</v>
      </c>
      <c r="H132" s="56">
        <v>7.8328590599999997</v>
      </c>
      <c r="I132" s="56">
        <v>6.876099204</v>
      </c>
      <c r="J132" s="56">
        <v>6.9816802119999997</v>
      </c>
      <c r="K132" s="56">
        <v>6.5639821520000003</v>
      </c>
      <c r="L132" s="56">
        <v>7.2320000000000002</v>
      </c>
      <c r="M132" s="56">
        <v>7.3559999999999999</v>
      </c>
      <c r="N132" s="56">
        <v>6.9376499999999997</v>
      </c>
      <c r="O132" s="56">
        <v>7.0224000000000002</v>
      </c>
      <c r="P132" s="56">
        <v>7.1532200000000001</v>
      </c>
      <c r="Q132" s="56">
        <v>7.8140830560000003</v>
      </c>
      <c r="R132" s="56">
        <v>6.8124240599999997</v>
      </c>
      <c r="S132" s="56">
        <v>6.9522916840000004</v>
      </c>
      <c r="T132" s="56">
        <v>6.5394917120000002</v>
      </c>
      <c r="U132" s="56">
        <v>7.4390000000000001</v>
      </c>
      <c r="V132" s="56">
        <v>7.5679999999999996</v>
      </c>
      <c r="W132" s="56">
        <v>7.0225600000000004</v>
      </c>
      <c r="X132" s="56">
        <v>6.9869599999999998</v>
      </c>
      <c r="Y132" s="56">
        <v>7.2011599999999998</v>
      </c>
      <c r="Z132" s="56">
        <v>7.8124503599999997</v>
      </c>
      <c r="AA132" s="56">
        <v>6.8412683559999996</v>
      </c>
      <c r="AB132" s="56">
        <v>6.9566455400000002</v>
      </c>
      <c r="AC132" s="24">
        <v>6.5403080600000001</v>
      </c>
    </row>
    <row r="133" spans="1:29" ht="15" customHeight="1" thickBot="1" x14ac:dyDescent="0.3">
      <c r="A133" s="89" t="s">
        <v>59</v>
      </c>
      <c r="B133" s="87">
        <v>8.02</v>
      </c>
      <c r="C133" s="37"/>
      <c r="D133" s="37"/>
      <c r="E133" s="37"/>
      <c r="F133" s="37"/>
      <c r="G133" s="37"/>
      <c r="H133" s="40">
        <v>8.5368231520000002</v>
      </c>
      <c r="I133" s="40">
        <v>7.5218304720000004</v>
      </c>
      <c r="J133" s="40">
        <v>7.649997108</v>
      </c>
      <c r="K133" s="40">
        <v>7.2570616040000004</v>
      </c>
      <c r="L133" s="40">
        <v>7.915</v>
      </c>
      <c r="M133" s="40">
        <v>8.0429999999999993</v>
      </c>
      <c r="N133" s="40">
        <v>7.6872400000000001</v>
      </c>
      <c r="O133" s="40">
        <v>7.7938000000000001</v>
      </c>
      <c r="P133" s="40">
        <v>7.9073000000000002</v>
      </c>
      <c r="Q133" s="40">
        <v>8.5199519600000002</v>
      </c>
      <c r="R133" s="40">
        <v>7.4565226320000004</v>
      </c>
      <c r="S133" s="40">
        <v>7.62332974</v>
      </c>
      <c r="T133" s="40">
        <v>7.2339317440000004</v>
      </c>
      <c r="U133" s="40">
        <v>8.1199999999999992</v>
      </c>
      <c r="V133" s="40">
        <v>8.2539999999999996</v>
      </c>
      <c r="W133" s="40">
        <v>7.7551100000000002</v>
      </c>
      <c r="X133" s="40">
        <v>7.7506500000000003</v>
      </c>
      <c r="Y133" s="40">
        <v>7.9474999999999998</v>
      </c>
      <c r="Z133" s="40">
        <v>8.5180471480000008</v>
      </c>
      <c r="AA133" s="40">
        <v>7.4894486679999996</v>
      </c>
      <c r="AB133" s="40">
        <v>7.6257787840000004</v>
      </c>
      <c r="AC133" s="41">
        <v>7.2350202079999999</v>
      </c>
    </row>
    <row r="134" spans="1:29" ht="15" customHeight="1" x14ac:dyDescent="0.25">
      <c r="A134" s="63" t="s">
        <v>15</v>
      </c>
      <c r="B134" s="32"/>
      <c r="H134" s="22" cm="1">
        <f t="array" ref="H134">(SUM(ABS(H131:H133-$B$131:$B$133)))/3</f>
        <v>0.18824273066666711</v>
      </c>
      <c r="I134" s="22" cm="1">
        <f t="array" ref="I134">(SUM(ABS(I131:I133-$B$131:$B$133)))/3</f>
        <v>0.80457109199999977</v>
      </c>
      <c r="J134" s="22" cm="1">
        <f t="array" ref="J134">(SUM(ABS(J131:J133-$B$131:$B$133)))/3</f>
        <v>0.68529357866666663</v>
      </c>
      <c r="K134" s="22" cm="1">
        <f t="array" ref="K134">(SUM(ABS(K131:K133-$B$131:$B$133)))/3</f>
        <v>1.0899300706666664</v>
      </c>
      <c r="L134" s="22" cm="1">
        <f t="array" ref="L134">(SUM(ABS(L131:L133-$B$131:$B$133)))/3</f>
        <v>0.42299999999999977</v>
      </c>
      <c r="M134" s="22" cm="1">
        <f t="array" ref="M134">(SUM(ABS(M131:M133-$B$131:$B$133)))/3</f>
        <v>0.3163333333333333</v>
      </c>
      <c r="N134" s="22" cm="1">
        <f t="array" ref="N134">(SUM(ABS(N131:N133-$B$131:$B$133)))/3</f>
        <v>0.67615333333333327</v>
      </c>
      <c r="O134" s="22" cm="1">
        <f t="array" ref="O134">(SUM(ABS(O131:O133-$B$131:$B$133)))/3</f>
        <v>0.58021999999999974</v>
      </c>
      <c r="P134" s="22" cm="1">
        <f t="array" ref="P134">(SUM(ABS(P131:P133-$B$131:$B$133)))/3</f>
        <v>0.46087333333333308</v>
      </c>
      <c r="Q134" s="22" cm="1">
        <f t="array" ref="Q134">(SUM(ABS(Q131:Q133-$B$131:$B$133)))/3</f>
        <v>0.18270970533333308</v>
      </c>
      <c r="R134" s="22" cm="1">
        <f t="array" ref="R134">(SUM(ABS(R131:R133-$B$131:$B$133)))/3</f>
        <v>0.86969752133333333</v>
      </c>
      <c r="S134" s="22" cm="1">
        <f t="array" ref="S134">(SUM(ABS(S131:S133-$B$131:$B$133)))/3</f>
        <v>0.71350293733333314</v>
      </c>
      <c r="T134" s="22" cm="1">
        <f t="array" ref="T134">(SUM(ABS(T131:T133-$B$131:$B$133)))/3</f>
        <v>1.1139669839999995</v>
      </c>
      <c r="U134" s="22" cm="1">
        <f t="array" ref="U134">(SUM(ABS(U131:U133-$B$131:$B$133)))/3</f>
        <v>0.28399999999999981</v>
      </c>
      <c r="V134" s="22" cm="1">
        <f t="array" ref="V134">(SUM(ABS(V131:V133-$B$131:$B$133)))/3</f>
        <v>0.24600000000000044</v>
      </c>
      <c r="W134" s="22" cm="1">
        <f t="array" ref="W134">(SUM(ABS(W131:W133-$B$131:$B$133)))/3</f>
        <v>0.59940333333333307</v>
      </c>
      <c r="X134" s="22" cm="1">
        <f t="array" ref="X134">(SUM(ABS(X131:X133-$B$131:$B$133)))/3</f>
        <v>0.61875333333333327</v>
      </c>
      <c r="Y134" s="22" cm="1">
        <f t="array" ref="Y134">(SUM(ABS(Y131:Y133-$B$131:$B$133)))/3</f>
        <v>0.41697999999999996</v>
      </c>
      <c r="Z134" s="22" cm="1">
        <f t="array" ref="Z134">(SUM(ABS(Z131:Z133-$B$131:$B$133)))/3</f>
        <v>0.18162124133333357</v>
      </c>
      <c r="AA134" s="22" cm="1">
        <f t="array" ref="AA134">(SUM(ABS(AA131:AA133-$B$131:$B$133)))/3</f>
        <v>0.83931123466666691</v>
      </c>
      <c r="AB134" s="22" cm="1">
        <f t="array" ref="AB134">(SUM(ABS(AB131:AB133-$B$131:$B$133)))/3</f>
        <v>0.71087248266666625</v>
      </c>
      <c r="AC134" s="20" cm="1">
        <f t="array" ref="AC134">(SUM(ABS(AC131:AC133-$B$131:$B$133)))/3</f>
        <v>1.1135134573333332</v>
      </c>
    </row>
    <row r="135" spans="1:29" ht="15.75" customHeight="1" x14ac:dyDescent="0.25">
      <c r="A135" s="68" t="s">
        <v>16</v>
      </c>
      <c r="B135" s="32"/>
      <c r="H135" s="22" cm="1">
        <f t="array" ref="H135">MAX(ABS(H131:H133-$B$131:$B$133))</f>
        <v>0.51682315200000062</v>
      </c>
      <c r="I135" s="22" cm="1">
        <f t="array" ref="I135">MAX(ABS(I131:I133-$B$131:$B$133))</f>
        <v>0.96390079599999989</v>
      </c>
      <c r="J135" s="22" cm="1">
        <f t="array" ref="J135">MAX(ABS(J131:J133-$B$131:$B$133))</f>
        <v>0.85831978800000019</v>
      </c>
      <c r="K135" s="22" cm="1">
        <f t="array" ref="K135">MAX(ABS(K131:K133-$B$131:$B$133))</f>
        <v>1.2760178479999995</v>
      </c>
      <c r="L135" s="22" cm="1">
        <f t="array" ref="L135">MAX(ABS(L131:L133-$B$131:$B$133))</f>
        <v>0.60799999999999965</v>
      </c>
      <c r="M135" s="22" cm="1">
        <f t="array" ref="M135">MAX(ABS(M131:M133-$B$131:$B$133))</f>
        <v>0.48399999999999999</v>
      </c>
      <c r="N135" s="22" cm="1">
        <f t="array" ref="N135">MAX(ABS(N131:N133-$B$131:$B$133))</f>
        <v>0.90235000000000021</v>
      </c>
      <c r="O135" s="22" cm="1">
        <f t="array" ref="O135">MAX(ABS(O131:O133-$B$131:$B$133))</f>
        <v>0.81759999999999966</v>
      </c>
      <c r="P135" s="22" cm="1">
        <f t="array" ref="P135">MAX(ABS(P131:P133-$B$131:$B$133))</f>
        <v>0.68677999999999972</v>
      </c>
      <c r="Q135" s="22" cm="1">
        <f t="array" ref="Q135">MAX(ABS(Q131:Q133-$B$131:$B$133))</f>
        <v>0.49995196000000064</v>
      </c>
      <c r="R135" s="22" cm="1">
        <f t="array" ref="R135">MAX(ABS(R131:R133-$B$131:$B$133))</f>
        <v>1.0275759400000002</v>
      </c>
      <c r="S135" s="22" cm="1">
        <f t="array" ref="S135">MAX(ABS(S131:S133-$B$131:$B$133))</f>
        <v>0.88770831599999944</v>
      </c>
      <c r="T135" s="22" cm="1">
        <f t="array" ref="T135">MAX(ABS(T131:T133-$B$131:$B$133))</f>
        <v>1.3005082879999996</v>
      </c>
      <c r="U135" s="22" cm="1">
        <f t="array" ref="U135">MAX(ABS(U131:U133-$B$131:$B$133))</f>
        <v>0.4009999999999998</v>
      </c>
      <c r="V135" s="22" cm="1">
        <f t="array" ref="V135">MAX(ABS(V131:V133-$B$131:$B$133))</f>
        <v>0.27200000000000024</v>
      </c>
      <c r="W135" s="22" cm="1">
        <f t="array" ref="W135">MAX(ABS(W131:W133-$B$131:$B$133))</f>
        <v>0.8174399999999995</v>
      </c>
      <c r="X135" s="22" cm="1">
        <f t="array" ref="X135">MAX(ABS(X131:X133-$B$131:$B$133))</f>
        <v>0.85304000000000002</v>
      </c>
      <c r="Y135" s="22" cm="1">
        <f t="array" ref="Y135">MAX(ABS(Y131:Y133-$B$131:$B$133))</f>
        <v>0.63884000000000007</v>
      </c>
      <c r="Z135" s="22" cm="1">
        <f t="array" ref="Z135">MAX(ABS(Z131:Z133-$B$131:$B$133))</f>
        <v>0.49804714800000127</v>
      </c>
      <c r="AA135" s="22" cm="1">
        <f t="array" ref="AA135">MAX(ABS(AA131:AA133-$B$131:$B$133))</f>
        <v>0.99873164400000025</v>
      </c>
      <c r="AB135" s="22" cm="1">
        <f t="array" ref="AB135">MAX(ABS(AB131:AB133-$B$131:$B$133))</f>
        <v>0.88335445999999962</v>
      </c>
      <c r="AC135" s="24" cm="1">
        <f t="array" ref="AC135">MAX(ABS(AC131:AC133-$B$131:$B$133))</f>
        <v>1.2996919399999998</v>
      </c>
    </row>
    <row r="136" spans="1:29" ht="15" customHeight="1" x14ac:dyDescent="0.25">
      <c r="A136" s="68" t="s">
        <v>17</v>
      </c>
      <c r="B136" s="32"/>
      <c r="H136" s="22" cm="1">
        <f t="array" ref="H136">MIN(ABS(H131:H133-$B$131:$B$133))</f>
        <v>7.1409400000002066E-3</v>
      </c>
      <c r="I136" s="22" cm="1">
        <f t="array" ref="I136">MIN(ABS(I131:I133-$B$131:$B$133))</f>
        <v>0.49816952799999914</v>
      </c>
      <c r="J136" s="22" cm="1">
        <f t="array" ref="J136">MIN(ABS(J131:J133-$B$131:$B$133))</f>
        <v>0.37000289199999958</v>
      </c>
      <c r="K136" s="22" cm="1">
        <f t="array" ref="K136">MIN(ABS(K131:K133-$B$131:$B$133))</f>
        <v>0.76293839599999913</v>
      </c>
      <c r="L136" s="22" cm="1">
        <f t="array" ref="L136">MIN(ABS(L131:L133-$B$131:$B$133))</f>
        <v>0.10499999999999954</v>
      </c>
      <c r="M136" s="22" cm="1">
        <f t="array" ref="M136">MIN(ABS(M131:M133-$B$131:$B$133))</f>
        <v>2.2999999999999687E-2</v>
      </c>
      <c r="N136" s="22" cm="1">
        <f t="array" ref="N136">MIN(ABS(N131:N133-$B$131:$B$133))</f>
        <v>0.3327599999999995</v>
      </c>
      <c r="O136" s="22" cm="1">
        <f t="array" ref="O136">MIN(ABS(O131:O133-$B$131:$B$133))</f>
        <v>0.22619999999999951</v>
      </c>
      <c r="P136" s="22" cm="1">
        <f t="array" ref="P136">MIN(ABS(P131:P133-$B$131:$B$133))</f>
        <v>0.11269999999999936</v>
      </c>
      <c r="Q136" s="22" cm="1">
        <f t="array" ref="Q136">MIN(ABS(Q131:Q133-$B$131:$B$133))</f>
        <v>2.2260211999999058E-2</v>
      </c>
      <c r="R136" s="22" cm="1">
        <f t="array" ref="R136">MIN(ABS(R131:R133-$B$131:$B$133))</f>
        <v>0.56347736799999915</v>
      </c>
      <c r="S136" s="22" cm="1">
        <f t="array" ref="S136">MIN(ABS(S131:S133-$B$131:$B$133))</f>
        <v>0.39667025999999961</v>
      </c>
      <c r="T136" s="22" cm="1">
        <f t="array" ref="T136">MIN(ABS(T131:T133-$B$131:$B$133))</f>
        <v>0.78606825599999919</v>
      </c>
      <c r="U136" s="22" cm="1">
        <f t="array" ref="U136">MIN(ABS(U131:U133-$B$131:$B$133))</f>
        <v>9.9999999999999645E-2</v>
      </c>
      <c r="V136" s="22" cm="1">
        <f t="array" ref="V136">MIN(ABS(V131:V133-$B$131:$B$133))</f>
        <v>0.23200000000000109</v>
      </c>
      <c r="W136" s="22" cm="1">
        <f t="array" ref="W136">MIN(ABS(W131:W133-$B$131:$B$133))</f>
        <v>0.2648899999999994</v>
      </c>
      <c r="X136" s="22" cm="1">
        <f t="array" ref="X136">MIN(ABS(X131:X133-$B$131:$B$133))</f>
        <v>0.26934999999999931</v>
      </c>
      <c r="Y136" s="22" cm="1">
        <f t="array" ref="Y136">MIN(ABS(Y131:Y133-$B$131:$B$133))</f>
        <v>7.2499999999999787E-2</v>
      </c>
      <c r="Z136" s="22" cm="1">
        <f t="array" ref="Z136">MIN(ABS(Z131:Z133-$B$131:$B$133))</f>
        <v>1.9266935999999291E-2</v>
      </c>
      <c r="AA136" s="22" cm="1">
        <f t="array" ref="AA136">MIN(ABS(AA131:AA133-$B$131:$B$133))</f>
        <v>0.53055133199999993</v>
      </c>
      <c r="AB136" s="22" cm="1">
        <f t="array" ref="AB136">MIN(ABS(AB131:AB133-$B$131:$B$133))</f>
        <v>0.39422121599999915</v>
      </c>
      <c r="AC136" s="24" cm="1">
        <f t="array" ref="AC136">MIN(ABS(AC131:AC133-$B$131:$B$133))</f>
        <v>0.78497979199999968</v>
      </c>
    </row>
    <row r="137" spans="1:29" ht="15" customHeight="1" thickBot="1" x14ac:dyDescent="0.3">
      <c r="A137" s="71" t="s">
        <v>18</v>
      </c>
      <c r="B137" s="51"/>
      <c r="C137" s="37"/>
      <c r="D137" s="37"/>
      <c r="E137" s="37"/>
      <c r="F137" s="37"/>
      <c r="G137" s="37"/>
      <c r="H137" s="40" cm="1">
        <f t="array" ref="H137">SQRT(SUM(((ABS(H131:H133-$B$131:$B$133)-H134)^2)/2))</f>
        <v>0.28505516866878527</v>
      </c>
      <c r="I137" s="40" cm="1">
        <f t="array" ref="I137">SQRT(SUM(((ABS(I131:I133-$B$131:$B$133)-I134)^2)/2))</f>
        <v>0.26542230972756781</v>
      </c>
      <c r="J137" s="40" cm="1">
        <f t="array" ref="J137">SQRT(SUM(((ABS(J131:J133-$B$131:$B$133)-J134)^2)/2))</f>
        <v>0.27348260248681955</v>
      </c>
      <c r="K137" s="40" cm="1">
        <f t="array" ref="K137">SQRT(SUM(((ABS(K131:K133-$B$131:$B$133)-K134)^2)/2))</f>
        <v>0.28408284395392003</v>
      </c>
      <c r="L137" s="40" cm="1">
        <f t="array" ref="L137">SQRT(SUM(((ABS(L131:L133-$B$131:$B$133)-L134)^2)/2))</f>
        <v>0.27662067890886266</v>
      </c>
      <c r="M137" s="40" cm="1">
        <f t="array" ref="M137">SQRT(SUM(((ABS(M131:M133-$B$131:$B$133)-M134)^2)/2))</f>
        <v>0.25490063423485915</v>
      </c>
      <c r="N137" s="40" cm="1">
        <f t="array" ref="N137">SQRT(SUM(((ABS(N131:N133-$B$131:$B$133)-N134)^2)/2))</f>
        <v>0.3023400172543052</v>
      </c>
      <c r="O137" s="40" cm="1">
        <f t="array" ref="O137">SQRT(SUM(((ABS(O131:O133-$B$131:$B$133)-O134)^2)/2))</f>
        <v>0.31247745070644717</v>
      </c>
      <c r="P137" s="40" cm="1">
        <f t="array" ref="P137">SQRT(SUM(((ABS(P131:P133-$B$131:$B$133)-P134)^2)/2))</f>
        <v>0.30594740550188282</v>
      </c>
      <c r="Q137" s="40" cm="1">
        <f t="array" ref="Q137">SQRT(SUM(((ABS(Q131:Q133-$B$131:$B$133)-Q134)^2)/2))</f>
        <v>0.27474593542347997</v>
      </c>
      <c r="R137" s="40" cm="1">
        <f t="array" ref="R137">SQRT(SUM(((ABS(R131:R133-$B$131:$B$133)-R134)^2)/2))</f>
        <v>0.26523729718131078</v>
      </c>
      <c r="S137" s="40" cm="1">
        <f t="array" ref="S137">SQRT(SUM(((ABS(S131:S133-$B$131:$B$133)-S134)^2)/2))</f>
        <v>0.27483904899736816</v>
      </c>
      <c r="T137" s="40" cm="1">
        <f t="array" ref="T137">SQRT(SUM(((ABS(T131:T133-$B$131:$B$133)-T134)^2)/2))</f>
        <v>0.28486589409927132</v>
      </c>
      <c r="U137" s="40" cm="1">
        <f t="array" ref="U137">SQRT(SUM(((ABS(U131:U133-$B$131:$B$133)-U134)^2)/2))</f>
        <v>0.16129786111415129</v>
      </c>
      <c r="V137" s="40" cm="1">
        <f t="array" ref="V137">SQRT(SUM(((ABS(V131:V133-$B$131:$B$133)-V134)^2)/2))</f>
        <v>2.2538855339169092E-2</v>
      </c>
      <c r="W137" s="40" cm="1">
        <f t="array" ref="W137">SQRT(SUM(((ABS(W131:W133-$B$131:$B$133)-W134)^2)/2))</f>
        <v>0.29411389976220681</v>
      </c>
      <c r="X137" s="40" cm="1">
        <f t="array" ref="X137">SQRT(SUM(((ABS(X131:X133-$B$131:$B$133)-X134)^2)/2))</f>
        <v>0.30840296566883663</v>
      </c>
      <c r="Y137" s="40" cm="1">
        <f t="array" ref="Y137">SQRT(SUM(((ABS(Y131:Y133-$B$131:$B$133)-Y134)^2)/2))</f>
        <v>0.30242684603057335</v>
      </c>
      <c r="Z137" s="40" cm="1">
        <f t="array" ref="Z137">SQRT(SUM(((ABS(Z131:Z133-$B$131:$B$133)-Z134)^2)/2))</f>
        <v>0.27406416512151849</v>
      </c>
      <c r="AA137" s="40" cm="1">
        <f t="array" ref="AA137">SQRT(SUM(((ABS(AA131:AA133-$B$131:$B$133)-AA134)^2)/2))</f>
        <v>0.26744142225522399</v>
      </c>
      <c r="AB137" s="40" cm="1">
        <f t="array" ref="AB137">SQRT(SUM(((ABS(AB131:AB133-$B$131:$B$133)-AB134)^2)/2))</f>
        <v>0.27459319107845676</v>
      </c>
      <c r="AC137" s="41" cm="1">
        <f t="array" ref="AC137">SQRT(SUM(((ABS(AC131:AC133-$B$131:$B$133)-AC134)^2)/2))</f>
        <v>0.28536099479210292</v>
      </c>
    </row>
    <row r="138" spans="1:29" ht="23.25" thickBot="1" x14ac:dyDescent="0.3">
      <c r="A138" s="58" t="s">
        <v>19</v>
      </c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93"/>
    </row>
    <row r="139" spans="1:29" ht="15" customHeight="1" thickBot="1" x14ac:dyDescent="0.3">
      <c r="A139" s="32"/>
      <c r="B139" s="32"/>
    </row>
    <row r="140" spans="1:29" ht="15" customHeight="1" x14ac:dyDescent="0.25">
      <c r="A140" s="97" t="s">
        <v>15</v>
      </c>
      <c r="B140" s="32"/>
    </row>
    <row r="141" spans="1:29" ht="15" customHeight="1" x14ac:dyDescent="0.25">
      <c r="A141" s="98" t="s">
        <v>16</v>
      </c>
      <c r="B141" s="32"/>
    </row>
    <row r="142" spans="1:29" ht="15" customHeight="1" x14ac:dyDescent="0.25">
      <c r="A142" s="98" t="s">
        <v>17</v>
      </c>
      <c r="B142" s="32"/>
    </row>
    <row r="143" spans="1:29" ht="15" customHeight="1" x14ac:dyDescent="0.25">
      <c r="A143" s="98" t="s">
        <v>18</v>
      </c>
      <c r="B143" s="32"/>
    </row>
    <row r="144" spans="1:29" ht="15.75" customHeight="1" thickBot="1" x14ac:dyDescent="0.3">
      <c r="A144" s="99" t="s">
        <v>19</v>
      </c>
      <c r="B144" s="32"/>
    </row>
    <row r="145" spans="1:2" ht="15" customHeight="1" x14ac:dyDescent="0.25">
      <c r="A145" s="61"/>
      <c r="B145" s="32"/>
    </row>
    <row r="146" spans="1:2" ht="15" customHeight="1" x14ac:dyDescent="0.25">
      <c r="A146" s="61"/>
      <c r="B146" s="32"/>
    </row>
    <row r="147" spans="1:2" ht="15" customHeight="1" x14ac:dyDescent="0.25">
      <c r="A147" s="61"/>
      <c r="B147" s="32"/>
    </row>
    <row r="148" spans="1:2" ht="15.75" customHeight="1" x14ac:dyDescent="0.25">
      <c r="A148" s="61"/>
      <c r="B148" s="32"/>
    </row>
    <row r="149" spans="1:2" ht="15" customHeight="1" x14ac:dyDescent="0.25">
      <c r="A149" s="32"/>
      <c r="B149" s="32"/>
    </row>
    <row r="150" spans="1:2" ht="15" customHeight="1" x14ac:dyDescent="0.25">
      <c r="A150" s="61"/>
      <c r="B150" s="32"/>
    </row>
    <row r="151" spans="1:2" ht="15" customHeight="1" x14ac:dyDescent="0.25">
      <c r="A151" s="61"/>
      <c r="B151" s="32"/>
    </row>
    <row r="152" spans="1:2" ht="15" customHeight="1" x14ac:dyDescent="0.25">
      <c r="A152" s="61"/>
      <c r="B152" s="32"/>
    </row>
    <row r="153" spans="1:2" ht="15" customHeight="1" x14ac:dyDescent="0.25">
      <c r="A153" s="61"/>
      <c r="B153" s="32"/>
    </row>
    <row r="154" spans="1:2" ht="15" customHeight="1" x14ac:dyDescent="0.25">
      <c r="A154" s="61"/>
      <c r="B154" s="32"/>
    </row>
    <row r="155" spans="1:2" ht="15" customHeight="1" x14ac:dyDescent="0.25">
      <c r="A155" s="61"/>
      <c r="B155" s="32"/>
    </row>
    <row r="156" spans="1:2" ht="15.75" customHeight="1" x14ac:dyDescent="0.25">
      <c r="A156" s="61"/>
      <c r="B156" s="32"/>
    </row>
    <row r="157" spans="1:2" x14ac:dyDescent="0.25">
      <c r="A157" s="32"/>
      <c r="B157" s="32"/>
    </row>
  </sheetData>
  <mergeCells count="35">
    <mergeCell ref="A37:A39"/>
    <mergeCell ref="A14:A16"/>
    <mergeCell ref="C2:K2"/>
    <mergeCell ref="L2:T2"/>
    <mergeCell ref="U2:AC2"/>
    <mergeCell ref="E3:G3"/>
    <mergeCell ref="N3:P3"/>
    <mergeCell ref="W3:Y3"/>
    <mergeCell ref="A5:A7"/>
    <mergeCell ref="A8:A10"/>
    <mergeCell ref="A11:A13"/>
    <mergeCell ref="A17:A19"/>
    <mergeCell ref="A20:A22"/>
    <mergeCell ref="A23:A25"/>
    <mergeCell ref="A26:A28"/>
    <mergeCell ref="A29:A31"/>
    <mergeCell ref="A66:A70"/>
    <mergeCell ref="A71:A73"/>
    <mergeCell ref="A40:A43"/>
    <mergeCell ref="A44:A45"/>
    <mergeCell ref="A46:A49"/>
    <mergeCell ref="A50:A52"/>
    <mergeCell ref="A53:A55"/>
    <mergeCell ref="A57:A58"/>
    <mergeCell ref="A59:A65"/>
    <mergeCell ref="A115:A117"/>
    <mergeCell ref="A79:A80"/>
    <mergeCell ref="A81:A84"/>
    <mergeCell ref="A88:A90"/>
    <mergeCell ref="A85:A87"/>
    <mergeCell ref="A99:A100"/>
    <mergeCell ref="A101:A102"/>
    <mergeCell ref="A104:A105"/>
    <mergeCell ref="A111:A112"/>
    <mergeCell ref="A113:A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E7C-4F59-4ED5-BB8F-1BDA615F8AC8}">
  <dimension ref="A1:AA112"/>
  <sheetViews>
    <sheetView topLeftCell="D1" zoomScale="72" zoomScaleNormal="72" workbookViewId="0">
      <selection activeCell="D102" sqref="D102:Y102"/>
    </sheetView>
  </sheetViews>
  <sheetFormatPr defaultRowHeight="15" x14ac:dyDescent="0.25"/>
  <cols>
    <col min="1" max="1" width="11.5703125" bestFit="1" customWidth="1"/>
    <col min="2" max="2" width="8.85546875" bestFit="1" customWidth="1"/>
    <col min="3" max="3" width="7.7109375" bestFit="1" customWidth="1"/>
    <col min="5" max="5" width="8.5703125" bestFit="1" customWidth="1"/>
    <col min="6" max="6" width="10.5703125" bestFit="1" customWidth="1"/>
    <col min="7" max="7" width="14.42578125" customWidth="1"/>
    <col min="8" max="8" width="6.85546875" bestFit="1" customWidth="1"/>
    <col min="9" max="9" width="8.85546875" bestFit="1" customWidth="1"/>
    <col min="10" max="12" width="6.85546875" bestFit="1" customWidth="1"/>
    <col min="14" max="14" width="8.5703125" bestFit="1" customWidth="1"/>
    <col min="15" max="15" width="10.5703125" bestFit="1" customWidth="1"/>
    <col min="16" max="16" width="14.42578125" customWidth="1"/>
    <col min="17" max="21" width="6.85546875" bestFit="1" customWidth="1"/>
    <col min="23" max="23" width="8.5703125" bestFit="1" customWidth="1"/>
    <col min="24" max="24" width="10.5703125" bestFit="1" customWidth="1"/>
    <col min="25" max="25" width="14.42578125" customWidth="1"/>
  </cols>
  <sheetData>
    <row r="1" spans="1:26" ht="16.5" thickBot="1" x14ac:dyDescent="0.3">
      <c r="D1" s="3" t="s">
        <v>7</v>
      </c>
      <c r="E1" s="3" t="s">
        <v>8</v>
      </c>
      <c r="F1" s="3" t="s">
        <v>9</v>
      </c>
      <c r="G1" s="4" t="s">
        <v>10</v>
      </c>
      <c r="H1" s="5" t="s">
        <v>4</v>
      </c>
      <c r="I1" s="7" t="s">
        <v>5</v>
      </c>
      <c r="J1" s="165" t="s">
        <v>6</v>
      </c>
      <c r="K1" s="165"/>
      <c r="L1" s="165"/>
      <c r="M1" s="7" t="s">
        <v>7</v>
      </c>
      <c r="N1" s="7" t="s">
        <v>8</v>
      </c>
      <c r="O1" s="7" t="s">
        <v>9</v>
      </c>
      <c r="P1" s="8" t="s">
        <v>10</v>
      </c>
      <c r="Q1" s="9" t="s">
        <v>4</v>
      </c>
      <c r="R1" s="11" t="s">
        <v>5</v>
      </c>
      <c r="S1" s="166" t="s">
        <v>6</v>
      </c>
      <c r="T1" s="166"/>
      <c r="U1" s="166"/>
      <c r="V1" s="11" t="s">
        <v>7</v>
      </c>
      <c r="W1" s="11" t="s">
        <v>8</v>
      </c>
      <c r="X1" s="11" t="s">
        <v>9</v>
      </c>
      <c r="Y1" s="12" t="s">
        <v>10</v>
      </c>
    </row>
    <row r="2" spans="1:26" ht="16.5" thickBot="1" x14ac:dyDescent="0.3">
      <c r="A2" s="37"/>
      <c r="B2" s="37"/>
      <c r="D2" s="14"/>
      <c r="E2" s="14"/>
      <c r="F2" s="14"/>
      <c r="G2" s="17"/>
      <c r="H2" s="13"/>
      <c r="I2" s="16"/>
      <c r="J2" s="15" t="s">
        <v>11</v>
      </c>
      <c r="K2" s="18" t="s">
        <v>12</v>
      </c>
      <c r="L2" s="15" t="s">
        <v>13</v>
      </c>
      <c r="M2" s="14"/>
      <c r="N2" s="14"/>
      <c r="O2" s="14"/>
      <c r="P2" s="17"/>
      <c r="Q2" s="13"/>
      <c r="R2" s="16"/>
      <c r="S2" s="15" t="s">
        <v>11</v>
      </c>
      <c r="T2" s="18" t="s">
        <v>12</v>
      </c>
      <c r="U2" s="15" t="s">
        <v>13</v>
      </c>
      <c r="V2" s="14"/>
      <c r="W2" s="14"/>
      <c r="X2" s="14"/>
      <c r="Y2" s="17"/>
    </row>
    <row r="3" spans="1:26" x14ac:dyDescent="0.25">
      <c r="A3" s="172" t="s">
        <v>20</v>
      </c>
      <c r="C3" s="113">
        <v>9.7899999999999991</v>
      </c>
      <c r="D3" s="113">
        <v>9.7667874720000007</v>
      </c>
      <c r="E3" s="113">
        <v>8.6873033</v>
      </c>
      <c r="F3" s="113">
        <v>8.81791898</v>
      </c>
      <c r="G3" s="113">
        <v>8.5153259880000007</v>
      </c>
      <c r="H3" s="113">
        <v>9.5790000000000006</v>
      </c>
      <c r="I3" s="113">
        <v>9.6419999999999995</v>
      </c>
      <c r="J3" s="114">
        <v>9.4605399999999999</v>
      </c>
      <c r="K3" s="114">
        <v>9.5674899999999994</v>
      </c>
      <c r="L3" s="114">
        <v>9.6363199999999996</v>
      </c>
      <c r="M3" s="113">
        <v>9.7412085679999993</v>
      </c>
      <c r="N3" s="113">
        <v>8.6048521519999994</v>
      </c>
      <c r="O3" s="113">
        <v>8.7847208279999993</v>
      </c>
      <c r="P3" s="113">
        <v>8.4872980400000007</v>
      </c>
      <c r="Q3" s="113">
        <v>9.77</v>
      </c>
      <c r="R3" s="113">
        <v>9.8360000000000003</v>
      </c>
      <c r="S3" s="113">
        <v>9.5263399999999994</v>
      </c>
      <c r="T3" s="114">
        <v>9.53599</v>
      </c>
      <c r="U3" s="114">
        <v>9.6625899999999998</v>
      </c>
      <c r="V3" s="113">
        <v>9.7186229399999995</v>
      </c>
      <c r="W3" s="113">
        <v>8.6483907119999994</v>
      </c>
      <c r="X3" s="113">
        <v>8.7651284759999992</v>
      </c>
      <c r="Y3" s="113">
        <v>8.4731480080000008</v>
      </c>
    </row>
    <row r="4" spans="1:26" x14ac:dyDescent="0.25">
      <c r="A4" s="172"/>
      <c r="B4" s="32"/>
      <c r="C4" s="115">
        <v>10.24</v>
      </c>
      <c r="D4" s="115">
        <v>10.307481964000001</v>
      </c>
      <c r="E4" s="115">
        <v>9.4704531480000007</v>
      </c>
      <c r="F4" s="115">
        <v>9.3357557280000005</v>
      </c>
      <c r="G4" s="115">
        <v>9.4380713440000008</v>
      </c>
      <c r="H4" s="115">
        <v>9.9830000000000005</v>
      </c>
      <c r="I4" s="115">
        <v>10.208</v>
      </c>
      <c r="J4" s="115">
        <v>10.388529999999999</v>
      </c>
      <c r="K4" s="115">
        <v>10.68422</v>
      </c>
      <c r="L4" s="115">
        <v>10.624129999999999</v>
      </c>
      <c r="M4" s="115">
        <v>10.274555928</v>
      </c>
      <c r="N4" s="115">
        <v>9.3773894759999994</v>
      </c>
      <c r="O4" s="115">
        <v>9.2911287040000001</v>
      </c>
      <c r="P4" s="115">
        <v>9.4005193360000003</v>
      </c>
      <c r="Q4" s="115">
        <v>10.183999999999999</v>
      </c>
      <c r="R4" s="115">
        <v>10.414999999999999</v>
      </c>
      <c r="S4" s="115">
        <v>10.376480000000001</v>
      </c>
      <c r="T4" s="115">
        <v>10.62641</v>
      </c>
      <c r="U4" s="115">
        <v>10.64593</v>
      </c>
      <c r="V4" s="115">
        <v>10.253602996</v>
      </c>
      <c r="W4" s="115">
        <v>9.4367107640000008</v>
      </c>
      <c r="X4" s="115">
        <v>9.2783392520000003</v>
      </c>
      <c r="Y4" s="115">
        <v>9.3888183479999991</v>
      </c>
      <c r="Z4" s="32"/>
    </row>
    <row r="5" spans="1:26" x14ac:dyDescent="0.25">
      <c r="A5" s="172"/>
      <c r="B5" s="32"/>
      <c r="C5" s="115">
        <v>13.23</v>
      </c>
      <c r="D5" s="115">
        <v>13.497225716000001</v>
      </c>
      <c r="E5" s="115">
        <v>12.577745752</v>
      </c>
      <c r="F5" s="115">
        <v>12.483321500000001</v>
      </c>
      <c r="G5" s="115">
        <v>12.484409963999999</v>
      </c>
      <c r="H5" s="115">
        <v>13.257999999999999</v>
      </c>
      <c r="I5" s="115">
        <v>13.391</v>
      </c>
      <c r="J5" s="115">
        <v>13.56705</v>
      </c>
      <c r="K5" s="115">
        <v>13.837960000000001</v>
      </c>
      <c r="L5" s="115">
        <v>13.78233</v>
      </c>
      <c r="M5" s="115">
        <v>13.487973772</v>
      </c>
      <c r="N5" s="115">
        <v>12.511077331999999</v>
      </c>
      <c r="O5" s="115">
        <v>12.46019164</v>
      </c>
      <c r="P5" s="115">
        <v>12.46699454</v>
      </c>
      <c r="Q5" s="115">
        <v>13.438000000000001</v>
      </c>
      <c r="R5" s="115">
        <v>13.574</v>
      </c>
      <c r="S5" s="115">
        <v>13.53773</v>
      </c>
      <c r="T5" s="115">
        <v>13.74348</v>
      </c>
      <c r="U5" s="115">
        <v>13.763870000000001</v>
      </c>
      <c r="V5" s="115">
        <v>13.445251560000001</v>
      </c>
      <c r="W5" s="115">
        <v>12.535839888</v>
      </c>
      <c r="X5" s="115">
        <v>12.427809836</v>
      </c>
      <c r="Y5" s="115">
        <v>12.446585839999999</v>
      </c>
      <c r="Z5" s="32"/>
    </row>
    <row r="6" spans="1:26" x14ac:dyDescent="0.25">
      <c r="A6" s="172" t="s">
        <v>21</v>
      </c>
      <c r="B6" s="32"/>
      <c r="C6" s="115">
        <v>9.08</v>
      </c>
      <c r="D6" s="115">
        <v>9.3180681879999998</v>
      </c>
      <c r="E6" s="115">
        <v>8.2432099880000003</v>
      </c>
      <c r="F6" s="115">
        <v>8.3607641000000008</v>
      </c>
      <c r="G6" s="115">
        <v>8.0641576599999993</v>
      </c>
      <c r="H6" s="115">
        <v>8.9670000000000005</v>
      </c>
      <c r="I6" s="115">
        <v>9.0350000000000001</v>
      </c>
      <c r="J6" s="115">
        <v>8.8733299999999993</v>
      </c>
      <c r="K6" s="115">
        <v>8.9666999999999994</v>
      </c>
      <c r="L6" s="115">
        <v>9.0391200000000005</v>
      </c>
      <c r="M6" s="115">
        <v>9.2962989080000007</v>
      </c>
      <c r="N6" s="115">
        <v>8.1634799999999998</v>
      </c>
      <c r="O6" s="115">
        <v>8.3313755720000007</v>
      </c>
      <c r="P6" s="115">
        <v>8.0388508719999994</v>
      </c>
      <c r="Q6" s="115">
        <v>9.1620000000000008</v>
      </c>
      <c r="R6" s="115">
        <v>9.2330000000000005</v>
      </c>
      <c r="S6" s="115">
        <v>8.9348200000000002</v>
      </c>
      <c r="T6" s="115">
        <v>8.9321699999999993</v>
      </c>
      <c r="U6" s="115">
        <v>9.0655599999999996</v>
      </c>
      <c r="V6" s="115">
        <v>9.2813325280000001</v>
      </c>
      <c r="W6" s="115">
        <v>8.2149099240000005</v>
      </c>
      <c r="X6" s="115">
        <v>8.3202188160000006</v>
      </c>
      <c r="Y6" s="115">
        <v>8.0328643199999998</v>
      </c>
      <c r="Z6" s="32"/>
    </row>
    <row r="7" spans="1:26" x14ac:dyDescent="0.25">
      <c r="A7" s="172"/>
      <c r="B7" s="32"/>
      <c r="C7" s="115">
        <v>9.69</v>
      </c>
      <c r="D7" s="115">
        <v>9.9657042679999996</v>
      </c>
      <c r="E7" s="115">
        <v>9.1101715639999998</v>
      </c>
      <c r="F7" s="115">
        <v>8.9901684080000006</v>
      </c>
      <c r="G7" s="115">
        <v>9.0625512639999997</v>
      </c>
      <c r="H7" s="115">
        <v>9.4039999999999999</v>
      </c>
      <c r="I7" s="115">
        <v>9.6370000000000005</v>
      </c>
      <c r="J7" s="115">
        <v>9.8079199999999993</v>
      </c>
      <c r="K7" s="115">
        <v>10.098269999999999</v>
      </c>
      <c r="L7" s="115">
        <v>10.04527</v>
      </c>
      <c r="M7" s="115">
        <v>9.9409417120000008</v>
      </c>
      <c r="N7" s="115">
        <v>9.0290809959999994</v>
      </c>
      <c r="O7" s="115">
        <v>8.9539769800000002</v>
      </c>
      <c r="P7" s="115">
        <v>9.0315300399999998</v>
      </c>
      <c r="Q7" s="115">
        <v>9.6280000000000001</v>
      </c>
      <c r="R7" s="115">
        <v>9.8680000000000003</v>
      </c>
      <c r="S7" s="115">
        <v>9.7965499999999999</v>
      </c>
      <c r="T7" s="115">
        <v>10.03026</v>
      </c>
      <c r="U7" s="115">
        <v>10.06786</v>
      </c>
      <c r="V7" s="115">
        <v>9.921893592</v>
      </c>
      <c r="W7" s="115">
        <v>9.0894907479999993</v>
      </c>
      <c r="X7" s="115">
        <v>8.9428202240000001</v>
      </c>
      <c r="Y7" s="115">
        <v>9.0225502120000005</v>
      </c>
      <c r="Z7" s="32"/>
    </row>
    <row r="8" spans="1:26" x14ac:dyDescent="0.25">
      <c r="A8" s="172"/>
      <c r="B8" s="32"/>
      <c r="C8" s="115">
        <v>12.5</v>
      </c>
      <c r="D8" s="115">
        <v>12.629992024</v>
      </c>
      <c r="E8" s="115">
        <v>11.668334079999999</v>
      </c>
      <c r="F8" s="115">
        <v>11.588876208</v>
      </c>
      <c r="G8" s="115">
        <v>11.529282803999999</v>
      </c>
      <c r="H8" s="115">
        <v>12.242000000000001</v>
      </c>
      <c r="I8" s="115">
        <v>12.359</v>
      </c>
      <c r="J8" s="115">
        <v>12.535450000000001</v>
      </c>
      <c r="K8" s="115">
        <v>12.77436</v>
      </c>
      <c r="L8" s="115">
        <v>12.736660000000001</v>
      </c>
      <c r="M8" s="115">
        <v>12.610943904000001</v>
      </c>
      <c r="N8" s="115">
        <v>11.598400268000001</v>
      </c>
      <c r="O8" s="115">
        <v>11.560031911999999</v>
      </c>
      <c r="P8" s="115">
        <v>11.504792364</v>
      </c>
      <c r="Q8" s="115">
        <v>12.42</v>
      </c>
      <c r="R8" s="115">
        <v>12.541</v>
      </c>
      <c r="S8" s="115">
        <v>12.52266</v>
      </c>
      <c r="T8" s="115">
        <v>12.701359999999999</v>
      </c>
      <c r="U8" s="115">
        <v>12.73081</v>
      </c>
      <c r="V8" s="115">
        <v>12.597882336</v>
      </c>
      <c r="W8" s="115">
        <v>11.656360976</v>
      </c>
      <c r="X8" s="115">
        <v>11.554317476</v>
      </c>
      <c r="Y8" s="115">
        <v>11.501254855999999</v>
      </c>
      <c r="Z8" s="32"/>
    </row>
    <row r="9" spans="1:26" x14ac:dyDescent="0.25">
      <c r="A9" s="172" t="s">
        <v>22</v>
      </c>
      <c r="B9" s="32"/>
      <c r="C9" s="115">
        <v>8.24</v>
      </c>
      <c r="D9" s="115">
        <v>8.496277868</v>
      </c>
      <c r="E9" s="115">
        <v>7.4113513759999998</v>
      </c>
      <c r="F9" s="115">
        <v>7.5504026519999998</v>
      </c>
      <c r="G9" s="115">
        <v>7.2238634519999998</v>
      </c>
      <c r="H9" s="115">
        <v>8.0120000000000005</v>
      </c>
      <c r="I9" s="115">
        <v>8.0809999999999995</v>
      </c>
      <c r="J9" s="115">
        <v>7.9476899999999997</v>
      </c>
      <c r="K9" s="115">
        <v>8.0587999999999997</v>
      </c>
      <c r="L9" s="115">
        <v>8.1206600000000009</v>
      </c>
      <c r="M9" s="115">
        <v>8.4755970519999995</v>
      </c>
      <c r="N9" s="115">
        <v>7.3272675319999996</v>
      </c>
      <c r="O9" s="115">
        <v>7.5215583559999999</v>
      </c>
      <c r="P9" s="115">
        <v>7.1980124319999996</v>
      </c>
      <c r="Q9" s="115">
        <v>8.1880000000000006</v>
      </c>
      <c r="R9" s="115">
        <v>8.2579999999999991</v>
      </c>
      <c r="S9" s="115">
        <v>7.9821799999999996</v>
      </c>
      <c r="T9" s="115">
        <v>7.9916099999999997</v>
      </c>
      <c r="U9" s="115">
        <v>8.1179400000000008</v>
      </c>
      <c r="V9" s="115">
        <v>8.4437594800000007</v>
      </c>
      <c r="W9" s="115">
        <v>7.3631868440000003</v>
      </c>
      <c r="X9" s="115">
        <v>7.4921698279999998</v>
      </c>
      <c r="Y9" s="115">
        <v>7.1735219920000004</v>
      </c>
      <c r="Z9" s="32"/>
    </row>
    <row r="10" spans="1:26" x14ac:dyDescent="0.25">
      <c r="A10" s="172"/>
      <c r="B10" s="32"/>
      <c r="C10" s="115">
        <v>8.98</v>
      </c>
      <c r="D10" s="115">
        <v>9.2889517759999993</v>
      </c>
      <c r="E10" s="115">
        <v>8.4434873639999992</v>
      </c>
      <c r="F10" s="115">
        <v>8.2987216519999993</v>
      </c>
      <c r="G10" s="115">
        <v>8.3765468280000004</v>
      </c>
      <c r="H10" s="115">
        <v>8.6489999999999991</v>
      </c>
      <c r="I10" s="115">
        <v>8.8940000000000001</v>
      </c>
      <c r="J10" s="115">
        <v>9.1128400000000003</v>
      </c>
      <c r="K10" s="115">
        <v>9.4258100000000002</v>
      </c>
      <c r="L10" s="115">
        <v>9.35351</v>
      </c>
      <c r="M10" s="115">
        <v>9.263100756</v>
      </c>
      <c r="N10" s="115">
        <v>8.3547775479999995</v>
      </c>
      <c r="O10" s="115">
        <v>8.2603532959999999</v>
      </c>
      <c r="P10" s="115">
        <v>8.3428044440000004</v>
      </c>
      <c r="Q10" s="115">
        <v>8.8550000000000004</v>
      </c>
      <c r="R10" s="115">
        <v>9.1050000000000004</v>
      </c>
      <c r="S10" s="115">
        <v>9.0734499999999993</v>
      </c>
      <c r="T10" s="115">
        <v>9.3246699999999993</v>
      </c>
      <c r="U10" s="115">
        <v>9.3470899999999997</v>
      </c>
      <c r="V10" s="115">
        <v>9.2282699079999997</v>
      </c>
      <c r="W10" s="115">
        <v>8.4072959360000006</v>
      </c>
      <c r="X10" s="115">
        <v>8.2323253479999998</v>
      </c>
      <c r="Y10" s="115">
        <v>8.3180418879999998</v>
      </c>
      <c r="Z10" s="32"/>
    </row>
    <row r="11" spans="1:26" x14ac:dyDescent="0.25">
      <c r="A11" s="172"/>
      <c r="B11" s="32"/>
      <c r="C11" s="115">
        <v>11.21</v>
      </c>
      <c r="D11" s="115">
        <v>11.732825571999999</v>
      </c>
      <c r="E11" s="115">
        <v>10.720554052000001</v>
      </c>
      <c r="F11" s="115">
        <v>10.683818391999999</v>
      </c>
      <c r="G11" s="115">
        <v>10.551570015999999</v>
      </c>
      <c r="H11" s="115">
        <v>11.159000000000001</v>
      </c>
      <c r="I11" s="115">
        <v>11.268000000000001</v>
      </c>
      <c r="J11" s="115">
        <v>11.417909999999999</v>
      </c>
      <c r="K11" s="115">
        <v>11.63846</v>
      </c>
      <c r="L11" s="115">
        <v>11.616529999999999</v>
      </c>
      <c r="M11" s="115">
        <v>11.717042844</v>
      </c>
      <c r="N11" s="115">
        <v>10.64925966</v>
      </c>
      <c r="O11" s="115">
        <v>10.657967372</v>
      </c>
      <c r="P11" s="115">
        <v>10.528440156</v>
      </c>
      <c r="Q11" s="115">
        <v>11.337</v>
      </c>
      <c r="R11" s="115">
        <v>11.448</v>
      </c>
      <c r="S11" s="115">
        <v>11.40151</v>
      </c>
      <c r="T11" s="115">
        <v>11.551360000000001</v>
      </c>
      <c r="U11" s="115">
        <v>11.60012</v>
      </c>
      <c r="V11" s="115">
        <v>11.689559128000001</v>
      </c>
      <c r="W11" s="115">
        <v>10.694430916</v>
      </c>
      <c r="X11" s="115">
        <v>10.63565386</v>
      </c>
      <c r="Y11" s="115">
        <v>10.510208384</v>
      </c>
      <c r="Z11" s="32"/>
    </row>
    <row r="12" spans="1:26" x14ac:dyDescent="0.25">
      <c r="A12" s="172" t="s">
        <v>23</v>
      </c>
      <c r="B12" s="32"/>
      <c r="C12" s="115">
        <v>7.81</v>
      </c>
      <c r="D12" s="115">
        <v>8.184432932</v>
      </c>
      <c r="E12" s="115">
        <v>7.1073978039999997</v>
      </c>
      <c r="F12" s="115">
        <v>7.2480817760000003</v>
      </c>
      <c r="G12" s="115">
        <v>6.9335156800000002</v>
      </c>
      <c r="H12" s="115">
        <v>7.6239999999999997</v>
      </c>
      <c r="I12" s="115">
        <v>7.6980000000000004</v>
      </c>
      <c r="J12" s="115">
        <v>7.5675499999999998</v>
      </c>
      <c r="K12" s="115">
        <v>7.6735600000000002</v>
      </c>
      <c r="L12" s="115">
        <v>7.7373700000000003</v>
      </c>
      <c r="M12" s="115">
        <v>8.1593982599999997</v>
      </c>
      <c r="N12" s="115">
        <v>7.0224976119999996</v>
      </c>
      <c r="O12" s="115">
        <v>4.4812062880000001</v>
      </c>
      <c r="P12" s="115">
        <v>6.9043992679999997</v>
      </c>
      <c r="Q12" s="115">
        <v>7.8170000000000002</v>
      </c>
      <c r="R12" s="115">
        <v>7.8940000000000001</v>
      </c>
      <c r="S12" s="115">
        <v>7.6157700000000004</v>
      </c>
      <c r="T12" s="115">
        <v>7.6260300000000001</v>
      </c>
      <c r="U12" s="115">
        <v>7.7555100000000001</v>
      </c>
      <c r="V12" s="115">
        <v>8.1496020839999996</v>
      </c>
      <c r="W12" s="115">
        <v>12.843330968</v>
      </c>
      <c r="X12" s="115">
        <v>7.2083528399999999</v>
      </c>
      <c r="Y12" s="115">
        <v>6.9005896440000001</v>
      </c>
      <c r="Z12" s="32"/>
    </row>
    <row r="13" spans="1:26" x14ac:dyDescent="0.25">
      <c r="A13" s="172"/>
      <c r="B13" s="32"/>
      <c r="C13" s="115">
        <v>8.74</v>
      </c>
      <c r="D13" s="115">
        <v>9.1629620680000006</v>
      </c>
      <c r="E13" s="115">
        <v>8.3090620600000005</v>
      </c>
      <c r="F13" s="115">
        <v>8.1721877119999995</v>
      </c>
      <c r="G13" s="115">
        <v>8.2464753799999997</v>
      </c>
      <c r="H13" s="115">
        <v>8.4860000000000007</v>
      </c>
      <c r="I13" s="115">
        <v>8.734</v>
      </c>
      <c r="J13" s="115">
        <v>8.9502900000000007</v>
      </c>
      <c r="K13" s="115">
        <v>9.2633100000000006</v>
      </c>
      <c r="L13" s="115">
        <v>9.1909799999999997</v>
      </c>
      <c r="M13" s="115">
        <v>9.1354783519999998</v>
      </c>
      <c r="N13" s="115">
        <v>8.2236176360000002</v>
      </c>
      <c r="O13" s="115">
        <v>6.7452114080000003</v>
      </c>
      <c r="P13" s="115">
        <v>8.2121887640000004</v>
      </c>
      <c r="Q13" s="115">
        <v>8.7050000000000001</v>
      </c>
      <c r="R13" s="115">
        <v>8.9580000000000002</v>
      </c>
      <c r="S13" s="115">
        <v>8.9272799999999997</v>
      </c>
      <c r="T13" s="115">
        <v>9.1801399999999997</v>
      </c>
      <c r="U13" s="115">
        <v>9.2013599999999993</v>
      </c>
      <c r="V13" s="115">
        <v>9.1199677399999999</v>
      </c>
      <c r="W13" s="115">
        <v>12.394883800000001</v>
      </c>
      <c r="X13" s="115">
        <v>8.1234789480000007</v>
      </c>
      <c r="Y13" s="115">
        <v>8.2048416320000008</v>
      </c>
      <c r="Z13" s="32"/>
    </row>
    <row r="14" spans="1:26" x14ac:dyDescent="0.25">
      <c r="A14" s="172"/>
      <c r="B14" s="32"/>
      <c r="C14" s="115">
        <v>10.59</v>
      </c>
      <c r="D14" s="115">
        <v>11.316760208</v>
      </c>
      <c r="E14" s="115">
        <v>10.285712684</v>
      </c>
      <c r="F14" s="115">
        <v>10.273739580000001</v>
      </c>
      <c r="G14" s="115">
        <v>10.118905576</v>
      </c>
      <c r="H14" s="115">
        <v>10.656000000000001</v>
      </c>
      <c r="I14" s="115">
        <v>10.769</v>
      </c>
      <c r="J14" s="115">
        <v>10.87777</v>
      </c>
      <c r="K14" s="115">
        <v>11.08545</v>
      </c>
      <c r="L14" s="115">
        <v>11.080500000000001</v>
      </c>
      <c r="M14" s="115">
        <v>11.29553516</v>
      </c>
      <c r="N14" s="115">
        <v>10.21523464</v>
      </c>
      <c r="O14" s="115">
        <v>9.1297639159999999</v>
      </c>
      <c r="P14" s="115">
        <v>10.091966092</v>
      </c>
      <c r="Q14" s="115">
        <v>10.846</v>
      </c>
      <c r="R14" s="115">
        <v>10.962</v>
      </c>
      <c r="S14" s="115">
        <v>10.884779999999999</v>
      </c>
      <c r="T14" s="115">
        <v>11.020490000000001</v>
      </c>
      <c r="U14" s="115">
        <v>11.08522</v>
      </c>
      <c r="V14" s="115">
        <v>11.291997651999999</v>
      </c>
      <c r="W14" s="115">
        <v>12.082494632</v>
      </c>
      <c r="X14" s="115">
        <v>10.244623168</v>
      </c>
      <c r="Y14" s="115">
        <v>10.094959368</v>
      </c>
      <c r="Z14" s="32"/>
    </row>
    <row r="15" spans="1:26" x14ac:dyDescent="0.25">
      <c r="A15" s="172" t="s">
        <v>24</v>
      </c>
      <c r="B15" s="32"/>
      <c r="C15" s="115">
        <v>8.5399999999999991</v>
      </c>
      <c r="D15" s="115">
        <v>8.5599530119999994</v>
      </c>
      <c r="E15" s="115">
        <v>7.4576110959999999</v>
      </c>
      <c r="F15" s="115">
        <v>7.6034652720000002</v>
      </c>
      <c r="G15" s="115">
        <v>7.2831847400000003</v>
      </c>
      <c r="H15" s="115">
        <v>8.0359999999999996</v>
      </c>
      <c r="I15" s="115">
        <v>8.0869999999999997</v>
      </c>
      <c r="J15" s="115">
        <v>8.0230099999999993</v>
      </c>
      <c r="K15" s="115">
        <v>8.1388099999999994</v>
      </c>
      <c r="L15" s="115">
        <v>8.1879600000000003</v>
      </c>
      <c r="M15" s="115">
        <v>8.5637626359999999</v>
      </c>
      <c r="N15" s="115">
        <v>7.4015551999999998</v>
      </c>
      <c r="O15" s="115">
        <v>7.5939412119999998</v>
      </c>
      <c r="P15" s="115">
        <v>7.2758376079999998</v>
      </c>
      <c r="Q15" s="115">
        <v>8.2050000000000001</v>
      </c>
      <c r="R15" s="115">
        <v>8.2560000000000002</v>
      </c>
      <c r="S15" s="115">
        <v>8.0795899999999996</v>
      </c>
      <c r="T15" s="115">
        <v>8.1251999999999995</v>
      </c>
      <c r="U15" s="115">
        <v>8.2193900000000006</v>
      </c>
      <c r="V15" s="115">
        <v>8.5390000799999992</v>
      </c>
      <c r="W15" s="115">
        <v>7.4276783359999996</v>
      </c>
      <c r="X15" s="115">
        <v>7.572716164</v>
      </c>
      <c r="Y15" s="115">
        <v>7.2554289079999998</v>
      </c>
      <c r="Z15" s="32"/>
    </row>
    <row r="16" spans="1:26" x14ac:dyDescent="0.25">
      <c r="A16" s="172"/>
      <c r="B16" s="32"/>
      <c r="C16" s="115">
        <v>9.0299999999999994</v>
      </c>
      <c r="D16" s="115">
        <v>9.2679988439999992</v>
      </c>
      <c r="E16" s="115">
        <v>8.4092007479999999</v>
      </c>
      <c r="F16" s="115">
        <v>8.2794014160000007</v>
      </c>
      <c r="G16" s="115">
        <v>8.3468861840000006</v>
      </c>
      <c r="H16" s="115">
        <v>8.6989999999999998</v>
      </c>
      <c r="I16" s="115">
        <v>8.8989999999999991</v>
      </c>
      <c r="J16" s="115">
        <v>9.0650499999999994</v>
      </c>
      <c r="K16" s="115">
        <v>9.3320799999999995</v>
      </c>
      <c r="L16" s="115">
        <v>9.2963699999999996</v>
      </c>
      <c r="M16" s="115">
        <v>9.2377939680000001</v>
      </c>
      <c r="N16" s="115">
        <v>8.3223957439999996</v>
      </c>
      <c r="O16" s="115">
        <v>8.2328695799999991</v>
      </c>
      <c r="P16" s="115">
        <v>8.3082457119999997</v>
      </c>
      <c r="Q16" s="115">
        <v>8.923</v>
      </c>
      <c r="R16" s="115">
        <v>9.1289999999999996</v>
      </c>
      <c r="S16" s="115">
        <v>9.0734399999999997</v>
      </c>
      <c r="T16" s="115">
        <v>9.2897800000000004</v>
      </c>
      <c r="U16" s="115">
        <v>9.3371600000000008</v>
      </c>
      <c r="V16" s="115">
        <v>9.2339843439999996</v>
      </c>
      <c r="W16" s="115">
        <v>8.3904247440000006</v>
      </c>
      <c r="X16" s="115">
        <v>8.2380397839999997</v>
      </c>
      <c r="Y16" s="115">
        <v>8.3125995679999996</v>
      </c>
      <c r="Z16" s="32"/>
    </row>
    <row r="17" spans="1:27" x14ac:dyDescent="0.25">
      <c r="A17" s="172"/>
      <c r="B17" s="32"/>
      <c r="C17" s="115">
        <v>10.57</v>
      </c>
      <c r="D17" s="115">
        <v>10.952396884000001</v>
      </c>
      <c r="E17" s="115">
        <v>9.8239318319999995</v>
      </c>
      <c r="F17" s="115">
        <v>9.8957704559999993</v>
      </c>
      <c r="G17" s="115">
        <v>9.6285525439999997</v>
      </c>
      <c r="H17" s="115">
        <v>10.346</v>
      </c>
      <c r="I17" s="115">
        <v>10.417999999999999</v>
      </c>
      <c r="J17" s="115">
        <v>10.42759</v>
      </c>
      <c r="K17" s="115">
        <v>10.568379999999999</v>
      </c>
      <c r="L17" s="115">
        <v>10.60294</v>
      </c>
      <c r="M17" s="115">
        <v>10.949131491999999</v>
      </c>
      <c r="N17" s="115">
        <v>9.7667874720000007</v>
      </c>
      <c r="O17" s="115">
        <v>9.8805319600000008</v>
      </c>
      <c r="P17" s="115">
        <v>9.6165794400000006</v>
      </c>
      <c r="Q17" s="115">
        <v>10.506</v>
      </c>
      <c r="R17" s="115">
        <v>10.577999999999999</v>
      </c>
      <c r="S17" s="115">
        <v>10.45149</v>
      </c>
      <c r="T17" s="115">
        <v>10.523479999999999</v>
      </c>
      <c r="U17" s="115">
        <v>10.6143</v>
      </c>
      <c r="V17" s="115">
        <v>10.933892996000001</v>
      </c>
      <c r="W17" s="115">
        <v>9.8029788999999994</v>
      </c>
      <c r="X17" s="115">
        <v>9.8688309719999996</v>
      </c>
      <c r="Y17" s="115">
        <v>9.6051505679999991</v>
      </c>
      <c r="Z17" s="32"/>
    </row>
    <row r="18" spans="1:27" x14ac:dyDescent="0.25">
      <c r="A18" s="172" t="s">
        <v>25</v>
      </c>
      <c r="B18" s="32"/>
      <c r="C18" s="116">
        <v>8.73</v>
      </c>
      <c r="D18" s="115">
        <v>9.7327729719999994</v>
      </c>
      <c r="E18" s="115">
        <v>8.8587363799999999</v>
      </c>
      <c r="F18" s="115">
        <v>8.7411822679999993</v>
      </c>
      <c r="G18" s="115">
        <v>8.7977823960000006</v>
      </c>
      <c r="H18" s="115">
        <v>9.1620000000000008</v>
      </c>
      <c r="I18" s="115">
        <v>9.3780000000000001</v>
      </c>
      <c r="J18" s="115">
        <v>9.5465</v>
      </c>
      <c r="K18" s="115">
        <v>9.8247900000000001</v>
      </c>
      <c r="L18" s="115">
        <v>9.7801100000000005</v>
      </c>
      <c r="M18" s="115">
        <v>9.7278748840000002</v>
      </c>
      <c r="N18" s="115">
        <v>8.7882583360000002</v>
      </c>
      <c r="O18" s="115">
        <v>8.7166918280000001</v>
      </c>
      <c r="P18" s="115">
        <v>8.7779179280000008</v>
      </c>
      <c r="Q18" s="115">
        <v>9.3650000000000002</v>
      </c>
      <c r="R18" s="115">
        <v>9.5869999999999997</v>
      </c>
      <c r="S18" s="115">
        <v>9.5368899999999996</v>
      </c>
      <c r="T18" s="115">
        <v>9.7689900000000005</v>
      </c>
      <c r="U18" s="115">
        <v>9.8058099999999992</v>
      </c>
      <c r="V18" s="115">
        <v>9.7017517479999995</v>
      </c>
      <c r="W18" s="115">
        <v>8.8421373039999995</v>
      </c>
      <c r="X18" s="115">
        <v>8.7003648679999994</v>
      </c>
      <c r="Y18" s="115">
        <v>8.7634957799999995</v>
      </c>
      <c r="Z18" s="32"/>
    </row>
    <row r="19" spans="1:27" x14ac:dyDescent="0.25">
      <c r="A19" s="172"/>
      <c r="B19" s="32"/>
      <c r="C19" s="116">
        <v>9.2899999999999991</v>
      </c>
      <c r="D19" s="115">
        <v>11.298800551999999</v>
      </c>
      <c r="E19" s="115">
        <v>10.152920075999999</v>
      </c>
      <c r="F19" s="115">
        <v>10.232922179999999</v>
      </c>
      <c r="G19" s="115">
        <v>9.973867748</v>
      </c>
      <c r="H19" s="115">
        <v>10.789</v>
      </c>
      <c r="I19" s="115">
        <v>10.846</v>
      </c>
      <c r="J19" s="115">
        <v>10.85009</v>
      </c>
      <c r="K19" s="115">
        <v>10.96411</v>
      </c>
      <c r="L19" s="115">
        <v>11.004530000000001</v>
      </c>
      <c r="M19" s="115">
        <v>11.30097748</v>
      </c>
      <c r="N19" s="115">
        <v>10.093870903999999</v>
      </c>
      <c r="O19" s="115">
        <v>10.219044264000001</v>
      </c>
      <c r="P19" s="115">
        <v>9.9635273400000006</v>
      </c>
      <c r="Q19" s="115">
        <v>10.945</v>
      </c>
      <c r="R19" s="115">
        <v>11.002000000000001</v>
      </c>
      <c r="S19" s="115">
        <v>10.888170000000001</v>
      </c>
      <c r="T19" s="115">
        <v>10.93932</v>
      </c>
      <c r="U19" s="115">
        <v>11.02758</v>
      </c>
      <c r="V19" s="115">
        <v>11.282745708</v>
      </c>
      <c r="W19" s="115">
        <v>10.130334447999999</v>
      </c>
      <c r="X19" s="115">
        <v>10.205166348000001</v>
      </c>
      <c r="Y19" s="115">
        <v>9.9504657719999994</v>
      </c>
      <c r="Z19" s="32"/>
    </row>
    <row r="20" spans="1:27" x14ac:dyDescent="0.25">
      <c r="A20" s="172"/>
      <c r="B20" s="32"/>
      <c r="C20" s="116">
        <v>10.77</v>
      </c>
      <c r="D20" s="115">
        <v>12.199776628</v>
      </c>
      <c r="E20" s="115">
        <v>11.032126871999999</v>
      </c>
      <c r="F20" s="115">
        <v>11.1703618</v>
      </c>
      <c r="G20" s="115">
        <v>11.061243284</v>
      </c>
      <c r="H20" s="115">
        <v>11.811</v>
      </c>
      <c r="I20" s="115">
        <v>11.88</v>
      </c>
      <c r="J20" s="115">
        <v>11.919890000000001</v>
      </c>
      <c r="K20" s="115">
        <v>12.0421</v>
      </c>
      <c r="L20" s="115">
        <v>12.082549999999999</v>
      </c>
      <c r="M20" s="115">
        <v>12.213654544000001</v>
      </c>
      <c r="N20" s="115">
        <v>10.993214284</v>
      </c>
      <c r="O20" s="115">
        <v>11.161381971999999</v>
      </c>
      <c r="P20" s="115">
        <v>11.055800963999999</v>
      </c>
      <c r="Q20" s="115">
        <v>11.949</v>
      </c>
      <c r="R20" s="115">
        <v>12.018000000000001</v>
      </c>
      <c r="S20" s="115">
        <v>11.938230000000001</v>
      </c>
      <c r="T20" s="115">
        <v>12.017899999999999</v>
      </c>
      <c r="U20" s="115">
        <v>12.10056</v>
      </c>
      <c r="V20" s="115">
        <v>12.178279463999999</v>
      </c>
      <c r="W20" s="115">
        <v>11.004098923999999</v>
      </c>
      <c r="X20" s="115">
        <v>11.136075183999999</v>
      </c>
      <c r="Y20" s="115">
        <v>11.031854756</v>
      </c>
      <c r="Z20" s="32"/>
    </row>
    <row r="21" spans="1:27" x14ac:dyDescent="0.25">
      <c r="A21" s="172" t="s">
        <v>26</v>
      </c>
      <c r="B21" s="32"/>
      <c r="C21" s="116">
        <v>8.5500000000000007</v>
      </c>
      <c r="D21" s="115">
        <v>8.8764239200000006</v>
      </c>
      <c r="E21" s="115">
        <v>7.7697281479999996</v>
      </c>
      <c r="F21" s="115">
        <v>7.8883707239999996</v>
      </c>
      <c r="G21" s="115">
        <v>7.5996556479999997</v>
      </c>
      <c r="H21" s="115">
        <v>8.4489999999999998</v>
      </c>
      <c r="I21" s="115">
        <v>8.4890000000000008</v>
      </c>
      <c r="J21" s="115">
        <v>8.3916699999999995</v>
      </c>
      <c r="K21" s="115">
        <v>8.4819899999999997</v>
      </c>
      <c r="L21" s="115">
        <v>8.5344200000000008</v>
      </c>
      <c r="M21" s="115">
        <v>8.8845873999999991</v>
      </c>
      <c r="N21" s="115">
        <v>7.7245568919999998</v>
      </c>
      <c r="O21" s="115">
        <v>7.8812957079999997</v>
      </c>
      <c r="P21" s="115">
        <v>7.5939412119999998</v>
      </c>
      <c r="Q21" s="115">
        <v>8.5969999999999995</v>
      </c>
      <c r="R21" s="115">
        <v>8.6370000000000005</v>
      </c>
      <c r="S21" s="115">
        <v>8.4457599999999999</v>
      </c>
      <c r="T21" s="115">
        <v>8.4489800000000006</v>
      </c>
      <c r="U21" s="115">
        <v>8.5466999999999995</v>
      </c>
      <c r="V21" s="115">
        <v>8.8437699999999992</v>
      </c>
      <c r="W21" s="115">
        <v>7.7365299959999998</v>
      </c>
      <c r="X21" s="115">
        <v>7.8461927439999997</v>
      </c>
      <c r="Y21" s="115">
        <v>7.5615594079999999</v>
      </c>
      <c r="Z21" s="32"/>
    </row>
    <row r="22" spans="1:27" x14ac:dyDescent="0.25">
      <c r="A22" s="172"/>
      <c r="B22" s="32"/>
      <c r="C22" s="116">
        <v>8.73</v>
      </c>
      <c r="D22" s="115">
        <v>8.8870364439999996</v>
      </c>
      <c r="E22" s="115">
        <v>7.7953070520000001</v>
      </c>
      <c r="F22" s="115">
        <v>7.9436102719999999</v>
      </c>
      <c r="G22" s="115">
        <v>7.6314932200000003</v>
      </c>
      <c r="H22" s="115">
        <v>8.1890000000000001</v>
      </c>
      <c r="I22" s="115">
        <v>8.2379999999999995</v>
      </c>
      <c r="J22" s="115">
        <v>8.4273299999999995</v>
      </c>
      <c r="K22" s="115">
        <v>8.6259300000000003</v>
      </c>
      <c r="L22" s="115">
        <v>8.6074800000000007</v>
      </c>
      <c r="M22" s="115">
        <v>8.9017307080000005</v>
      </c>
      <c r="N22" s="115">
        <v>7.7368021120000003</v>
      </c>
      <c r="O22" s="115">
        <v>7.9343583280000001</v>
      </c>
      <c r="P22" s="115">
        <v>7.6320374519999996</v>
      </c>
      <c r="Q22" s="115">
        <v>8.3179999999999996</v>
      </c>
      <c r="R22" s="115">
        <v>8.3629999999999995</v>
      </c>
      <c r="S22" s="115">
        <v>8.4348299999999998</v>
      </c>
      <c r="T22" s="115">
        <v>8.6176100000000009</v>
      </c>
      <c r="U22" s="115">
        <v>8.6358499999999996</v>
      </c>
      <c r="V22" s="115">
        <v>8.8587363799999999</v>
      </c>
      <c r="W22" s="115">
        <v>7.7555781159999997</v>
      </c>
      <c r="X22" s="115">
        <v>7.8997995960000003</v>
      </c>
      <c r="Y22" s="115">
        <v>7.5933969799999996</v>
      </c>
      <c r="Z22" s="32"/>
    </row>
    <row r="23" spans="1:27" x14ac:dyDescent="0.25">
      <c r="A23" s="172"/>
      <c r="B23" s="32"/>
      <c r="C23" s="116">
        <v>10.77</v>
      </c>
      <c r="D23" s="115">
        <v>12.371209708</v>
      </c>
      <c r="E23" s="115">
        <v>11.182879136</v>
      </c>
      <c r="F23" s="115">
        <v>11.358121840000001</v>
      </c>
      <c r="G23" s="115">
        <v>11.275670692</v>
      </c>
      <c r="H23" s="115">
        <v>11.977</v>
      </c>
      <c r="I23" s="115">
        <v>12.074999999999999</v>
      </c>
      <c r="J23" s="115">
        <v>12.06256</v>
      </c>
      <c r="K23" s="115">
        <v>12.170310000000001</v>
      </c>
      <c r="L23" s="115">
        <v>12.229609999999999</v>
      </c>
      <c r="M23" s="115">
        <v>12.379101071999999</v>
      </c>
      <c r="N23" s="115">
        <v>11.142061736</v>
      </c>
      <c r="O23" s="115">
        <v>11.346148736</v>
      </c>
      <c r="P23" s="115">
        <v>11.265602400000001</v>
      </c>
      <c r="Q23" s="115">
        <v>12.115</v>
      </c>
      <c r="R23" s="115">
        <v>12.215</v>
      </c>
      <c r="S23" s="115">
        <v>12.068390000000001</v>
      </c>
      <c r="T23" s="115">
        <v>12.123329999999999</v>
      </c>
      <c r="U23" s="115">
        <v>12.23954</v>
      </c>
      <c r="V23" s="115">
        <v>12.342093296</v>
      </c>
      <c r="W23" s="115">
        <v>11.150769448</v>
      </c>
      <c r="X23" s="115">
        <v>11.318120788</v>
      </c>
      <c r="Y23" s="115">
        <v>11.241384075999999</v>
      </c>
      <c r="Z23" s="32"/>
    </row>
    <row r="24" spans="1:27" x14ac:dyDescent="0.25">
      <c r="A24" s="172" t="s">
        <v>27</v>
      </c>
      <c r="B24" s="32"/>
      <c r="C24" s="115">
        <v>10.01</v>
      </c>
      <c r="D24" s="115">
        <v>10.20162884</v>
      </c>
      <c r="E24" s="115">
        <v>9.1659553440000003</v>
      </c>
      <c r="F24" s="115">
        <v>9.2519439999999999</v>
      </c>
      <c r="G24" s="115">
        <v>8.9977876559999999</v>
      </c>
      <c r="H24" s="115">
        <v>10.006</v>
      </c>
      <c r="I24" s="115">
        <v>10.077</v>
      </c>
      <c r="J24" s="115">
        <v>9.8279599999999991</v>
      </c>
      <c r="K24" s="115">
        <v>9.8513699999999993</v>
      </c>
      <c r="L24" s="115">
        <v>9.96068</v>
      </c>
      <c r="M24" s="115">
        <v>10.177410516</v>
      </c>
      <c r="N24" s="115">
        <v>9.0802388040000004</v>
      </c>
      <c r="O24" s="115">
        <v>9.218201616</v>
      </c>
      <c r="P24" s="115">
        <v>8.9694875920000001</v>
      </c>
      <c r="Q24" s="115">
        <v>10.006</v>
      </c>
      <c r="R24" s="115">
        <v>10.077</v>
      </c>
      <c r="S24" s="115">
        <v>9.8279599999999991</v>
      </c>
      <c r="T24" s="115">
        <v>9.8513699999999993</v>
      </c>
      <c r="U24" s="115">
        <v>9.96068</v>
      </c>
      <c r="V24" s="115">
        <v>10.156185468</v>
      </c>
      <c r="W24" s="115">
        <v>9.1343898879999994</v>
      </c>
      <c r="X24" s="115">
        <v>9.2043236999999998</v>
      </c>
      <c r="Y24" s="115">
        <v>8.9632289239999992</v>
      </c>
      <c r="Z24" s="32"/>
    </row>
    <row r="25" spans="1:27" x14ac:dyDescent="0.25">
      <c r="A25" s="172"/>
      <c r="B25" s="32"/>
      <c r="C25" s="115">
        <v>10.6</v>
      </c>
      <c r="D25" s="115">
        <v>10.671573172</v>
      </c>
      <c r="E25" s="115">
        <v>9.8476059239999998</v>
      </c>
      <c r="F25" s="115">
        <v>9.7096431120000002</v>
      </c>
      <c r="G25" s="115">
        <v>9.8168568159999996</v>
      </c>
      <c r="H25" s="115">
        <v>10.201000000000001</v>
      </c>
      <c r="I25" s="115">
        <v>10.430999999999999</v>
      </c>
      <c r="J25" s="115">
        <v>10.54217</v>
      </c>
      <c r="K25" s="115">
        <v>10.790900000000001</v>
      </c>
      <c r="L25" s="115">
        <v>10.7676</v>
      </c>
      <c r="M25" s="115">
        <v>10.645722151999999</v>
      </c>
      <c r="N25" s="115">
        <v>9.7586239920000004</v>
      </c>
      <c r="O25" s="115">
        <v>9.6696420599999993</v>
      </c>
      <c r="P25" s="115">
        <v>9.7839307800000004</v>
      </c>
      <c r="Q25" s="115">
        <v>10.201000000000001</v>
      </c>
      <c r="R25" s="115">
        <v>10.430999999999999</v>
      </c>
      <c r="S25" s="115">
        <v>10.54217</v>
      </c>
      <c r="T25" s="115">
        <v>10.790900000000001</v>
      </c>
      <c r="U25" s="115">
        <v>10.7676</v>
      </c>
      <c r="V25" s="115">
        <v>10.621231712</v>
      </c>
      <c r="W25" s="115">
        <v>9.8242039479999992</v>
      </c>
      <c r="X25" s="115">
        <v>9.6573968400000005</v>
      </c>
      <c r="Y25" s="115">
        <v>9.7749509519999993</v>
      </c>
      <c r="Z25" s="32"/>
      <c r="AA25" s="32"/>
    </row>
    <row r="26" spans="1:27" x14ac:dyDescent="0.25">
      <c r="A26" s="172"/>
      <c r="B26" s="32"/>
      <c r="C26" s="115">
        <v>13.31</v>
      </c>
      <c r="D26" s="115">
        <v>13.333139768000001</v>
      </c>
      <c r="E26" s="115">
        <v>12.362774112</v>
      </c>
      <c r="F26" s="115">
        <v>12.303452824000001</v>
      </c>
      <c r="G26" s="115">
        <v>12.238144984</v>
      </c>
      <c r="H26" s="115">
        <v>13.055999999999999</v>
      </c>
      <c r="I26" s="115">
        <v>13.157999999999999</v>
      </c>
      <c r="J26" s="115">
        <v>13.26946</v>
      </c>
      <c r="K26" s="115">
        <v>13.47</v>
      </c>
      <c r="L26" s="115">
        <v>13.458360000000001</v>
      </c>
      <c r="M26" s="115">
        <v>13.314635880000001</v>
      </c>
      <c r="N26" s="115">
        <v>12.29147972</v>
      </c>
      <c r="O26" s="115">
        <v>12.273520064</v>
      </c>
      <c r="P26" s="115">
        <v>12.213382427999999</v>
      </c>
      <c r="Q26" s="115">
        <v>13.055999999999999</v>
      </c>
      <c r="R26" s="115">
        <v>13.157999999999999</v>
      </c>
      <c r="S26" s="115">
        <v>13.26946</v>
      </c>
      <c r="T26" s="115">
        <v>13.47</v>
      </c>
      <c r="U26" s="115">
        <v>13.458360000000001</v>
      </c>
      <c r="V26" s="115">
        <v>13.295859876</v>
      </c>
      <c r="W26" s="115">
        <v>12.347535616</v>
      </c>
      <c r="X26" s="115">
        <v>12.265628700000001</v>
      </c>
      <c r="Y26" s="115">
        <v>12.209300688000001</v>
      </c>
      <c r="Z26" s="32"/>
      <c r="AA26" s="32"/>
    </row>
    <row r="27" spans="1:27" x14ac:dyDescent="0.25">
      <c r="A27" s="172" t="s">
        <v>28</v>
      </c>
      <c r="B27" s="32"/>
      <c r="C27" s="115">
        <v>10.85</v>
      </c>
      <c r="D27" s="115">
        <v>10.858516864</v>
      </c>
      <c r="E27" s="115">
        <v>9.8489665039999998</v>
      </c>
      <c r="F27" s="115">
        <v>9.9284243760000006</v>
      </c>
      <c r="G27" s="115">
        <v>9.6865132519999992</v>
      </c>
      <c r="H27" s="115">
        <v>10.715</v>
      </c>
      <c r="I27" s="115">
        <v>10.781000000000001</v>
      </c>
      <c r="J27" s="115">
        <v>10.481450000000001</v>
      </c>
      <c r="K27" s="115">
        <v>10.439399999999999</v>
      </c>
      <c r="L27" s="115">
        <v>10.573460000000001</v>
      </c>
      <c r="M27" s="115">
        <v>10.858516864</v>
      </c>
      <c r="N27" s="115">
        <v>9.7597124560000008</v>
      </c>
      <c r="O27" s="115">
        <v>9.8919608320000005</v>
      </c>
      <c r="P27" s="115">
        <v>9.6565804919999998</v>
      </c>
      <c r="Q27" s="115">
        <v>10.93</v>
      </c>
      <c r="R27" s="115">
        <v>10.999000000000001</v>
      </c>
      <c r="S27" s="115">
        <v>10.60005</v>
      </c>
      <c r="T27" s="115">
        <v>10.4625</v>
      </c>
      <c r="U27" s="115">
        <v>10.65014</v>
      </c>
      <c r="V27" s="115">
        <v>10.808175404</v>
      </c>
      <c r="W27" s="115">
        <v>9.8146798880000006</v>
      </c>
      <c r="X27" s="115">
        <v>9.8767223360000003</v>
      </c>
      <c r="Y27" s="115">
        <v>9.6511381719999996</v>
      </c>
      <c r="Z27" s="32"/>
      <c r="AA27" s="32"/>
    </row>
    <row r="28" spans="1:27" x14ac:dyDescent="0.25">
      <c r="A28" s="172"/>
      <c r="B28" s="32"/>
      <c r="C28" s="115">
        <v>11.41</v>
      </c>
      <c r="D28" s="115">
        <v>11.562753072</v>
      </c>
      <c r="E28" s="115">
        <v>10.784501312</v>
      </c>
      <c r="F28" s="115">
        <v>10.627490379999999</v>
      </c>
      <c r="G28" s="115">
        <v>10.802733084</v>
      </c>
      <c r="H28" s="115">
        <v>11.231999999999999</v>
      </c>
      <c r="I28" s="115">
        <v>11.456</v>
      </c>
      <c r="J28" s="115">
        <v>11.43975</v>
      </c>
      <c r="K28" s="115">
        <v>11.595230000000001</v>
      </c>
      <c r="L28" s="115">
        <v>11.63593</v>
      </c>
      <c r="M28" s="115">
        <v>11.562753072</v>
      </c>
      <c r="N28" s="115">
        <v>10.682457812000001</v>
      </c>
      <c r="O28" s="115">
        <v>10.584496052</v>
      </c>
      <c r="P28" s="115">
        <v>10.7689907</v>
      </c>
      <c r="Q28" s="115">
        <v>11.475</v>
      </c>
      <c r="R28" s="115">
        <v>11.708</v>
      </c>
      <c r="S28" s="115">
        <v>11.48344</v>
      </c>
      <c r="T28" s="115">
        <v>11.593070000000001</v>
      </c>
      <c r="U28" s="115">
        <v>11.712260000000001</v>
      </c>
      <c r="V28" s="115">
        <v>11.498533696000001</v>
      </c>
      <c r="W28" s="115">
        <v>10.756745479999999</v>
      </c>
      <c r="X28" s="115">
        <v>10.563815236</v>
      </c>
      <c r="Y28" s="115">
        <v>10.753480088</v>
      </c>
      <c r="Z28" s="32"/>
      <c r="AA28" s="32"/>
    </row>
    <row r="29" spans="1:27" ht="15.75" thickBot="1" x14ac:dyDescent="0.3">
      <c r="A29" s="173"/>
      <c r="B29" s="37"/>
      <c r="C29" s="117">
        <v>14.2</v>
      </c>
      <c r="D29" s="117">
        <v>14.277654404</v>
      </c>
      <c r="E29" s="117">
        <v>13.465388144</v>
      </c>
      <c r="F29" s="117">
        <v>13.306744516</v>
      </c>
      <c r="G29" s="117">
        <v>13.578588399999999</v>
      </c>
      <c r="H29" s="117">
        <v>14.444000000000001</v>
      </c>
      <c r="I29" s="117">
        <v>14.567</v>
      </c>
      <c r="J29" s="117">
        <v>14.61322</v>
      </c>
      <c r="K29" s="117">
        <v>14.76745</v>
      </c>
      <c r="L29" s="117">
        <v>14.77965</v>
      </c>
      <c r="M29" s="117">
        <v>14.277654404</v>
      </c>
      <c r="N29" s="117">
        <v>13.380760068000001</v>
      </c>
      <c r="O29" s="117">
        <v>13.277900219999999</v>
      </c>
      <c r="P29" s="117">
        <v>13.558996047999999</v>
      </c>
      <c r="Q29" s="117">
        <v>14.648999999999999</v>
      </c>
      <c r="R29" s="117">
        <v>14.775</v>
      </c>
      <c r="S29" s="117">
        <v>14.63889</v>
      </c>
      <c r="T29" s="117">
        <v>14.73471</v>
      </c>
      <c r="U29" s="117">
        <v>14.814209999999999</v>
      </c>
      <c r="V29" s="117">
        <v>14.21261868</v>
      </c>
      <c r="W29" s="117">
        <v>13.430013064000001</v>
      </c>
      <c r="X29" s="117">
        <v>13.243069372000001</v>
      </c>
      <c r="Y29" s="117">
        <v>13.530968100000001</v>
      </c>
      <c r="Z29" s="32"/>
      <c r="AA29" s="32"/>
    </row>
    <row r="30" spans="1:27" x14ac:dyDescent="0.25">
      <c r="A30" s="174" t="s">
        <v>29</v>
      </c>
      <c r="B30" s="32"/>
      <c r="C30" s="115">
        <v>9.85</v>
      </c>
      <c r="D30" s="115">
        <v>10.134688304000001</v>
      </c>
      <c r="E30" s="115">
        <v>9.0954773000000007</v>
      </c>
      <c r="F30" s="115">
        <v>9.1899015520000003</v>
      </c>
      <c r="G30" s="115">
        <v>8.9381942520000006</v>
      </c>
      <c r="H30" s="115">
        <v>9.7759999999999998</v>
      </c>
      <c r="I30" s="115">
        <v>9.8450000000000006</v>
      </c>
      <c r="J30" s="115">
        <v>9.6632099999999994</v>
      </c>
      <c r="K30" s="115">
        <v>9.71068</v>
      </c>
      <c r="L30" s="115">
        <v>9.7984299999999998</v>
      </c>
      <c r="M30" s="115">
        <v>10.106116124</v>
      </c>
      <c r="N30" s="115">
        <v>9.0032299760000001</v>
      </c>
      <c r="O30" s="115">
        <v>9.1531658920000005</v>
      </c>
      <c r="P30" s="115">
        <v>8.90635668</v>
      </c>
      <c r="Q30" s="115">
        <v>10.026999999999999</v>
      </c>
      <c r="R30" s="115">
        <v>10.101000000000001</v>
      </c>
      <c r="S30" s="115">
        <v>9.7522000000000002</v>
      </c>
      <c r="T30" s="115">
        <v>9.7117699999999996</v>
      </c>
      <c r="U30" s="115">
        <v>9.8584399999999999</v>
      </c>
      <c r="V30" s="115">
        <v>10.107476704</v>
      </c>
      <c r="W30" s="115">
        <v>9.0794224559999996</v>
      </c>
      <c r="X30" s="115">
        <v>9.1643226480000006</v>
      </c>
      <c r="Y30" s="115">
        <v>8.9202345960000002</v>
      </c>
      <c r="Z30" s="32"/>
      <c r="AA30" s="32"/>
    </row>
    <row r="31" spans="1:27" x14ac:dyDescent="0.25">
      <c r="A31" s="174"/>
      <c r="B31" s="32"/>
      <c r="C31" s="115">
        <v>11.34</v>
      </c>
      <c r="D31" s="115">
        <v>11.671599472</v>
      </c>
      <c r="E31" s="115">
        <v>10.76490896</v>
      </c>
      <c r="F31" s="115">
        <v>10.700961700000001</v>
      </c>
      <c r="G31" s="115">
        <v>10.800828272</v>
      </c>
      <c r="H31" s="115">
        <v>11.221</v>
      </c>
      <c r="I31" s="115">
        <v>11.428000000000001</v>
      </c>
      <c r="J31" s="115">
        <v>11.474869999999999</v>
      </c>
      <c r="K31" s="115">
        <v>11.67938</v>
      </c>
      <c r="L31" s="115">
        <v>11.692119999999999</v>
      </c>
      <c r="M31" s="115">
        <v>11.644387871999999</v>
      </c>
      <c r="N31" s="115">
        <v>10.676743375999999</v>
      </c>
      <c r="O31" s="115">
        <v>10.661504880000001</v>
      </c>
      <c r="P31" s="115">
        <v>10.765725308</v>
      </c>
      <c r="Q31" s="115">
        <v>11.513</v>
      </c>
      <c r="R31" s="115">
        <v>11.728999999999999</v>
      </c>
      <c r="S31" s="115">
        <v>11.502660000000001</v>
      </c>
      <c r="T31" s="115">
        <v>11.64742</v>
      </c>
      <c r="U31" s="115">
        <v>11.74675</v>
      </c>
      <c r="V31" s="115">
        <v>11.636496508</v>
      </c>
      <c r="W31" s="115">
        <v>10.753207972</v>
      </c>
      <c r="X31" s="115">
        <v>10.666675084</v>
      </c>
      <c r="Y31" s="115">
        <v>10.77443302</v>
      </c>
      <c r="Z31" s="32"/>
      <c r="AA31" s="32"/>
    </row>
    <row r="32" spans="1:27" x14ac:dyDescent="0.25">
      <c r="A32" s="174"/>
      <c r="B32" s="32"/>
      <c r="C32" s="115">
        <v>12.6</v>
      </c>
      <c r="D32" s="115">
        <v>12.820473224000001</v>
      </c>
      <c r="E32" s="115">
        <v>12.152156328</v>
      </c>
      <c r="F32" s="115">
        <v>11.821535387999999</v>
      </c>
      <c r="G32" s="115">
        <v>12.059092656000001</v>
      </c>
      <c r="H32" s="115">
        <v>12.718999999999999</v>
      </c>
      <c r="I32" s="115">
        <v>12.868</v>
      </c>
      <c r="J32" s="115">
        <v>13.09259</v>
      </c>
      <c r="K32" s="115">
        <v>13.32399</v>
      </c>
      <c r="L32" s="115">
        <v>13.283770000000001</v>
      </c>
      <c r="M32" s="115">
        <v>12.794350088</v>
      </c>
      <c r="N32" s="115">
        <v>12.063990744</v>
      </c>
      <c r="O32" s="115">
        <v>11.786976656</v>
      </c>
      <c r="P32" s="115">
        <v>12.031064708000001</v>
      </c>
      <c r="Q32" s="115">
        <v>12.978</v>
      </c>
      <c r="R32" s="115">
        <v>13.134</v>
      </c>
      <c r="S32" s="115">
        <v>13.098459999999999</v>
      </c>
      <c r="T32" s="115">
        <v>13.27801</v>
      </c>
      <c r="U32" s="115">
        <v>13.307639999999999</v>
      </c>
      <c r="V32" s="115">
        <v>12.750811528</v>
      </c>
      <c r="W32" s="115">
        <v>12.149435168</v>
      </c>
      <c r="X32" s="115">
        <v>11.758676592</v>
      </c>
      <c r="Y32" s="115">
        <v>12.029159895999999</v>
      </c>
      <c r="Z32" s="32"/>
      <c r="AA32" s="32"/>
    </row>
    <row r="33" spans="1:27" x14ac:dyDescent="0.25">
      <c r="A33" s="174" t="s">
        <v>30</v>
      </c>
      <c r="B33" s="32"/>
      <c r="C33" s="115">
        <v>9.25</v>
      </c>
      <c r="D33" s="115">
        <v>9.6631112760000004</v>
      </c>
      <c r="E33" s="115">
        <v>8.6568263079999994</v>
      </c>
      <c r="F33" s="115">
        <v>8.7346514840000005</v>
      </c>
      <c r="G33" s="115">
        <v>8.402125732</v>
      </c>
      <c r="H33" s="115">
        <v>9.2720000000000002</v>
      </c>
      <c r="I33" s="115">
        <v>9.3439999999999994</v>
      </c>
      <c r="J33" s="115">
        <v>9.0747999999999998</v>
      </c>
      <c r="K33" s="115">
        <v>9.0957100000000004</v>
      </c>
      <c r="L33" s="115">
        <v>9.2157599999999995</v>
      </c>
      <c r="M33" s="115">
        <v>9.6424304599999999</v>
      </c>
      <c r="N33" s="115">
        <v>8.5825386399999992</v>
      </c>
      <c r="O33" s="115">
        <v>8.7036302600000006</v>
      </c>
      <c r="P33" s="115">
        <v>8.3781795240000001</v>
      </c>
      <c r="Q33" s="115">
        <v>9.4629999999999992</v>
      </c>
      <c r="R33" s="115">
        <v>9.5399999999999991</v>
      </c>
      <c r="S33" s="115">
        <v>9.16934</v>
      </c>
      <c r="T33" s="115">
        <v>9.0831800000000005</v>
      </c>
      <c r="U33" s="115">
        <v>9.2649000000000008</v>
      </c>
      <c r="V33" s="115">
        <v>9.6394371840000002</v>
      </c>
      <c r="W33" s="115">
        <v>8.6317916360000009</v>
      </c>
      <c r="X33" s="115">
        <v>8.7093446960000005</v>
      </c>
      <c r="Y33" s="115">
        <v>8.3817170319999992</v>
      </c>
      <c r="Z33" s="32"/>
      <c r="AA33" s="32"/>
    </row>
    <row r="34" spans="1:27" x14ac:dyDescent="0.25">
      <c r="A34" s="174"/>
      <c r="B34" s="32"/>
      <c r="C34" s="115">
        <v>9.8000000000000007</v>
      </c>
      <c r="D34" s="115">
        <v>10.207343276</v>
      </c>
      <c r="E34" s="115">
        <v>9.1686765040000004</v>
      </c>
      <c r="F34" s="115">
        <v>9.2377939680000001</v>
      </c>
      <c r="G34" s="115">
        <v>8.8271709240000007</v>
      </c>
      <c r="H34" s="115">
        <v>9.8049999999999997</v>
      </c>
      <c r="I34" s="115">
        <v>9.8699999999999992</v>
      </c>
      <c r="J34" s="115">
        <v>9.6184200000000004</v>
      </c>
      <c r="K34" s="115">
        <v>9.6986299999999996</v>
      </c>
      <c r="L34" s="115">
        <v>9.7992899999999992</v>
      </c>
      <c r="M34" s="115">
        <v>10.196186519999999</v>
      </c>
      <c r="N34" s="115">
        <v>9.1150696520000007</v>
      </c>
      <c r="O34" s="115">
        <v>9.2152083400000002</v>
      </c>
      <c r="P34" s="115">
        <v>8.8113881959999993</v>
      </c>
      <c r="Q34" s="115">
        <v>9.9710000000000001</v>
      </c>
      <c r="R34" s="115">
        <v>10.039</v>
      </c>
      <c r="S34" s="115">
        <v>9.7025199999999998</v>
      </c>
      <c r="T34" s="115">
        <v>9.66709</v>
      </c>
      <c r="U34" s="115">
        <v>9.8268900000000006</v>
      </c>
      <c r="V34" s="115">
        <v>10.185301880000001</v>
      </c>
      <c r="W34" s="115">
        <v>9.1352062360000001</v>
      </c>
      <c r="X34" s="115">
        <v>9.2141198759999998</v>
      </c>
      <c r="Y34" s="115">
        <v>8.8059458759999991</v>
      </c>
      <c r="Z34" s="32"/>
      <c r="AA34" s="32"/>
    </row>
    <row r="35" spans="1:27" x14ac:dyDescent="0.25">
      <c r="A35" s="174"/>
      <c r="B35" s="32"/>
      <c r="C35" s="115">
        <v>10.15</v>
      </c>
      <c r="D35" s="115">
        <v>10.665042388</v>
      </c>
      <c r="E35" s="115">
        <v>9.6405256480000006</v>
      </c>
      <c r="F35" s="115">
        <v>9.6810709320000008</v>
      </c>
      <c r="G35" s="115">
        <v>9.3972539439999991</v>
      </c>
      <c r="H35" s="115">
        <v>10.11</v>
      </c>
      <c r="I35" s="115">
        <v>10.205</v>
      </c>
      <c r="J35" s="115">
        <v>10.025790000000001</v>
      </c>
      <c r="K35" s="115">
        <v>10.108359999999999</v>
      </c>
      <c r="L35" s="115">
        <v>10.19449</v>
      </c>
      <c r="M35" s="115">
        <v>10.643273108000001</v>
      </c>
      <c r="N35" s="115">
        <v>9.5662379800000004</v>
      </c>
      <c r="O35" s="115">
        <v>9.6484170119999995</v>
      </c>
      <c r="P35" s="115">
        <v>9.3703144599999995</v>
      </c>
      <c r="Q35" s="115">
        <v>10.304</v>
      </c>
      <c r="R35" s="115">
        <v>10.403</v>
      </c>
      <c r="S35" s="115">
        <v>10.086740000000001</v>
      </c>
      <c r="T35" s="115">
        <v>10.090400000000001</v>
      </c>
      <c r="U35" s="115">
        <v>10.239570000000001</v>
      </c>
      <c r="V35" s="115">
        <v>10.636470208</v>
      </c>
      <c r="W35" s="115">
        <v>9.6127698160000001</v>
      </c>
      <c r="X35" s="115">
        <v>9.6527708679999993</v>
      </c>
      <c r="Y35" s="115">
        <v>9.374124084</v>
      </c>
      <c r="Z35" s="32"/>
      <c r="AA35" s="32"/>
    </row>
    <row r="36" spans="1:27" x14ac:dyDescent="0.25">
      <c r="A36" s="174"/>
      <c r="B36" s="32"/>
      <c r="C36" s="115">
        <v>11.13</v>
      </c>
      <c r="D36" s="115">
        <v>11.644115756</v>
      </c>
      <c r="E36" s="115">
        <v>10.725996371999999</v>
      </c>
      <c r="F36" s="115">
        <v>10.656878907999999</v>
      </c>
      <c r="G36" s="115">
        <v>10.751575276000001</v>
      </c>
      <c r="H36" s="115">
        <v>11.015000000000001</v>
      </c>
      <c r="I36" s="115">
        <v>11.256</v>
      </c>
      <c r="J36" s="115">
        <v>11.28532</v>
      </c>
      <c r="K36" s="115">
        <v>11.487819999999999</v>
      </c>
      <c r="L36" s="115">
        <v>11.50643</v>
      </c>
      <c r="M36" s="115">
        <v>11.620169548</v>
      </c>
      <c r="N36" s="115">
        <v>10.64517792</v>
      </c>
      <c r="O36" s="115">
        <v>10.616605740000001</v>
      </c>
      <c r="P36" s="115">
        <v>10.717832892000001</v>
      </c>
      <c r="Q36" s="115">
        <v>11.249000000000001</v>
      </c>
      <c r="R36" s="115">
        <v>11.499000000000001</v>
      </c>
      <c r="S36" s="115">
        <v>11.30369</v>
      </c>
      <c r="T36" s="115">
        <v>11.449299999999999</v>
      </c>
      <c r="U36" s="115">
        <v>11.555630000000001</v>
      </c>
      <c r="V36" s="115">
        <v>11.607380096</v>
      </c>
      <c r="W36" s="115">
        <v>10.708580948</v>
      </c>
      <c r="X36" s="115">
        <v>10.619599016</v>
      </c>
      <c r="Y36" s="115">
        <v>10.720281935999999</v>
      </c>
      <c r="Z36" s="32"/>
      <c r="AA36" s="32"/>
    </row>
    <row r="37" spans="1:27" x14ac:dyDescent="0.25">
      <c r="A37" s="174" t="s">
        <v>31</v>
      </c>
      <c r="B37" s="32"/>
      <c r="C37" s="115">
        <v>9.0299999999999994</v>
      </c>
      <c r="D37" s="115">
        <v>9.4367107640000008</v>
      </c>
      <c r="E37" s="115">
        <v>8.4459364079999997</v>
      </c>
      <c r="F37" s="115">
        <v>8.5177750319999994</v>
      </c>
      <c r="G37" s="115">
        <v>8.1798069600000005</v>
      </c>
      <c r="H37" s="115">
        <v>9.0280000000000005</v>
      </c>
      <c r="I37" s="115">
        <v>9.1039999999999992</v>
      </c>
      <c r="J37" s="115">
        <v>8.8194300000000005</v>
      </c>
      <c r="K37" s="115">
        <v>8.84</v>
      </c>
      <c r="L37" s="115">
        <v>8.9640900000000006</v>
      </c>
      <c r="M37" s="115">
        <v>9.4171184120000007</v>
      </c>
      <c r="N37" s="115">
        <v>8.3751862480000003</v>
      </c>
      <c r="O37" s="115">
        <v>8.4883865039999993</v>
      </c>
      <c r="P37" s="115">
        <v>8.1564049839999999</v>
      </c>
      <c r="Q37" s="115">
        <v>9.2200000000000006</v>
      </c>
      <c r="R37" s="115">
        <v>9.3000000000000007</v>
      </c>
      <c r="S37" s="115">
        <v>8.9139900000000001</v>
      </c>
      <c r="T37" s="115">
        <v>8.8235799999999998</v>
      </c>
      <c r="U37" s="115">
        <v>9.0118799999999997</v>
      </c>
      <c r="V37" s="115">
        <v>9.4171184120000007</v>
      </c>
      <c r="W37" s="115">
        <v>8.4225344320000008</v>
      </c>
      <c r="X37" s="115">
        <v>8.4968220999999993</v>
      </c>
      <c r="Y37" s="115">
        <v>8.1629357680000005</v>
      </c>
      <c r="Z37" s="32"/>
      <c r="AA37" s="32"/>
    </row>
    <row r="38" spans="1:27" x14ac:dyDescent="0.25">
      <c r="A38" s="174"/>
      <c r="B38" s="32"/>
      <c r="C38" s="115">
        <v>11.04</v>
      </c>
      <c r="D38" s="115">
        <v>11.567379044000001</v>
      </c>
      <c r="E38" s="115">
        <v>10.647354848000001</v>
      </c>
      <c r="F38" s="115">
        <v>10.576060456</v>
      </c>
      <c r="G38" s="115">
        <v>10.669396244</v>
      </c>
      <c r="H38" s="115">
        <v>10.92</v>
      </c>
      <c r="I38" s="115">
        <v>11.16</v>
      </c>
      <c r="J38" s="115">
        <v>11.193479999999999</v>
      </c>
      <c r="K38" s="115">
        <v>11.395339999999999</v>
      </c>
      <c r="L38" s="115">
        <v>11.413639999999999</v>
      </c>
      <c r="M38" s="115">
        <v>11.543704952000001</v>
      </c>
      <c r="N38" s="115">
        <v>10.567352744000001</v>
      </c>
      <c r="O38" s="115">
        <v>10.536331519999999</v>
      </c>
      <c r="P38" s="115">
        <v>10.635925975999999</v>
      </c>
      <c r="Q38" s="115">
        <v>11.156000000000001</v>
      </c>
      <c r="R38" s="115">
        <v>11.404</v>
      </c>
      <c r="S38" s="115">
        <v>11.21416</v>
      </c>
      <c r="T38" s="115">
        <v>11.35915</v>
      </c>
      <c r="U38" s="115">
        <v>11.4648</v>
      </c>
      <c r="V38" s="115">
        <v>11.533092428</v>
      </c>
      <c r="W38" s="115">
        <v>10.632116352000001</v>
      </c>
      <c r="X38" s="115">
        <v>10.541229608</v>
      </c>
      <c r="Y38" s="115">
        <v>10.640551948000001</v>
      </c>
      <c r="Z38" s="32"/>
      <c r="AA38" s="32"/>
    </row>
    <row r="39" spans="1:27" x14ac:dyDescent="0.25">
      <c r="A39" s="181" t="s">
        <v>32</v>
      </c>
      <c r="B39" s="32"/>
      <c r="C39" s="115">
        <v>8.86</v>
      </c>
      <c r="D39" s="115">
        <v>9.3597019360000004</v>
      </c>
      <c r="E39" s="115">
        <v>8.3681112320000004</v>
      </c>
      <c r="F39" s="115">
        <v>8.4394056240000008</v>
      </c>
      <c r="G39" s="115">
        <v>8.0938183039999991</v>
      </c>
      <c r="H39" s="115">
        <v>8.9290000000000003</v>
      </c>
      <c r="I39" s="115">
        <v>9.0129999999999999</v>
      </c>
      <c r="J39" s="115">
        <v>8.7155799999999992</v>
      </c>
      <c r="K39" s="115">
        <v>8.7491500000000002</v>
      </c>
      <c r="L39" s="115">
        <v>8.875</v>
      </c>
      <c r="M39" s="115">
        <v>9.3409259319999993</v>
      </c>
      <c r="N39" s="115">
        <v>8.3003543480000008</v>
      </c>
      <c r="O39" s="115">
        <v>8.4113776760000007</v>
      </c>
      <c r="P39" s="115">
        <v>8.0715047920000007</v>
      </c>
      <c r="Q39" s="115">
        <v>9.1189999999999998</v>
      </c>
      <c r="R39" s="115">
        <v>9.2080000000000002</v>
      </c>
      <c r="S39" s="115">
        <v>8.8042499999999997</v>
      </c>
      <c r="T39" s="115">
        <v>8.7269199999999998</v>
      </c>
      <c r="U39" s="115">
        <v>8.9194800000000001</v>
      </c>
      <c r="V39" s="115">
        <v>9.3433749759999998</v>
      </c>
      <c r="W39" s="115">
        <v>8.3460698359999999</v>
      </c>
      <c r="X39" s="115">
        <v>8.4217180840000001</v>
      </c>
      <c r="Y39" s="115">
        <v>8.0796682719999993</v>
      </c>
      <c r="Z39" s="32"/>
      <c r="AA39" s="32"/>
    </row>
    <row r="40" spans="1:27" x14ac:dyDescent="0.25">
      <c r="A40" s="181"/>
      <c r="B40" s="32"/>
      <c r="C40" s="115">
        <v>9.2200000000000006</v>
      </c>
      <c r="D40" s="115">
        <v>9.7988971599999992</v>
      </c>
      <c r="E40" s="115">
        <v>8.7626794320000005</v>
      </c>
      <c r="F40" s="115">
        <v>8.8350622879999996</v>
      </c>
      <c r="G40" s="115">
        <v>8.4470248720000001</v>
      </c>
      <c r="H40" s="115">
        <v>9.3119999999999994</v>
      </c>
      <c r="I40" s="115">
        <v>9.3889999999999993</v>
      </c>
      <c r="J40" s="115">
        <v>9.1350800000000003</v>
      </c>
      <c r="K40" s="115">
        <v>9.2104300000000006</v>
      </c>
      <c r="L40" s="115">
        <v>9.3157099999999993</v>
      </c>
      <c r="M40" s="115">
        <v>9.7858355919999997</v>
      </c>
      <c r="N40" s="115">
        <v>8.7060793039999993</v>
      </c>
      <c r="O40" s="115">
        <v>8.8122045440000001</v>
      </c>
      <c r="P40" s="115">
        <v>8.4296094480000008</v>
      </c>
      <c r="Q40" s="115">
        <v>9.4860000000000007</v>
      </c>
      <c r="R40" s="115">
        <v>9.5670000000000002</v>
      </c>
      <c r="S40" s="115">
        <v>9.2103699999999993</v>
      </c>
      <c r="T40" s="115">
        <v>9.1792099999999994</v>
      </c>
      <c r="U40" s="115">
        <v>9.3473299999999995</v>
      </c>
      <c r="V40" s="115">
        <v>9.7831144319999996</v>
      </c>
      <c r="W40" s="115">
        <v>8.7373726440000006</v>
      </c>
      <c r="X40" s="115">
        <v>8.8181910959999996</v>
      </c>
      <c r="Y40" s="115">
        <v>8.4326027240000005</v>
      </c>
      <c r="Z40" s="32"/>
      <c r="AA40" s="32"/>
    </row>
    <row r="41" spans="1:27" x14ac:dyDescent="0.25">
      <c r="A41" s="181"/>
      <c r="B41" s="32"/>
      <c r="C41" s="115">
        <v>9.65</v>
      </c>
      <c r="D41" s="115">
        <v>10.306937732</v>
      </c>
      <c r="E41" s="115">
        <v>9.2696315400000007</v>
      </c>
      <c r="F41" s="115">
        <v>9.3256874360000008</v>
      </c>
      <c r="G41" s="115">
        <v>9.0546599000000008</v>
      </c>
      <c r="H41" s="115">
        <v>9.7059999999999995</v>
      </c>
      <c r="I41" s="115">
        <v>9.8030000000000008</v>
      </c>
      <c r="J41" s="115">
        <v>9.6284200000000002</v>
      </c>
      <c r="K41" s="115">
        <v>9.7018900000000006</v>
      </c>
      <c r="L41" s="115">
        <v>9.7906899999999997</v>
      </c>
      <c r="M41" s="115">
        <v>10.284079988</v>
      </c>
      <c r="N41" s="115">
        <v>9.1918063639999996</v>
      </c>
      <c r="O41" s="115">
        <v>9.2927613999999998</v>
      </c>
      <c r="P41" s="115">
        <v>9.0269040680000003</v>
      </c>
      <c r="Q41" s="115">
        <v>9.91</v>
      </c>
      <c r="R41" s="115">
        <v>10.01</v>
      </c>
      <c r="S41" s="115">
        <v>9.6954999999999991</v>
      </c>
      <c r="T41" s="115">
        <v>9.6905599999999996</v>
      </c>
      <c r="U41" s="115">
        <v>9.8429599999999997</v>
      </c>
      <c r="V41" s="115">
        <v>10.283807872000001</v>
      </c>
      <c r="W41" s="115">
        <v>9.2508555359999995</v>
      </c>
      <c r="X41" s="115">
        <v>9.3031018079999992</v>
      </c>
      <c r="Y41" s="115">
        <v>9.0372444759999997</v>
      </c>
      <c r="Z41" s="32"/>
      <c r="AA41" s="32"/>
    </row>
    <row r="42" spans="1:27" x14ac:dyDescent="0.25">
      <c r="A42" s="181"/>
      <c r="B42" s="32"/>
      <c r="C42" s="115">
        <v>10.81</v>
      </c>
      <c r="D42" s="115">
        <v>11.43023258</v>
      </c>
      <c r="E42" s="115">
        <v>10.486534292</v>
      </c>
      <c r="F42" s="115">
        <v>10.445989008</v>
      </c>
      <c r="G42" s="115">
        <v>10.528984388</v>
      </c>
      <c r="H42" s="115">
        <v>10.808999999999999</v>
      </c>
      <c r="I42" s="115">
        <v>11.044</v>
      </c>
      <c r="J42" s="115">
        <v>11.04213</v>
      </c>
      <c r="K42" s="115">
        <v>11.229990000000001</v>
      </c>
      <c r="L42" s="115">
        <v>11.26441</v>
      </c>
      <c r="M42" s="115">
        <v>11.408735416000001</v>
      </c>
      <c r="N42" s="115">
        <v>10.409797579999999</v>
      </c>
      <c r="O42" s="115">
        <v>10.408981232</v>
      </c>
      <c r="P42" s="115">
        <v>10.497418932</v>
      </c>
      <c r="Q42" s="115">
        <v>11.04</v>
      </c>
      <c r="R42" s="115">
        <v>11.285</v>
      </c>
      <c r="S42" s="115">
        <v>11.065659999999999</v>
      </c>
      <c r="T42" s="115">
        <v>11.194850000000001</v>
      </c>
      <c r="U42" s="115">
        <v>11.31541</v>
      </c>
      <c r="V42" s="115">
        <v>11.400571936</v>
      </c>
      <c r="W42" s="115">
        <v>10.474016956</v>
      </c>
      <c r="X42" s="115">
        <v>10.4152399</v>
      </c>
      <c r="Y42" s="115">
        <v>10.503949715999999</v>
      </c>
      <c r="Z42" s="32"/>
      <c r="AA42" s="32"/>
    </row>
    <row r="43" spans="1:27" x14ac:dyDescent="0.25">
      <c r="A43" s="174" t="s">
        <v>33</v>
      </c>
      <c r="B43" s="32"/>
      <c r="C43" s="118">
        <v>8.81</v>
      </c>
      <c r="D43" s="115">
        <v>9.0562925960000005</v>
      </c>
      <c r="E43" s="115">
        <v>8.097355812</v>
      </c>
      <c r="F43" s="115">
        <v>8.1566770999999996</v>
      </c>
      <c r="G43" s="115">
        <v>7.7691839160000002</v>
      </c>
      <c r="H43" s="115">
        <v>8.6069999999999993</v>
      </c>
      <c r="I43" s="115">
        <v>8.6969999999999992</v>
      </c>
      <c r="J43" s="115">
        <v>8.3605800000000006</v>
      </c>
      <c r="K43" s="115">
        <v>8.4162700000000008</v>
      </c>
      <c r="L43" s="115">
        <v>8.5438600000000005</v>
      </c>
      <c r="M43" s="115">
        <v>9.0418704479999992</v>
      </c>
      <c r="N43" s="115">
        <v>8.0380345240000004</v>
      </c>
      <c r="O43" s="115">
        <v>8.1305539640000006</v>
      </c>
      <c r="P43" s="115">
        <v>7.7501357960000004</v>
      </c>
      <c r="Q43" s="115">
        <v>8.7870000000000008</v>
      </c>
      <c r="R43" s="115">
        <v>8.8810000000000002</v>
      </c>
      <c r="S43" s="115">
        <v>8.4450599999999998</v>
      </c>
      <c r="T43" s="115">
        <v>8.3847100000000001</v>
      </c>
      <c r="U43" s="115">
        <v>8.5808099999999996</v>
      </c>
      <c r="V43" s="115">
        <v>9.0347954319999992</v>
      </c>
      <c r="W43" s="115">
        <v>8.0647018920000004</v>
      </c>
      <c r="X43" s="115">
        <v>8.132458776</v>
      </c>
      <c r="Y43" s="115">
        <v>7.7471425199999997</v>
      </c>
      <c r="Z43" s="32"/>
      <c r="AA43" s="32"/>
    </row>
    <row r="44" spans="1:27" x14ac:dyDescent="0.25">
      <c r="A44" s="174"/>
      <c r="B44" s="32"/>
      <c r="C44" s="118">
        <v>10.35</v>
      </c>
      <c r="D44" s="115">
        <v>11.606563747999999</v>
      </c>
      <c r="E44" s="115">
        <v>10.68463474</v>
      </c>
      <c r="F44" s="115">
        <v>10.608170144000001</v>
      </c>
      <c r="G44" s="115">
        <v>10.69824054</v>
      </c>
      <c r="H44" s="115">
        <v>10.914</v>
      </c>
      <c r="I44" s="115">
        <v>11.154</v>
      </c>
      <c r="J44" s="115">
        <v>11.19614</v>
      </c>
      <c r="K44" s="115">
        <v>11.39612</v>
      </c>
      <c r="L44" s="115">
        <v>11.413320000000001</v>
      </c>
      <c r="M44" s="115">
        <v>11.583706004</v>
      </c>
      <c r="N44" s="115">
        <v>10.6057211</v>
      </c>
      <c r="O44" s="115">
        <v>10.568169092</v>
      </c>
      <c r="P44" s="115">
        <v>10.665042388</v>
      </c>
      <c r="Q44" s="115">
        <v>11.146000000000001</v>
      </c>
      <c r="R44" s="115">
        <v>11.394</v>
      </c>
      <c r="S44" s="115">
        <v>11.21508</v>
      </c>
      <c r="T44" s="115">
        <v>11.35957</v>
      </c>
      <c r="U44" s="115">
        <v>11.46292</v>
      </c>
      <c r="V44" s="115">
        <v>11.570916552</v>
      </c>
      <c r="W44" s="115">
        <v>10.667491432</v>
      </c>
      <c r="X44" s="115">
        <v>10.571706600000001</v>
      </c>
      <c r="Y44" s="115">
        <v>10.667491432</v>
      </c>
      <c r="Z44" s="32"/>
      <c r="AA44" s="32"/>
    </row>
    <row r="45" spans="1:27" x14ac:dyDescent="0.25">
      <c r="A45" s="174"/>
      <c r="B45" s="32"/>
      <c r="C45" s="118">
        <v>11</v>
      </c>
      <c r="D45" s="115">
        <v>12.356515443999999</v>
      </c>
      <c r="E45" s="115">
        <v>11.231043668</v>
      </c>
      <c r="F45" s="115">
        <v>11.382340164</v>
      </c>
      <c r="G45" s="115">
        <v>11.42342968</v>
      </c>
      <c r="H45" s="115">
        <v>11.946999999999999</v>
      </c>
      <c r="I45" s="115">
        <v>12.135999999999999</v>
      </c>
      <c r="J45" s="115">
        <v>12.031330000000001</v>
      </c>
      <c r="K45" s="115">
        <v>12.13761</v>
      </c>
      <c r="L45" s="115">
        <v>12.23803</v>
      </c>
      <c r="M45" s="115">
        <v>12.339372136</v>
      </c>
      <c r="N45" s="115">
        <v>11.16491948</v>
      </c>
      <c r="O45" s="115">
        <v>11.345332387999999</v>
      </c>
      <c r="P45" s="115">
        <v>11.395129616</v>
      </c>
      <c r="Q45" s="115">
        <v>12.1</v>
      </c>
      <c r="R45" s="115">
        <v>12.295</v>
      </c>
      <c r="S45" s="115">
        <v>12.051069999999999</v>
      </c>
      <c r="T45" s="115">
        <v>12.11084</v>
      </c>
      <c r="U45" s="115">
        <v>12.27131</v>
      </c>
      <c r="V45" s="115">
        <v>12.33637886</v>
      </c>
      <c r="W45" s="115">
        <v>11.200566675999999</v>
      </c>
      <c r="X45" s="115">
        <v>11.359482420000001</v>
      </c>
      <c r="Y45" s="115">
        <v>11.402748863999999</v>
      </c>
      <c r="Z45" s="32"/>
      <c r="AA45" s="32"/>
    </row>
    <row r="46" spans="1:27" ht="15.75" thickBot="1" x14ac:dyDescent="0.3">
      <c r="A46" s="182" t="s">
        <v>34</v>
      </c>
      <c r="B46" s="32"/>
      <c r="C46" s="115">
        <v>8.2899999999999991</v>
      </c>
      <c r="D46" s="115">
        <v>8.7460803560000002</v>
      </c>
      <c r="E46" s="115">
        <v>7.8138109399999998</v>
      </c>
      <c r="F46" s="115">
        <v>7.866329328</v>
      </c>
      <c r="G46" s="115">
        <v>7.47230536</v>
      </c>
      <c r="H46" s="115">
        <v>8.3019999999999996</v>
      </c>
      <c r="I46" s="115">
        <v>8.4009999999999998</v>
      </c>
      <c r="J46" s="115">
        <v>8.0229900000000001</v>
      </c>
      <c r="K46" s="115">
        <v>8.0847300000000004</v>
      </c>
      <c r="L46" s="115">
        <v>8.2181200000000008</v>
      </c>
      <c r="M46" s="115">
        <v>8.7229504959999993</v>
      </c>
      <c r="N46" s="115">
        <v>7.7561223479999999</v>
      </c>
      <c r="O46" s="115">
        <v>7.8404783079999998</v>
      </c>
      <c r="P46" s="115">
        <v>7.4538014720000003</v>
      </c>
      <c r="Q46" s="115">
        <v>8.4819999999999993</v>
      </c>
      <c r="R46" s="115">
        <v>8.5860000000000003</v>
      </c>
      <c r="S46" s="115">
        <v>8.1051199999999994</v>
      </c>
      <c r="T46" s="115">
        <v>8.0468499999999992</v>
      </c>
      <c r="U46" s="115">
        <v>8.2531700000000008</v>
      </c>
      <c r="V46" s="115">
        <v>8.7229504959999993</v>
      </c>
      <c r="W46" s="115">
        <v>7.7784358600000001</v>
      </c>
      <c r="X46" s="115">
        <v>7.8412946559999996</v>
      </c>
      <c r="Y46" s="115">
        <v>7.4494476159999996</v>
      </c>
      <c r="Z46" s="32"/>
      <c r="AA46" s="32"/>
    </row>
    <row r="47" spans="1:27" ht="15.75" thickBot="1" x14ac:dyDescent="0.3">
      <c r="A47" s="183"/>
      <c r="B47" s="32"/>
      <c r="C47" s="124">
        <v>10.31</v>
      </c>
      <c r="D47" s="115">
        <v>11.076753896</v>
      </c>
      <c r="E47" s="115">
        <v>10.032372688000001</v>
      </c>
      <c r="F47" s="115">
        <v>10.055774663999999</v>
      </c>
      <c r="G47" s="115">
        <v>9.7373989440000006</v>
      </c>
      <c r="H47" s="115">
        <v>10.368</v>
      </c>
      <c r="I47" s="115">
        <v>10.488</v>
      </c>
      <c r="J47" s="115">
        <v>10.28243</v>
      </c>
      <c r="K47" s="115">
        <v>10.37182</v>
      </c>
      <c r="L47" s="115">
        <v>10.46936</v>
      </c>
      <c r="M47" s="115">
        <v>11.050358643999999</v>
      </c>
      <c r="N47" s="115">
        <v>9.9697860079999998</v>
      </c>
      <c r="O47" s="115">
        <v>10.028018832000001</v>
      </c>
      <c r="P47" s="115">
        <v>9.7164460120000005</v>
      </c>
      <c r="Q47" s="115">
        <v>10.54</v>
      </c>
      <c r="R47" s="115">
        <v>10.664999999999999</v>
      </c>
      <c r="S47" s="115">
        <v>10.32516</v>
      </c>
      <c r="T47" s="115">
        <v>10.335319999999999</v>
      </c>
      <c r="U47" s="115">
        <v>10.50037</v>
      </c>
      <c r="V47" s="115">
        <v>11.050358643999999</v>
      </c>
      <c r="W47" s="115">
        <v>9.9964533759999998</v>
      </c>
      <c r="X47" s="115">
        <v>10.03019576</v>
      </c>
      <c r="Y47" s="115">
        <v>9.7150854320000004</v>
      </c>
      <c r="Z47" s="32"/>
      <c r="AA47" s="32"/>
    </row>
    <row r="48" spans="1:27" x14ac:dyDescent="0.25">
      <c r="A48" s="184"/>
      <c r="B48" s="32"/>
      <c r="C48" s="124">
        <v>10.76</v>
      </c>
      <c r="D48" s="115">
        <v>11.548875155999999</v>
      </c>
      <c r="E48" s="115">
        <v>10.618238436</v>
      </c>
      <c r="F48" s="115">
        <v>10.546944044</v>
      </c>
      <c r="G48" s="115">
        <v>10.632388468</v>
      </c>
      <c r="H48" s="115">
        <v>10.848000000000001</v>
      </c>
      <c r="I48" s="115">
        <v>11.093</v>
      </c>
      <c r="J48" s="115">
        <v>11.11139</v>
      </c>
      <c r="K48" s="115">
        <v>11.303839999999999</v>
      </c>
      <c r="L48" s="115">
        <v>11.330719999999999</v>
      </c>
      <c r="M48" s="115">
        <v>11.512955844</v>
      </c>
      <c r="N48" s="115">
        <v>10.541229608</v>
      </c>
      <c r="O48" s="115">
        <v>10.507487224</v>
      </c>
      <c r="P48" s="115">
        <v>10.600006664</v>
      </c>
      <c r="Q48" s="115">
        <v>11.077999999999999</v>
      </c>
      <c r="R48" s="115">
        <v>11.333</v>
      </c>
      <c r="S48" s="115">
        <v>11.13077</v>
      </c>
      <c r="T48" s="115">
        <v>11.26695</v>
      </c>
      <c r="U48" s="115">
        <v>11.380839999999999</v>
      </c>
      <c r="V48" s="115">
        <v>11.512955844</v>
      </c>
      <c r="W48" s="115">
        <v>10.599462431999999</v>
      </c>
      <c r="X48" s="115">
        <v>10.510208384</v>
      </c>
      <c r="Y48" s="115">
        <v>10.601095128000001</v>
      </c>
      <c r="Z48" s="32"/>
      <c r="AA48" s="32"/>
    </row>
    <row r="49" spans="1:27" x14ac:dyDescent="0.25">
      <c r="A49" s="112" t="s">
        <v>35</v>
      </c>
      <c r="B49" s="32"/>
      <c r="C49" s="115">
        <v>8.15</v>
      </c>
      <c r="D49" s="115">
        <v>8.4486575679999998</v>
      </c>
      <c r="E49" s="115">
        <v>7.5177487320000003</v>
      </c>
      <c r="F49" s="115">
        <v>7.5729882799999997</v>
      </c>
      <c r="G49" s="115">
        <v>7.1767873839999998</v>
      </c>
      <c r="H49" s="115">
        <v>8</v>
      </c>
      <c r="I49" s="115">
        <v>8.0809999999999995</v>
      </c>
      <c r="J49" s="115">
        <v>7.7592100000000004</v>
      </c>
      <c r="K49" s="115">
        <v>7.8316499999999998</v>
      </c>
      <c r="L49" s="115">
        <v>7.9514399999999998</v>
      </c>
      <c r="M49" s="115">
        <v>8.4353238840000007</v>
      </c>
      <c r="N49" s="115">
        <v>7.4627812999999996</v>
      </c>
      <c r="O49" s="115">
        <v>7.5474093760000001</v>
      </c>
      <c r="P49" s="115">
        <v>7.1582834960000001</v>
      </c>
      <c r="Q49" s="115">
        <v>8.1760000000000002</v>
      </c>
      <c r="R49" s="115">
        <v>8.2609999999999992</v>
      </c>
      <c r="S49" s="115">
        <v>7.8470399999999998</v>
      </c>
      <c r="T49" s="115">
        <v>7.8012600000000001</v>
      </c>
      <c r="U49" s="115">
        <v>7.98536</v>
      </c>
      <c r="V49" s="115">
        <v>8.4266161719999992</v>
      </c>
      <c r="W49" s="115">
        <v>7.4845505799999996</v>
      </c>
      <c r="X49" s="115">
        <v>7.5482257239999999</v>
      </c>
      <c r="Y49" s="115">
        <v>7.1539296400000003</v>
      </c>
      <c r="Z49" s="32"/>
      <c r="AA49" s="32"/>
    </row>
    <row r="50" spans="1:27" x14ac:dyDescent="0.25">
      <c r="A50" s="174" t="s">
        <v>36</v>
      </c>
      <c r="B50" s="32"/>
      <c r="C50" s="115">
        <v>9</v>
      </c>
      <c r="D50" s="115">
        <v>9.3577971239999993</v>
      </c>
      <c r="E50" s="115">
        <v>8.3643016079999999</v>
      </c>
      <c r="F50" s="115">
        <v>8.4336911879999992</v>
      </c>
      <c r="G50" s="115">
        <v>8.0679672839999999</v>
      </c>
      <c r="H50" s="115">
        <v>8.8539999999999992</v>
      </c>
      <c r="I50" s="115">
        <v>8.9309999999999992</v>
      </c>
      <c r="J50" s="115">
        <v>8.6457700000000006</v>
      </c>
      <c r="K50" s="115">
        <v>8.6567600000000002</v>
      </c>
      <c r="L50" s="115">
        <v>8.7865199999999994</v>
      </c>
      <c r="M50" s="115">
        <v>9.3403817</v>
      </c>
      <c r="N50" s="115">
        <v>8.2979053040000004</v>
      </c>
      <c r="O50" s="115">
        <v>8.4040305439999994</v>
      </c>
      <c r="P50" s="115">
        <v>8.0461980040000007</v>
      </c>
      <c r="Q50" s="115">
        <v>9.0380000000000003</v>
      </c>
      <c r="R50" s="115">
        <v>9.1189999999999998</v>
      </c>
      <c r="S50" s="115">
        <v>8.7371700000000008</v>
      </c>
      <c r="T50" s="115">
        <v>8.6436200000000003</v>
      </c>
      <c r="U50" s="115">
        <v>8.8347200000000008</v>
      </c>
      <c r="V50" s="115">
        <v>9.3357557280000005</v>
      </c>
      <c r="W50" s="115">
        <v>8.3354573120000008</v>
      </c>
      <c r="X50" s="115">
        <v>8.4081122839999995</v>
      </c>
      <c r="Y50" s="115">
        <v>8.0459258879999993</v>
      </c>
      <c r="Z50" s="32"/>
      <c r="AA50" s="32"/>
    </row>
    <row r="51" spans="1:27" x14ac:dyDescent="0.25">
      <c r="A51" s="174"/>
      <c r="B51" s="32"/>
      <c r="C51" s="115">
        <v>11.12</v>
      </c>
      <c r="D51" s="115">
        <v>11.641666711999999</v>
      </c>
      <c r="E51" s="115">
        <v>10.713206919999999</v>
      </c>
      <c r="F51" s="115">
        <v>10.643273108000001</v>
      </c>
      <c r="G51" s="115">
        <v>10.737153127999999</v>
      </c>
      <c r="H51" s="115">
        <v>10.875999999999999</v>
      </c>
      <c r="I51" s="115">
        <v>11.156000000000001</v>
      </c>
      <c r="J51" s="115">
        <v>11.15616</v>
      </c>
      <c r="K51" s="115">
        <v>11.356619999999999</v>
      </c>
      <c r="L51" s="115">
        <v>11.38358</v>
      </c>
      <c r="M51" s="115">
        <v>11.620169548</v>
      </c>
      <c r="N51" s="115">
        <v>10.638102904</v>
      </c>
      <c r="O51" s="115">
        <v>10.601911476</v>
      </c>
      <c r="P51" s="115">
        <v>10.704499208</v>
      </c>
      <c r="Q51" s="115">
        <v>11.097</v>
      </c>
      <c r="R51" s="115">
        <v>11.385999999999999</v>
      </c>
      <c r="S51" s="115">
        <v>11.164999999999999</v>
      </c>
      <c r="T51" s="115">
        <v>11.311640000000001</v>
      </c>
      <c r="U51" s="115">
        <v>11.42693</v>
      </c>
      <c r="V51" s="115">
        <v>11.60302624</v>
      </c>
      <c r="W51" s="115">
        <v>10.690349176</v>
      </c>
      <c r="X51" s="115">
        <v>10.60299994</v>
      </c>
      <c r="Y51" s="115">
        <v>10.700961700000001</v>
      </c>
      <c r="Z51" s="32"/>
      <c r="AA51" s="32"/>
    </row>
    <row r="52" spans="1:27" x14ac:dyDescent="0.25">
      <c r="A52" s="174" t="s">
        <v>37</v>
      </c>
      <c r="B52" s="32"/>
      <c r="C52" s="115">
        <v>7.56</v>
      </c>
      <c r="D52" s="115">
        <v>8.0247008399999995</v>
      </c>
      <c r="E52" s="115">
        <v>7.1201872560000004</v>
      </c>
      <c r="F52" s="115">
        <v>7.1854950960000004</v>
      </c>
      <c r="G52" s="115">
        <v>6.7680691519999998</v>
      </c>
      <c r="H52" s="115">
        <v>7.6609999999999996</v>
      </c>
      <c r="I52" s="115">
        <v>7.766</v>
      </c>
      <c r="J52" s="115">
        <v>7.3283199999999997</v>
      </c>
      <c r="K52" s="115">
        <v>7.4291499999999999</v>
      </c>
      <c r="L52" s="115">
        <v>7.5690400000000002</v>
      </c>
      <c r="M52" s="115">
        <v>8.0127277360000004</v>
      </c>
      <c r="N52" s="115">
        <v>7.0682131000000004</v>
      </c>
      <c r="O52" s="115">
        <v>7.1610046560000002</v>
      </c>
      <c r="P52" s="115">
        <v>6.750381612</v>
      </c>
      <c r="Q52" s="115">
        <v>7.8330000000000002</v>
      </c>
      <c r="R52" s="115">
        <v>7.944</v>
      </c>
      <c r="S52" s="115">
        <v>7.4154600000000004</v>
      </c>
      <c r="T52" s="115">
        <v>7.3977300000000001</v>
      </c>
      <c r="U52" s="115">
        <v>7.60623</v>
      </c>
      <c r="V52" s="115">
        <v>8.0026594440000007</v>
      </c>
      <c r="W52" s="115">
        <v>7.085356408</v>
      </c>
      <c r="X52" s="115">
        <v>7.160460424</v>
      </c>
      <c r="Y52" s="115">
        <v>6.7449392919999998</v>
      </c>
      <c r="Z52" s="32"/>
      <c r="AA52" s="32"/>
    </row>
    <row r="53" spans="1:27" x14ac:dyDescent="0.25">
      <c r="A53" s="174"/>
      <c r="B53" s="32"/>
      <c r="C53" s="115">
        <v>8.6999999999999993</v>
      </c>
      <c r="D53" s="115">
        <v>9.3564365439999992</v>
      </c>
      <c r="E53" s="115">
        <v>8.4326027240000005</v>
      </c>
      <c r="F53" s="115">
        <v>8.4717874280000007</v>
      </c>
      <c r="G53" s="115">
        <v>8.0617086160000007</v>
      </c>
      <c r="H53" s="115">
        <v>8.8610000000000007</v>
      </c>
      <c r="I53" s="115">
        <v>8.9710000000000001</v>
      </c>
      <c r="J53" s="115">
        <v>8.5691900000000008</v>
      </c>
      <c r="K53" s="115">
        <v>8.6412700000000005</v>
      </c>
      <c r="L53" s="115">
        <v>8.7742100000000001</v>
      </c>
      <c r="M53" s="115">
        <v>9.3452797879999991</v>
      </c>
      <c r="N53" s="115">
        <v>8.3803564519999991</v>
      </c>
      <c r="O53" s="115">
        <v>8.4489296839999994</v>
      </c>
      <c r="P53" s="115">
        <v>8.0456537719999996</v>
      </c>
      <c r="Q53" s="115">
        <v>9.0299999999999994</v>
      </c>
      <c r="R53" s="115">
        <v>9.1460000000000008</v>
      </c>
      <c r="S53" s="115">
        <v>8.6392600000000002</v>
      </c>
      <c r="T53" s="115">
        <v>8.5937800000000006</v>
      </c>
      <c r="U53" s="115">
        <v>8.80288</v>
      </c>
      <c r="V53" s="115">
        <v>9.3338509159999994</v>
      </c>
      <c r="W53" s="115">
        <v>8.3942343679999993</v>
      </c>
      <c r="X53" s="115">
        <v>8.4470248720000001</v>
      </c>
      <c r="Y53" s="115">
        <v>8.0383066400000001</v>
      </c>
      <c r="Z53" s="32"/>
      <c r="AA53" s="32"/>
    </row>
    <row r="54" spans="1:27" x14ac:dyDescent="0.25">
      <c r="A54" s="174"/>
      <c r="B54" s="32"/>
      <c r="C54" s="115">
        <v>9.1999999999999993</v>
      </c>
      <c r="D54" s="115">
        <v>9.9333224639999997</v>
      </c>
      <c r="E54" s="115">
        <v>8.8873085599999992</v>
      </c>
      <c r="F54" s="115">
        <v>8.9542490959999999</v>
      </c>
      <c r="G54" s="115">
        <v>8.5814501760000006</v>
      </c>
      <c r="H54" s="115">
        <v>9.3070000000000004</v>
      </c>
      <c r="I54" s="115">
        <v>9.4209999999999994</v>
      </c>
      <c r="J54" s="115">
        <v>9.16873</v>
      </c>
      <c r="K54" s="115">
        <v>9.2897599999999994</v>
      </c>
      <c r="L54" s="115">
        <v>9.3957700000000006</v>
      </c>
      <c r="M54" s="115">
        <v>9.9159070400000004</v>
      </c>
      <c r="N54" s="115">
        <v>8.8203680240000004</v>
      </c>
      <c r="O54" s="115">
        <v>8.9259490320000001</v>
      </c>
      <c r="P54" s="115">
        <v>8.5624020559999998</v>
      </c>
      <c r="Q54" s="115">
        <v>9.4689999999999994</v>
      </c>
      <c r="R54" s="115">
        <v>9.5879999999999992</v>
      </c>
      <c r="S54" s="115">
        <v>9.2188800000000004</v>
      </c>
      <c r="T54" s="115">
        <v>9.2560599999999997</v>
      </c>
      <c r="U54" s="115">
        <v>9.4255899999999997</v>
      </c>
      <c r="V54" s="115">
        <v>9.9104647200000002</v>
      </c>
      <c r="W54" s="115">
        <v>8.8584642640000002</v>
      </c>
      <c r="X54" s="115">
        <v>8.9300307720000003</v>
      </c>
      <c r="Y54" s="115">
        <v>8.5602251280000008</v>
      </c>
      <c r="Z54" s="32"/>
      <c r="AA54" s="32"/>
    </row>
    <row r="55" spans="1:27" x14ac:dyDescent="0.25">
      <c r="A55" s="174"/>
      <c r="B55" s="32"/>
      <c r="C55" s="115">
        <v>9.49</v>
      </c>
      <c r="D55" s="115">
        <v>10.238092384</v>
      </c>
      <c r="E55" s="115">
        <v>9.1798332600000005</v>
      </c>
      <c r="F55" s="115">
        <v>9.2522161159999996</v>
      </c>
      <c r="G55" s="115">
        <v>8.9463577319999992</v>
      </c>
      <c r="H55" s="115">
        <v>9.5359999999999996</v>
      </c>
      <c r="I55" s="115">
        <v>9.6419999999999995</v>
      </c>
      <c r="J55" s="115">
        <v>9.4336800000000007</v>
      </c>
      <c r="K55" s="115">
        <v>9.4917099999999994</v>
      </c>
      <c r="L55" s="115">
        <v>9.5973500000000005</v>
      </c>
      <c r="M55" s="115">
        <v>10.22067696</v>
      </c>
      <c r="N55" s="115">
        <v>9.1098994480000002</v>
      </c>
      <c r="O55" s="115">
        <v>9.2206506600000004</v>
      </c>
      <c r="P55" s="115">
        <v>8.9180576679999994</v>
      </c>
      <c r="Q55" s="115">
        <v>9.7319999999999993</v>
      </c>
      <c r="R55" s="115">
        <v>9.843</v>
      </c>
      <c r="S55" s="115">
        <v>9.5011500000000009</v>
      </c>
      <c r="T55" s="115">
        <v>9.4837199999999999</v>
      </c>
      <c r="U55" s="115">
        <v>9.6515699999999995</v>
      </c>
      <c r="V55" s="115">
        <v>10.213601944000001</v>
      </c>
      <c r="W55" s="115">
        <v>9.1526216599999994</v>
      </c>
      <c r="X55" s="115">
        <v>9.2263650960000003</v>
      </c>
      <c r="Y55" s="115">
        <v>8.9248605679999997</v>
      </c>
      <c r="Z55" s="32"/>
      <c r="AA55" s="32"/>
    </row>
    <row r="56" spans="1:27" x14ac:dyDescent="0.25">
      <c r="A56" s="174"/>
      <c r="B56" s="32"/>
      <c r="C56" s="115">
        <v>10.220000000000001</v>
      </c>
      <c r="D56" s="115">
        <v>11.444654728</v>
      </c>
      <c r="E56" s="115">
        <v>10.373878268</v>
      </c>
      <c r="F56" s="115">
        <v>10.411974508</v>
      </c>
      <c r="G56" s="115">
        <v>10.049788112</v>
      </c>
      <c r="H56" s="115">
        <v>10.555999999999999</v>
      </c>
      <c r="I56" s="115">
        <v>10.718</v>
      </c>
      <c r="J56" s="115">
        <v>10.506690000000001</v>
      </c>
      <c r="K56" s="115">
        <v>10.619289999999999</v>
      </c>
      <c r="L56" s="115">
        <v>10.736800000000001</v>
      </c>
      <c r="M56" s="115">
        <v>11.42479026</v>
      </c>
      <c r="N56" s="115">
        <v>10.318366603999999</v>
      </c>
      <c r="O56" s="115">
        <v>10.388300416</v>
      </c>
      <c r="P56" s="115">
        <v>10.033733268000001</v>
      </c>
      <c r="Q56" s="115">
        <v>10.706</v>
      </c>
      <c r="R56" s="115">
        <v>10.874000000000001</v>
      </c>
      <c r="S56" s="115">
        <v>10.536009999999999</v>
      </c>
      <c r="T56" s="115">
        <v>10.57769</v>
      </c>
      <c r="U56" s="115">
        <v>10.76079</v>
      </c>
      <c r="V56" s="115">
        <v>11.413361388</v>
      </c>
      <c r="W56" s="115">
        <v>10.337142608000001</v>
      </c>
      <c r="X56" s="115">
        <v>10.386939836</v>
      </c>
      <c r="Y56" s="115">
        <v>10.028018832000001</v>
      </c>
      <c r="Z56" s="32"/>
      <c r="AA56" s="32"/>
    </row>
    <row r="57" spans="1:27" x14ac:dyDescent="0.25">
      <c r="A57" s="174"/>
      <c r="B57" s="32"/>
      <c r="C57" s="115">
        <v>10.45</v>
      </c>
      <c r="D57" s="115">
        <v>11.499077928</v>
      </c>
      <c r="E57" s="115">
        <v>10.446261123999999</v>
      </c>
      <c r="F57" s="115">
        <v>10.478642927999999</v>
      </c>
      <c r="G57" s="115">
        <v>10.179859560000001</v>
      </c>
      <c r="H57" s="115">
        <v>10.634</v>
      </c>
      <c r="I57" s="115">
        <v>10.781000000000001</v>
      </c>
      <c r="J57" s="115">
        <v>10.61829</v>
      </c>
      <c r="K57" s="115">
        <v>10.712820000000001</v>
      </c>
      <c r="L57" s="115">
        <v>10.823790000000001</v>
      </c>
      <c r="M57" s="115">
        <v>11.489281752</v>
      </c>
      <c r="N57" s="115">
        <v>10.375510964</v>
      </c>
      <c r="O57" s="115">
        <v>10.441090920000001</v>
      </c>
      <c r="P57" s="115">
        <v>10.164076831999999</v>
      </c>
      <c r="Q57" s="115">
        <v>10.782999999999999</v>
      </c>
      <c r="R57" s="115">
        <v>10.933999999999999</v>
      </c>
      <c r="S57" s="115">
        <v>10.649850000000001</v>
      </c>
      <c r="T57" s="115">
        <v>10.674049999999999</v>
      </c>
      <c r="U57" s="115">
        <v>10.848560000000001</v>
      </c>
      <c r="V57" s="115">
        <v>11.476220184000001</v>
      </c>
      <c r="W57" s="115">
        <v>10.42340338</v>
      </c>
      <c r="X57" s="115">
        <v>10.446261123999999</v>
      </c>
      <c r="Y57" s="115">
        <v>10.159722975999999</v>
      </c>
      <c r="Z57" s="32"/>
      <c r="AA57" s="32"/>
    </row>
    <row r="58" spans="1:27" x14ac:dyDescent="0.25">
      <c r="A58" s="174"/>
      <c r="B58" s="32"/>
      <c r="C58" s="115">
        <v>10.64</v>
      </c>
      <c r="D58" s="115">
        <v>11.621258012</v>
      </c>
      <c r="E58" s="115">
        <v>10.502861252000001</v>
      </c>
      <c r="F58" s="115">
        <v>10.533882476</v>
      </c>
      <c r="G58" s="115">
        <v>10.543678652000001</v>
      </c>
      <c r="H58" s="115">
        <v>10.775</v>
      </c>
      <c r="I58" s="115">
        <v>11.061999999999999</v>
      </c>
      <c r="J58" s="115">
        <v>10.92994</v>
      </c>
      <c r="K58" s="115">
        <v>11.079650000000001</v>
      </c>
      <c r="L58" s="115">
        <v>11.16348</v>
      </c>
      <c r="M58" s="115">
        <v>11.612550300000001</v>
      </c>
      <c r="N58" s="115">
        <v>10.447077472</v>
      </c>
      <c r="O58" s="115">
        <v>10.511296848000001</v>
      </c>
      <c r="P58" s="115">
        <v>10.512113196</v>
      </c>
      <c r="Q58" s="115">
        <v>10.99</v>
      </c>
      <c r="R58" s="115">
        <v>11.287000000000001</v>
      </c>
      <c r="S58" s="115">
        <v>10.954000000000001</v>
      </c>
      <c r="T58" s="115">
        <v>11.046290000000001</v>
      </c>
      <c r="U58" s="115">
        <v>11.21712</v>
      </c>
      <c r="V58" s="115">
        <v>11.598672384</v>
      </c>
      <c r="W58" s="115">
        <v>10.467486171999999</v>
      </c>
      <c r="X58" s="115">
        <v>10.51184108</v>
      </c>
      <c r="Y58" s="115">
        <v>10.515378588000001</v>
      </c>
      <c r="Z58" s="32"/>
      <c r="AA58" s="32"/>
    </row>
    <row r="59" spans="1:27" ht="15.75" thickBot="1" x14ac:dyDescent="0.3">
      <c r="A59" s="182" t="s">
        <v>38</v>
      </c>
      <c r="B59" s="32"/>
      <c r="C59" s="115">
        <v>8.4</v>
      </c>
      <c r="D59" s="115">
        <v>8.8864922120000003</v>
      </c>
      <c r="E59" s="115">
        <v>7.9362631400000003</v>
      </c>
      <c r="F59" s="115">
        <v>8.0007546319999996</v>
      </c>
      <c r="G59" s="115">
        <v>7.5947575599999997</v>
      </c>
      <c r="H59" s="115">
        <v>8.5220000000000002</v>
      </c>
      <c r="I59" s="115">
        <v>8.6050000000000004</v>
      </c>
      <c r="J59" s="115">
        <v>8.2635199999999998</v>
      </c>
      <c r="K59" s="115">
        <v>8.3665199999999995</v>
      </c>
      <c r="L59" s="115">
        <v>8.4817800000000005</v>
      </c>
      <c r="M59" s="115">
        <v>8.8745191079999994</v>
      </c>
      <c r="N59" s="115">
        <v>7.8832005199999999</v>
      </c>
      <c r="O59" s="115">
        <v>7.9762641920000004</v>
      </c>
      <c r="P59" s="115">
        <v>7.5773421360000004</v>
      </c>
      <c r="Q59" s="115">
        <v>8.69</v>
      </c>
      <c r="R59" s="115">
        <v>8.7780000000000005</v>
      </c>
      <c r="S59" s="115">
        <v>8.3481699999999996</v>
      </c>
      <c r="T59" s="115">
        <v>8.3362099999999995</v>
      </c>
      <c r="U59" s="115">
        <v>8.51417</v>
      </c>
      <c r="V59" s="115">
        <v>8.8636344680000008</v>
      </c>
      <c r="W59" s="115">
        <v>7.9019765240000002</v>
      </c>
      <c r="X59" s="115">
        <v>7.9762641920000004</v>
      </c>
      <c r="Y59" s="115">
        <v>7.5721719319999998</v>
      </c>
      <c r="Z59" s="32"/>
      <c r="AA59" s="32"/>
    </row>
    <row r="60" spans="1:27" ht="15.75" thickBot="1" x14ac:dyDescent="0.3">
      <c r="A60" s="183"/>
      <c r="B60" s="32"/>
      <c r="C60" s="115">
        <v>9.0299999999999994</v>
      </c>
      <c r="D60" s="115">
        <v>9.496304168</v>
      </c>
      <c r="E60" s="115">
        <v>8.5224010040000007</v>
      </c>
      <c r="F60" s="115">
        <v>8.5849876839999997</v>
      </c>
      <c r="G60" s="115">
        <v>8.2187195479999993</v>
      </c>
      <c r="H60" s="115">
        <v>9.0559999999999992</v>
      </c>
      <c r="I60" s="115">
        <v>9.1449999999999996</v>
      </c>
      <c r="J60" s="115">
        <v>8.8165300000000002</v>
      </c>
      <c r="K60" s="115">
        <v>8.8584700000000005</v>
      </c>
      <c r="L60" s="115">
        <v>8.9859000000000009</v>
      </c>
      <c r="M60" s="115">
        <v>9.4805214400000004</v>
      </c>
      <c r="N60" s="115">
        <v>8.4573652799999994</v>
      </c>
      <c r="O60" s="115">
        <v>8.5572318519999993</v>
      </c>
      <c r="P60" s="115">
        <v>8.1985829639999999</v>
      </c>
      <c r="Q60" s="115">
        <v>9.2349999999999994</v>
      </c>
      <c r="R60" s="115">
        <v>9.3279999999999994</v>
      </c>
      <c r="S60" s="115">
        <v>8.8986900000000002</v>
      </c>
      <c r="T60" s="115">
        <v>8.8270900000000001</v>
      </c>
      <c r="U60" s="115">
        <v>9.0236699999999992</v>
      </c>
      <c r="V60" s="115">
        <v>9.4731743080000008</v>
      </c>
      <c r="W60" s="115">
        <v>8.4919240120000001</v>
      </c>
      <c r="X60" s="115">
        <v>8.5599530119999994</v>
      </c>
      <c r="Y60" s="115">
        <v>8.1969502680000002</v>
      </c>
      <c r="Z60" s="32"/>
      <c r="AA60" s="32"/>
    </row>
    <row r="61" spans="1:27" ht="15.75" thickBot="1" x14ac:dyDescent="0.3">
      <c r="A61" s="183"/>
      <c r="B61" s="32"/>
      <c r="C61" s="115">
        <v>9.64</v>
      </c>
      <c r="D61" s="115">
        <v>10.30367234</v>
      </c>
      <c r="E61" s="115">
        <v>9.2859584999999996</v>
      </c>
      <c r="F61" s="115">
        <v>9.3338509159999994</v>
      </c>
      <c r="G61" s="115">
        <v>9.0443194919999996</v>
      </c>
      <c r="H61" s="115">
        <v>9.6790000000000003</v>
      </c>
      <c r="I61" s="115">
        <v>9.77</v>
      </c>
      <c r="J61" s="115">
        <v>9.5945</v>
      </c>
      <c r="K61" s="115">
        <v>9.6593499999999999</v>
      </c>
      <c r="L61" s="115">
        <v>9.7501899999999999</v>
      </c>
      <c r="M61" s="115">
        <v>10.281630944</v>
      </c>
      <c r="N61" s="115">
        <v>9.2105823680000007</v>
      </c>
      <c r="O61" s="115">
        <v>9.3001085319999994</v>
      </c>
      <c r="P61" s="115">
        <v>9.0171078920000003</v>
      </c>
      <c r="Q61" s="115">
        <v>9.8699999999999992</v>
      </c>
      <c r="R61" s="115">
        <v>9.9649999999999999</v>
      </c>
      <c r="S61" s="115">
        <v>9.6586499999999997</v>
      </c>
      <c r="T61" s="115">
        <v>9.6458600000000008</v>
      </c>
      <c r="U61" s="115">
        <v>9.7980800000000006</v>
      </c>
      <c r="V61" s="115">
        <v>10.274555928</v>
      </c>
      <c r="W61" s="115">
        <v>9.2573863200000002</v>
      </c>
      <c r="X61" s="115">
        <v>9.3055508519999997</v>
      </c>
      <c r="Y61" s="115">
        <v>9.0211896320000005</v>
      </c>
      <c r="Z61" s="32"/>
      <c r="AA61" s="32"/>
    </row>
    <row r="62" spans="1:27" ht="15.75" thickBot="1" x14ac:dyDescent="0.3">
      <c r="A62" s="183"/>
      <c r="B62" s="32"/>
      <c r="C62" s="115">
        <v>10.4</v>
      </c>
      <c r="D62" s="115">
        <v>11.207369576</v>
      </c>
      <c r="E62" s="115">
        <v>10.103394964</v>
      </c>
      <c r="F62" s="115">
        <v>10.15536912</v>
      </c>
      <c r="G62" s="115">
        <v>9.77440672</v>
      </c>
      <c r="H62" s="115">
        <v>10.441000000000001</v>
      </c>
      <c r="I62" s="115">
        <v>10.564</v>
      </c>
      <c r="J62" s="115">
        <v>10.35736</v>
      </c>
      <c r="K62" s="115">
        <v>10.4779</v>
      </c>
      <c r="L62" s="115">
        <v>10.5802</v>
      </c>
      <c r="M62" s="115">
        <v>11.197029168</v>
      </c>
      <c r="N62" s="115">
        <v>10.048971763999999</v>
      </c>
      <c r="O62" s="115">
        <v>10.131967144000001</v>
      </c>
      <c r="P62" s="115">
        <v>9.7578076439999997</v>
      </c>
      <c r="Q62" s="115">
        <v>10.598000000000001</v>
      </c>
      <c r="R62" s="115">
        <v>10.726000000000001</v>
      </c>
      <c r="S62" s="115">
        <v>10.3962</v>
      </c>
      <c r="T62" s="115">
        <v>10.439170000000001</v>
      </c>
      <c r="U62" s="115">
        <v>10.60493</v>
      </c>
      <c r="V62" s="115">
        <v>11.183967600000001</v>
      </c>
      <c r="W62" s="115">
        <v>10.06693142</v>
      </c>
      <c r="X62" s="115">
        <v>10.131150796</v>
      </c>
      <c r="Y62" s="115">
        <v>9.7526374400000009</v>
      </c>
      <c r="Z62" s="32"/>
      <c r="AA62" s="32"/>
    </row>
    <row r="63" spans="1:27" x14ac:dyDescent="0.25">
      <c r="A63" s="184"/>
      <c r="B63" s="32"/>
      <c r="C63" s="115">
        <v>10.92</v>
      </c>
      <c r="D63" s="115">
        <v>11.610101256</v>
      </c>
      <c r="E63" s="115">
        <v>10.687083784</v>
      </c>
      <c r="F63" s="115">
        <v>10.615245160000001</v>
      </c>
      <c r="G63" s="115">
        <v>10.707764600000001</v>
      </c>
      <c r="H63" s="115">
        <v>11.534000000000001</v>
      </c>
      <c r="I63" s="115">
        <v>11.663</v>
      </c>
      <c r="J63" s="115">
        <v>11.599819999999999</v>
      </c>
      <c r="K63" s="115">
        <v>11.70363</v>
      </c>
      <c r="L63" s="115">
        <v>11.789199999999999</v>
      </c>
      <c r="M63" s="115">
        <v>11.587515628</v>
      </c>
      <c r="N63" s="115">
        <v>10.60844226</v>
      </c>
      <c r="O63" s="115">
        <v>10.575244108</v>
      </c>
      <c r="P63" s="115">
        <v>10.674838564</v>
      </c>
      <c r="Q63" s="115">
        <v>11.686</v>
      </c>
      <c r="R63" s="115">
        <v>11.818</v>
      </c>
      <c r="S63" s="115">
        <v>11.62989</v>
      </c>
      <c r="T63" s="115">
        <v>11.667909999999999</v>
      </c>
      <c r="U63" s="115">
        <v>11.814260000000001</v>
      </c>
      <c r="V63" s="115">
        <v>11.572821363999999</v>
      </c>
      <c r="W63" s="115">
        <v>10.667763548</v>
      </c>
      <c r="X63" s="115">
        <v>10.577421036</v>
      </c>
      <c r="Y63" s="115">
        <v>10.675382795999999</v>
      </c>
      <c r="Z63" s="32"/>
      <c r="AA63" s="32"/>
    </row>
    <row r="64" spans="1:27" x14ac:dyDescent="0.25">
      <c r="A64" s="174" t="s">
        <v>39</v>
      </c>
      <c r="B64" s="32"/>
      <c r="C64" s="115">
        <v>9.36</v>
      </c>
      <c r="D64" s="115">
        <v>9.879715612</v>
      </c>
      <c r="E64" s="115">
        <v>8.8922066480000002</v>
      </c>
      <c r="F64" s="115">
        <v>8.9719366360000006</v>
      </c>
      <c r="G64" s="115">
        <v>8.6505676400000002</v>
      </c>
      <c r="H64" s="115">
        <v>9.5120000000000005</v>
      </c>
      <c r="I64" s="115">
        <v>9.6</v>
      </c>
      <c r="J64" s="115">
        <v>9.2706400000000002</v>
      </c>
      <c r="K64" s="115">
        <v>9.2806499999999996</v>
      </c>
      <c r="L64" s="115">
        <v>9.41892</v>
      </c>
      <c r="M64" s="115">
        <v>9.8593069119999992</v>
      </c>
      <c r="N64" s="115">
        <v>8.8200959080000008</v>
      </c>
      <c r="O64" s="115">
        <v>8.9409154120000007</v>
      </c>
      <c r="P64" s="115">
        <v>8.6266214320000003</v>
      </c>
      <c r="Q64" s="115">
        <v>9.7119999999999997</v>
      </c>
      <c r="R64" s="115">
        <v>9.8040000000000003</v>
      </c>
      <c r="S64" s="115">
        <v>9.3702199999999998</v>
      </c>
      <c r="T64" s="115">
        <v>9.2783800000000003</v>
      </c>
      <c r="U64" s="115">
        <v>9.4805899999999994</v>
      </c>
      <c r="V64" s="115">
        <v>9.8538645920000008</v>
      </c>
      <c r="W64" s="115">
        <v>8.8688046719999996</v>
      </c>
      <c r="X64" s="115">
        <v>8.9447250359999995</v>
      </c>
      <c r="Y64" s="115">
        <v>8.6285262439999997</v>
      </c>
      <c r="Z64" s="32"/>
      <c r="AA64" s="32"/>
    </row>
    <row r="65" spans="1:27" x14ac:dyDescent="0.25">
      <c r="A65" s="174"/>
      <c r="B65" s="32"/>
      <c r="C65" s="115">
        <v>9.73</v>
      </c>
      <c r="D65" s="115">
        <v>10.297413671999999</v>
      </c>
      <c r="E65" s="115">
        <v>9.2962989080000007</v>
      </c>
      <c r="F65" s="115">
        <v>9.3719471559999992</v>
      </c>
      <c r="G65" s="115">
        <v>9.0464964200000004</v>
      </c>
      <c r="H65" s="115">
        <v>9.9109999999999996</v>
      </c>
      <c r="I65" s="115">
        <v>9.99</v>
      </c>
      <c r="J65" s="115">
        <v>9.6692300000000007</v>
      </c>
      <c r="K65" s="115">
        <v>9.6320499999999996</v>
      </c>
      <c r="L65" s="115">
        <v>9.7848199999999999</v>
      </c>
      <c r="M65" s="115">
        <v>10.277004972</v>
      </c>
      <c r="N65" s="115">
        <v>9.2241881679999995</v>
      </c>
      <c r="O65" s="115">
        <v>9.3409259319999993</v>
      </c>
      <c r="P65" s="115">
        <v>9.0225502120000005</v>
      </c>
      <c r="Q65" s="115">
        <v>10.101000000000001</v>
      </c>
      <c r="R65" s="115">
        <v>10.185</v>
      </c>
      <c r="S65" s="115">
        <v>9.7733600000000003</v>
      </c>
      <c r="T65" s="115">
        <v>9.6322399999999995</v>
      </c>
      <c r="U65" s="115">
        <v>9.8451699999999995</v>
      </c>
      <c r="V65" s="115">
        <v>10.274283812</v>
      </c>
      <c r="W65" s="115">
        <v>9.2712642360000004</v>
      </c>
      <c r="X65" s="115">
        <v>9.3477288319999996</v>
      </c>
      <c r="Y65" s="115">
        <v>9.0274482999999996</v>
      </c>
      <c r="Z65" s="32"/>
      <c r="AA65" s="32"/>
    </row>
    <row r="66" spans="1:27" ht="15.75" thickBot="1" x14ac:dyDescent="0.3">
      <c r="A66" s="177"/>
      <c r="B66" s="37"/>
      <c r="C66" s="117">
        <v>10.6</v>
      </c>
      <c r="D66" s="117">
        <v>11.143966548</v>
      </c>
      <c r="E66" s="117">
        <v>10.13223926</v>
      </c>
      <c r="F66" s="117">
        <v>10.168702804</v>
      </c>
      <c r="G66" s="117">
        <v>9.9420301759999994</v>
      </c>
      <c r="H66" s="117">
        <v>10.574999999999999</v>
      </c>
      <c r="I66" s="117">
        <v>10.688000000000001</v>
      </c>
      <c r="J66" s="117">
        <v>10.428470000000001</v>
      </c>
      <c r="K66" s="117">
        <v>10.44115</v>
      </c>
      <c r="L66" s="117">
        <v>10.57028</v>
      </c>
      <c r="M66" s="117">
        <v>11.119476108000001</v>
      </c>
      <c r="N66" s="117">
        <v>10.049243880000001</v>
      </c>
      <c r="O66" s="117">
        <v>10.132511376</v>
      </c>
      <c r="P66" s="117">
        <v>9.9115531840000006</v>
      </c>
      <c r="Q66" s="117">
        <v>10.788</v>
      </c>
      <c r="R66" s="117">
        <v>10.906000000000001</v>
      </c>
      <c r="S66" s="117">
        <v>10.5093</v>
      </c>
      <c r="T66" s="117">
        <v>10.44523</v>
      </c>
      <c r="U66" s="117">
        <v>10.63927</v>
      </c>
      <c r="V66" s="117">
        <v>11.116210715999999</v>
      </c>
      <c r="W66" s="117">
        <v>10.112102675999999</v>
      </c>
      <c r="X66" s="117">
        <v>10.141219088</v>
      </c>
      <c r="Y66" s="117">
        <v>9.9208051279999996</v>
      </c>
      <c r="Z66" s="32"/>
      <c r="AA66" s="32"/>
    </row>
    <row r="67" spans="1:27" x14ac:dyDescent="0.25">
      <c r="A67" s="178" t="s">
        <v>61</v>
      </c>
      <c r="B67" s="32"/>
      <c r="C67" s="119">
        <v>8.5</v>
      </c>
      <c r="D67" s="115">
        <v>8.7844487119999997</v>
      </c>
      <c r="E67" s="115">
        <v>7.685100072</v>
      </c>
      <c r="F67" s="115">
        <v>7.8238792320000003</v>
      </c>
      <c r="G67" s="115">
        <v>7.6102681719999996</v>
      </c>
      <c r="H67" s="115">
        <v>8.1850000000000005</v>
      </c>
      <c r="I67" s="115">
        <v>8.282</v>
      </c>
      <c r="J67" s="115">
        <v>8.2564700000000002</v>
      </c>
      <c r="K67" s="115">
        <v>8.4200099999999996</v>
      </c>
      <c r="L67" s="115">
        <v>8.45383</v>
      </c>
      <c r="M67" s="115">
        <v>8.7629515480000002</v>
      </c>
      <c r="N67" s="115">
        <v>7.6146220280000003</v>
      </c>
      <c r="O67" s="115">
        <v>7.7972118640000003</v>
      </c>
      <c r="P67" s="115">
        <v>7.5836008039999996</v>
      </c>
      <c r="Q67" s="115">
        <v>8.4079999999999995</v>
      </c>
      <c r="R67" s="115">
        <v>8.5079999999999991</v>
      </c>
      <c r="S67" s="115">
        <v>8.3057800000000004</v>
      </c>
      <c r="T67" s="115">
        <v>8.3944200000000002</v>
      </c>
      <c r="U67" s="115">
        <v>8.4960799999999992</v>
      </c>
      <c r="V67" s="115">
        <v>8.7735640719999992</v>
      </c>
      <c r="W67" s="115">
        <v>7.6695894600000001</v>
      </c>
      <c r="X67" s="115">
        <v>7.8102734319999998</v>
      </c>
      <c r="Y67" s="115">
        <v>7.5996556479999997</v>
      </c>
      <c r="Z67" s="32"/>
      <c r="AA67" s="32"/>
    </row>
    <row r="68" spans="1:27" x14ac:dyDescent="0.25">
      <c r="A68" s="178"/>
      <c r="B68" s="32"/>
      <c r="C68" s="119">
        <v>9.7899999999999991</v>
      </c>
      <c r="D68" s="115">
        <v>10.321087764</v>
      </c>
      <c r="E68" s="115">
        <v>9.1983371480000002</v>
      </c>
      <c r="F68" s="115">
        <v>9.323510508</v>
      </c>
      <c r="G68" s="115">
        <v>9.1033686639999996</v>
      </c>
      <c r="H68" s="115">
        <v>9.7769999999999992</v>
      </c>
      <c r="I68" s="115">
        <v>9.8469999999999995</v>
      </c>
      <c r="J68" s="115">
        <v>9.8914299999999997</v>
      </c>
      <c r="K68" s="115">
        <v>10.06033</v>
      </c>
      <c r="L68" s="115">
        <v>10.086930000000001</v>
      </c>
      <c r="M68" s="115">
        <v>10.30775408</v>
      </c>
      <c r="N68" s="115">
        <v>9.1411927879999997</v>
      </c>
      <c r="O68" s="115">
        <v>9.3039181559999999</v>
      </c>
      <c r="P68" s="115">
        <v>9.0870417040000007</v>
      </c>
      <c r="Q68" s="115">
        <v>9.9499999999999993</v>
      </c>
      <c r="R68" s="115">
        <v>10.022</v>
      </c>
      <c r="S68" s="115">
        <v>9.9212399999999992</v>
      </c>
      <c r="T68" s="115">
        <v>10.02211</v>
      </c>
      <c r="U68" s="115">
        <v>10.10047</v>
      </c>
      <c r="V68" s="115">
        <v>10.314284863999999</v>
      </c>
      <c r="W68" s="115">
        <v>9.1858198120000001</v>
      </c>
      <c r="X68" s="115">
        <v>9.313714332</v>
      </c>
      <c r="Y68" s="115">
        <v>9.0957494160000003</v>
      </c>
      <c r="Z68" s="32"/>
      <c r="AA68" s="32"/>
    </row>
    <row r="69" spans="1:27" x14ac:dyDescent="0.25">
      <c r="A69" s="178" t="s">
        <v>62</v>
      </c>
      <c r="B69" s="32"/>
      <c r="C69" s="115">
        <v>7.56</v>
      </c>
      <c r="D69" s="115">
        <v>7.6913587400000001</v>
      </c>
      <c r="E69" s="115">
        <v>6.6790872200000004</v>
      </c>
      <c r="F69" s="115">
        <v>6.760177788</v>
      </c>
      <c r="G69" s="115">
        <v>6.3868346359999997</v>
      </c>
      <c r="H69" s="115">
        <v>7.2290000000000001</v>
      </c>
      <c r="I69" s="115">
        <v>7.3220000000000001</v>
      </c>
      <c r="J69" s="115">
        <v>7.0904499999999997</v>
      </c>
      <c r="K69" s="115">
        <v>7.28742</v>
      </c>
      <c r="L69" s="115">
        <v>7.34626</v>
      </c>
      <c r="M69" s="115">
        <v>7.6728548520000004</v>
      </c>
      <c r="N69" s="115">
        <v>6.6170447719999999</v>
      </c>
      <c r="O69" s="115">
        <v>6.7316056079999997</v>
      </c>
      <c r="P69" s="115">
        <v>6.3656095879999999</v>
      </c>
      <c r="Q69" s="115">
        <v>7.4219999999999997</v>
      </c>
      <c r="R69" s="115">
        <v>7.52</v>
      </c>
      <c r="S69" s="115">
        <v>7.13903</v>
      </c>
      <c r="T69" s="115">
        <v>7.2368300000000003</v>
      </c>
      <c r="U69" s="115">
        <v>7.3679199999999998</v>
      </c>
      <c r="V69" s="115">
        <v>7.6565278919999997</v>
      </c>
      <c r="W69" s="115">
        <v>6.641535212</v>
      </c>
      <c r="X69" s="115">
        <v>6.7204488519999996</v>
      </c>
      <c r="Y69" s="115">
        <v>6.3503710919999996</v>
      </c>
      <c r="Z69" s="32"/>
      <c r="AA69" s="32"/>
    </row>
    <row r="70" spans="1:27" x14ac:dyDescent="0.25">
      <c r="A70" s="178"/>
      <c r="B70" s="32"/>
      <c r="C70" s="115">
        <v>8.4700000000000006</v>
      </c>
      <c r="D70" s="115">
        <v>8.6053963840000005</v>
      </c>
      <c r="E70" s="115">
        <v>7.5670017280000001</v>
      </c>
      <c r="F70" s="115">
        <v>7.6377518880000004</v>
      </c>
      <c r="G70" s="115">
        <v>7.2597827639999997</v>
      </c>
      <c r="H70" s="115">
        <v>8.1340000000000003</v>
      </c>
      <c r="I70" s="115">
        <v>8.2110000000000003</v>
      </c>
      <c r="J70" s="115">
        <v>8.0090800000000009</v>
      </c>
      <c r="K70" s="115">
        <v>8.1534899999999997</v>
      </c>
      <c r="L70" s="115">
        <v>8.2257999999999996</v>
      </c>
      <c r="M70" s="115">
        <v>8.5923348159999993</v>
      </c>
      <c r="N70" s="115">
        <v>7.5114900640000002</v>
      </c>
      <c r="O70" s="115">
        <v>7.6143499119999998</v>
      </c>
      <c r="P70" s="115">
        <v>7.2434558039999999</v>
      </c>
      <c r="Q70" s="115">
        <v>8.3030000000000008</v>
      </c>
      <c r="R70" s="115">
        <v>8.3829999999999991</v>
      </c>
      <c r="S70" s="115">
        <v>8.0618499999999997</v>
      </c>
      <c r="T70" s="115">
        <v>8.1101600000000005</v>
      </c>
      <c r="U70" s="115">
        <v>8.2449100000000008</v>
      </c>
      <c r="V70" s="115">
        <v>8.5743751600000007</v>
      </c>
      <c r="W70" s="115">
        <v>7.527817024</v>
      </c>
      <c r="X70" s="115">
        <v>7.6018325759999996</v>
      </c>
      <c r="Y70" s="115">
        <v>7.2265846119999999</v>
      </c>
      <c r="Z70" s="32"/>
      <c r="AA70" s="32"/>
    </row>
    <row r="71" spans="1:27" x14ac:dyDescent="0.25">
      <c r="A71" s="178"/>
      <c r="B71" s="32"/>
      <c r="C71" s="115">
        <v>9.76</v>
      </c>
      <c r="D71" s="115">
        <v>10.152647959999999</v>
      </c>
      <c r="E71" s="115">
        <v>9.1055455920000004</v>
      </c>
      <c r="F71" s="115">
        <v>9.1964323360000009</v>
      </c>
      <c r="G71" s="115">
        <v>8.9292144239999995</v>
      </c>
      <c r="H71" s="115">
        <v>9.6240000000000006</v>
      </c>
      <c r="I71" s="115">
        <v>9.6969999999999992</v>
      </c>
      <c r="J71" s="115">
        <v>9.5853900000000003</v>
      </c>
      <c r="K71" s="115">
        <v>9.6816700000000004</v>
      </c>
      <c r="L71" s="115">
        <v>9.7438000000000002</v>
      </c>
      <c r="M71" s="115">
        <v>10.124620011999999</v>
      </c>
      <c r="N71" s="115">
        <v>9.0179242399999993</v>
      </c>
      <c r="O71" s="115">
        <v>9.1586082120000007</v>
      </c>
      <c r="P71" s="115">
        <v>8.8951999239999999</v>
      </c>
      <c r="Q71" s="115">
        <v>9.84</v>
      </c>
      <c r="R71" s="115">
        <v>9.9160000000000004</v>
      </c>
      <c r="S71" s="115">
        <v>9.6579300000000003</v>
      </c>
      <c r="T71" s="115">
        <v>9.6726700000000001</v>
      </c>
      <c r="U71" s="115">
        <v>9.7958300000000005</v>
      </c>
      <c r="V71" s="115">
        <v>10.130606564000001</v>
      </c>
      <c r="W71" s="115">
        <v>9.0813272680000008</v>
      </c>
      <c r="X71" s="115">
        <v>9.1741188240000007</v>
      </c>
      <c r="Y71" s="115">
        <v>8.9104384200000002</v>
      </c>
      <c r="Z71" s="32"/>
      <c r="AA71" s="32"/>
    </row>
    <row r="72" spans="1:27" x14ac:dyDescent="0.25">
      <c r="A72" s="178"/>
      <c r="B72" s="32"/>
      <c r="C72" s="115">
        <v>10.63</v>
      </c>
      <c r="D72" s="115">
        <v>11.340706416</v>
      </c>
      <c r="E72" s="115">
        <v>10.25060972</v>
      </c>
      <c r="F72" s="115">
        <v>10.321359879999999</v>
      </c>
      <c r="G72" s="115">
        <v>10.116184415999999</v>
      </c>
      <c r="H72" s="115">
        <v>10.452999999999999</v>
      </c>
      <c r="I72" s="115">
        <v>10.593999999999999</v>
      </c>
      <c r="J72" s="115">
        <v>10.68159</v>
      </c>
      <c r="K72" s="115">
        <v>10.86482</v>
      </c>
      <c r="L72" s="115">
        <v>10.88836</v>
      </c>
      <c r="M72" s="115">
        <v>11.342339111999999</v>
      </c>
      <c r="N72" s="115">
        <v>10.204622115999999</v>
      </c>
      <c r="O72" s="115">
        <v>10.28734538</v>
      </c>
      <c r="P72" s="115">
        <v>10.091149744000001</v>
      </c>
      <c r="Q72" s="115">
        <v>10.622999999999999</v>
      </c>
      <c r="R72" s="115">
        <v>10.766</v>
      </c>
      <c r="S72" s="115">
        <v>10.6973</v>
      </c>
      <c r="T72" s="115">
        <v>10.81739</v>
      </c>
      <c r="U72" s="115">
        <v>10.907769999999999</v>
      </c>
      <c r="V72" s="115">
        <v>11.3064198</v>
      </c>
      <c r="W72" s="115">
        <v>10.216867336</v>
      </c>
      <c r="X72" s="115">
        <v>10.287073264</v>
      </c>
      <c r="Y72" s="115">
        <v>10.085163192</v>
      </c>
      <c r="Z72" s="32"/>
      <c r="AA72" s="32"/>
    </row>
    <row r="73" spans="1:27" x14ac:dyDescent="0.25">
      <c r="A73" s="178" t="s">
        <v>63</v>
      </c>
      <c r="B73" s="32"/>
      <c r="C73" s="115">
        <v>7.52</v>
      </c>
      <c r="D73" s="115">
        <v>7.6434663240000003</v>
      </c>
      <c r="E73" s="115">
        <v>6.6276572959999998</v>
      </c>
      <c r="F73" s="115">
        <v>6.7062988199999998</v>
      </c>
      <c r="G73" s="115">
        <v>6.3288739280000001</v>
      </c>
      <c r="H73" s="115">
        <v>7.149</v>
      </c>
      <c r="I73" s="115">
        <v>7.2439999999999998</v>
      </c>
      <c r="J73" s="115">
        <v>7.0177100000000001</v>
      </c>
      <c r="K73" s="115">
        <v>7.2110399999999997</v>
      </c>
      <c r="L73" s="115">
        <v>7.2696399999999999</v>
      </c>
      <c r="M73" s="115">
        <v>7.6257787840000004</v>
      </c>
      <c r="N73" s="115">
        <v>6.5675196600000003</v>
      </c>
      <c r="O73" s="115">
        <v>6.6777266400000004</v>
      </c>
      <c r="P73" s="115">
        <v>6.3081931119999997</v>
      </c>
      <c r="Q73" s="115">
        <v>7.34</v>
      </c>
      <c r="R73" s="115">
        <v>7.4379999999999997</v>
      </c>
      <c r="S73" s="115">
        <v>7.0628599999999997</v>
      </c>
      <c r="T73" s="115">
        <v>7.15848</v>
      </c>
      <c r="U73" s="115">
        <v>7.2889499999999998</v>
      </c>
      <c r="V73" s="115">
        <v>7.6075470120000004</v>
      </c>
      <c r="W73" s="115">
        <v>6.5882004759999999</v>
      </c>
      <c r="X73" s="115">
        <v>6.6652093040000002</v>
      </c>
      <c r="Y73" s="115">
        <v>6.2907776880000004</v>
      </c>
      <c r="Z73" s="32"/>
      <c r="AA73" s="32"/>
    </row>
    <row r="74" spans="1:27" x14ac:dyDescent="0.25">
      <c r="A74" s="178"/>
      <c r="B74" s="32"/>
      <c r="C74" s="115">
        <v>8.4499999999999993</v>
      </c>
      <c r="D74" s="115">
        <v>8.5626741719999995</v>
      </c>
      <c r="E74" s="115">
        <v>7.5212862400000002</v>
      </c>
      <c r="F74" s="115">
        <v>7.5901315880000002</v>
      </c>
      <c r="G74" s="115">
        <v>7.2091691879999997</v>
      </c>
      <c r="H74" s="115">
        <v>8.0660000000000007</v>
      </c>
      <c r="I74" s="115">
        <v>8.1430000000000007</v>
      </c>
      <c r="J74" s="115">
        <v>7.9461399999999998</v>
      </c>
      <c r="K74" s="115">
        <v>8.0872899999999994</v>
      </c>
      <c r="L74" s="115">
        <v>8.1595499999999994</v>
      </c>
      <c r="M74" s="115">
        <v>8.5501568359999993</v>
      </c>
      <c r="N74" s="115">
        <v>7.467407272</v>
      </c>
      <c r="O74" s="115">
        <v>7.5664574959999999</v>
      </c>
      <c r="P74" s="115">
        <v>7.1931143439999996</v>
      </c>
      <c r="Q74" s="115">
        <v>8.2330000000000005</v>
      </c>
      <c r="R74" s="115">
        <v>8.3130000000000006</v>
      </c>
      <c r="S74" s="115">
        <v>7.9958999999999998</v>
      </c>
      <c r="T74" s="115">
        <v>8.0420099999999994</v>
      </c>
      <c r="U74" s="115">
        <v>8.1764700000000001</v>
      </c>
      <c r="V74" s="115">
        <v>8.5305644839999992</v>
      </c>
      <c r="W74" s="115">
        <v>7.480740956</v>
      </c>
      <c r="X74" s="115">
        <v>7.5525795799999997</v>
      </c>
      <c r="Y74" s="115">
        <v>7.1743383400000003</v>
      </c>
      <c r="Z74" s="32"/>
      <c r="AA74" s="32"/>
    </row>
    <row r="75" spans="1:27" x14ac:dyDescent="0.25">
      <c r="A75" s="178"/>
      <c r="B75" s="32"/>
      <c r="C75" s="115">
        <v>9.2899999999999991</v>
      </c>
      <c r="D75" s="115">
        <v>9.6840642080000006</v>
      </c>
      <c r="E75" s="115">
        <v>8.6753301960000009</v>
      </c>
      <c r="F75" s="115">
        <v>8.7482572839999992</v>
      </c>
      <c r="G75" s="115">
        <v>8.4062074720000002</v>
      </c>
      <c r="H75" s="115">
        <v>9.2050000000000001</v>
      </c>
      <c r="I75" s="115">
        <v>9.2780000000000005</v>
      </c>
      <c r="J75" s="115">
        <v>9.0429499999999994</v>
      </c>
      <c r="K75" s="115">
        <v>9.0981400000000008</v>
      </c>
      <c r="L75" s="115">
        <v>9.2012199999999993</v>
      </c>
      <c r="M75" s="115">
        <v>9.6636555079999997</v>
      </c>
      <c r="N75" s="115">
        <v>8.6040358040000005</v>
      </c>
      <c r="O75" s="115">
        <v>8.7166918280000001</v>
      </c>
      <c r="P75" s="115">
        <v>8.3806285680000006</v>
      </c>
      <c r="Q75" s="115">
        <v>9.3949999999999996</v>
      </c>
      <c r="R75" s="115">
        <v>9.4719999999999995</v>
      </c>
      <c r="S75" s="115">
        <v>9.1264199999999995</v>
      </c>
      <c r="T75" s="115">
        <v>9.0786899999999999</v>
      </c>
      <c r="U75" s="115">
        <v>9.2444699999999997</v>
      </c>
      <c r="V75" s="115">
        <v>9.6633833920000001</v>
      </c>
      <c r="W75" s="115">
        <v>8.6443089719999993</v>
      </c>
      <c r="X75" s="115">
        <v>8.7248553080000004</v>
      </c>
      <c r="Y75" s="115">
        <v>8.3847103080000007</v>
      </c>
      <c r="Z75" s="32"/>
      <c r="AA75" s="32"/>
    </row>
    <row r="76" spans="1:27" x14ac:dyDescent="0.25">
      <c r="A76" s="179" t="s">
        <v>64</v>
      </c>
      <c r="B76" s="32"/>
      <c r="C76" s="115">
        <v>7.45</v>
      </c>
      <c r="D76" s="115">
        <v>7.6075470120000004</v>
      </c>
      <c r="E76" s="115">
        <v>6.5884725919999996</v>
      </c>
      <c r="F76" s="115">
        <v>6.6660256520000001</v>
      </c>
      <c r="G76" s="115">
        <v>6.2856074839999998</v>
      </c>
      <c r="H76" s="115">
        <v>7.149</v>
      </c>
      <c r="I76" s="115">
        <v>7.2439999999999998</v>
      </c>
      <c r="J76" s="115">
        <v>6.9605899999999998</v>
      </c>
      <c r="K76" s="115">
        <v>7.1509999999999998</v>
      </c>
      <c r="L76" s="115">
        <v>7.2096200000000001</v>
      </c>
      <c r="M76" s="115">
        <v>7.5904037039999999</v>
      </c>
      <c r="N76" s="115">
        <v>6.5294234199999996</v>
      </c>
      <c r="O76" s="115">
        <v>6.6371813560000001</v>
      </c>
      <c r="P76" s="115">
        <v>6.2649266680000002</v>
      </c>
      <c r="Q76" s="115">
        <v>7.2750000000000004</v>
      </c>
      <c r="R76" s="115">
        <v>7.3730000000000002</v>
      </c>
      <c r="S76" s="115">
        <v>7.0030000000000001</v>
      </c>
      <c r="T76" s="115">
        <v>7.0971799999999998</v>
      </c>
      <c r="U76" s="115">
        <v>7.2273500000000004</v>
      </c>
      <c r="V76" s="115">
        <v>7.5708113519999998</v>
      </c>
      <c r="W76" s="115">
        <v>6.5476551919999997</v>
      </c>
      <c r="X76" s="115">
        <v>6.6238476720000001</v>
      </c>
      <c r="Y76" s="115">
        <v>6.2458785480000003</v>
      </c>
      <c r="Z76" s="32"/>
      <c r="AA76" s="32"/>
    </row>
    <row r="77" spans="1:27" x14ac:dyDescent="0.25">
      <c r="A77" s="179"/>
      <c r="B77" s="32"/>
      <c r="C77" s="115">
        <v>8.34</v>
      </c>
      <c r="D77" s="115">
        <v>8.5311087160000003</v>
      </c>
      <c r="E77" s="115">
        <v>7.4872717399999997</v>
      </c>
      <c r="F77" s="115">
        <v>7.5550286240000002</v>
      </c>
      <c r="G77" s="115">
        <v>7.1721614120000003</v>
      </c>
      <c r="H77" s="115">
        <v>8.0660000000000007</v>
      </c>
      <c r="I77" s="115">
        <v>8.1430000000000007</v>
      </c>
      <c r="J77" s="115">
        <v>7.8977399999999998</v>
      </c>
      <c r="K77" s="115">
        <v>8.0362899999999993</v>
      </c>
      <c r="L77" s="115">
        <v>8.1085999999999991</v>
      </c>
      <c r="M77" s="115">
        <v>8.5188634959999998</v>
      </c>
      <c r="N77" s="115">
        <v>7.4342091200000002</v>
      </c>
      <c r="O77" s="115">
        <v>7.5310824160000003</v>
      </c>
      <c r="P77" s="115">
        <v>7.1561065680000002</v>
      </c>
      <c r="Q77" s="115">
        <v>8.1780000000000008</v>
      </c>
      <c r="R77" s="115">
        <v>8.2579999999999991</v>
      </c>
      <c r="S77" s="115">
        <v>7.9451099999999997</v>
      </c>
      <c r="T77" s="115">
        <v>7.9896500000000001</v>
      </c>
      <c r="U77" s="115">
        <v>8.1239699999999999</v>
      </c>
      <c r="V77" s="115">
        <v>8.4979105639999997</v>
      </c>
      <c r="W77" s="115">
        <v>7.4453658760000003</v>
      </c>
      <c r="X77" s="115">
        <v>7.5163881520000002</v>
      </c>
      <c r="Y77" s="115">
        <v>7.1359699839999999</v>
      </c>
      <c r="Z77" s="32"/>
      <c r="AA77" s="32"/>
    </row>
    <row r="78" spans="1:27" ht="15.75" thickBot="1" x14ac:dyDescent="0.3">
      <c r="A78" s="180"/>
      <c r="B78" s="37"/>
      <c r="C78" s="117">
        <v>8.85</v>
      </c>
      <c r="D78" s="117">
        <v>9.3771173599999997</v>
      </c>
      <c r="E78" s="117">
        <v>8.3833497280000007</v>
      </c>
      <c r="F78" s="117">
        <v>8.4478412200000008</v>
      </c>
      <c r="G78" s="117">
        <v>8.0750422999999998</v>
      </c>
      <c r="H78" s="117">
        <v>9.2050000000000001</v>
      </c>
      <c r="I78" s="117">
        <v>9.2780000000000005</v>
      </c>
      <c r="J78" s="117">
        <v>8.6243099999999995</v>
      </c>
      <c r="K78" s="117">
        <v>8.6688100000000006</v>
      </c>
      <c r="L78" s="117">
        <v>8.7826900000000006</v>
      </c>
      <c r="M78" s="117">
        <v>9.3594298200000008</v>
      </c>
      <c r="N78" s="117">
        <v>8.3191303520000002</v>
      </c>
      <c r="O78" s="117">
        <v>8.4179084599999996</v>
      </c>
      <c r="P78" s="117">
        <v>8.0519124400000006</v>
      </c>
      <c r="Q78" s="117">
        <v>8.9860000000000007</v>
      </c>
      <c r="R78" s="117">
        <v>9.0679999999999996</v>
      </c>
      <c r="S78" s="117">
        <v>8.7056900000000006</v>
      </c>
      <c r="T78" s="117">
        <v>8.6489999999999991</v>
      </c>
      <c r="U78" s="117">
        <v>8.8253400000000006</v>
      </c>
      <c r="V78" s="117">
        <v>9.3569807760000003</v>
      </c>
      <c r="W78" s="117">
        <v>8.3493352279999993</v>
      </c>
      <c r="X78" s="117">
        <v>8.4233507799999998</v>
      </c>
      <c r="Y78" s="117">
        <v>8.0519124400000006</v>
      </c>
      <c r="Z78" s="32"/>
    </row>
    <row r="79" spans="1:27" x14ac:dyDescent="0.25">
      <c r="A79" s="105" t="s">
        <v>65</v>
      </c>
      <c r="C79" s="118">
        <v>7.75</v>
      </c>
      <c r="D79" s="115">
        <v>8.3202188160000006</v>
      </c>
      <c r="E79" s="115">
        <v>7.2189653639999998</v>
      </c>
      <c r="F79" s="115">
        <v>7.3572002919999999</v>
      </c>
      <c r="G79" s="115">
        <v>7.1242689959999996</v>
      </c>
      <c r="H79" s="115">
        <v>7.4859999999999998</v>
      </c>
      <c r="I79" s="115">
        <v>7.609</v>
      </c>
      <c r="J79" s="115">
        <v>7.59884</v>
      </c>
      <c r="K79" s="115">
        <v>7.7851999999999997</v>
      </c>
      <c r="L79" s="115">
        <v>7.8132799999999998</v>
      </c>
      <c r="M79" s="115">
        <v>8.2976331880000007</v>
      </c>
      <c r="N79" s="115">
        <v>7.1452219279999998</v>
      </c>
      <c r="O79" s="115">
        <v>7.3280838800000003</v>
      </c>
      <c r="P79" s="115">
        <v>7.0940641199999996</v>
      </c>
      <c r="Q79" s="115">
        <v>7.4859999999999998</v>
      </c>
      <c r="R79" s="115">
        <v>7.609</v>
      </c>
      <c r="S79" s="115">
        <v>7.6354499999999996</v>
      </c>
      <c r="T79" s="115">
        <v>7.7394800000000004</v>
      </c>
      <c r="U79" s="115">
        <v>7.8474700000000004</v>
      </c>
      <c r="V79" s="115">
        <v>8.3008985800000001</v>
      </c>
      <c r="W79" s="115">
        <v>7.2053595640000001</v>
      </c>
      <c r="X79" s="115">
        <v>7.3357031279999996</v>
      </c>
      <c r="Y79" s="115">
        <v>7.1060372239999996</v>
      </c>
      <c r="Z79" s="32"/>
    </row>
    <row r="80" spans="1:27" x14ac:dyDescent="0.25">
      <c r="A80" s="106" t="s">
        <v>66</v>
      </c>
      <c r="C80" s="118">
        <v>7.59</v>
      </c>
      <c r="D80" s="115">
        <v>8.4026699639999993</v>
      </c>
      <c r="E80" s="115">
        <v>7.2986953520000002</v>
      </c>
      <c r="F80" s="115">
        <v>7.4312158439999996</v>
      </c>
      <c r="G80" s="115">
        <v>7.1884883720000001</v>
      </c>
      <c r="H80" s="115">
        <v>7.4349999999999996</v>
      </c>
      <c r="I80" s="115">
        <v>7.577</v>
      </c>
      <c r="J80" s="115">
        <v>7.5629</v>
      </c>
      <c r="K80" s="115">
        <v>7.7546299999999997</v>
      </c>
      <c r="L80" s="115">
        <v>7.7843099999999996</v>
      </c>
      <c r="M80" s="115">
        <v>8.3809006840000002</v>
      </c>
      <c r="N80" s="115">
        <v>7.2287615399999998</v>
      </c>
      <c r="O80" s="115">
        <v>7.3993782719999999</v>
      </c>
      <c r="P80" s="115">
        <v>7.1580113799999996</v>
      </c>
      <c r="Q80" s="115">
        <v>7.6550000000000002</v>
      </c>
      <c r="R80" s="115">
        <v>7.8029999999999999</v>
      </c>
      <c r="S80" s="115">
        <v>7.5982500000000002</v>
      </c>
      <c r="T80" s="115">
        <v>7.7191299999999998</v>
      </c>
      <c r="U80" s="115">
        <v>7.8256500000000004</v>
      </c>
      <c r="V80" s="115">
        <v>8.3847103080000007</v>
      </c>
      <c r="W80" s="115">
        <v>7.2796472320000003</v>
      </c>
      <c r="X80" s="115">
        <v>7.4094465639999996</v>
      </c>
      <c r="Y80" s="115">
        <v>7.1683517879999998</v>
      </c>
      <c r="Z80" s="32"/>
    </row>
    <row r="81" spans="1:26" x14ac:dyDescent="0.25">
      <c r="A81" s="106" t="s">
        <v>67</v>
      </c>
      <c r="C81" s="118">
        <v>7.99</v>
      </c>
      <c r="D81" s="115">
        <v>8.7430870800000005</v>
      </c>
      <c r="E81" s="115">
        <v>7.6475480640000004</v>
      </c>
      <c r="F81" s="115">
        <v>7.793946472</v>
      </c>
      <c r="G81" s="115">
        <v>7.4804688400000003</v>
      </c>
      <c r="H81" s="115">
        <v>8.2270000000000003</v>
      </c>
      <c r="I81" s="115">
        <v>8.3390000000000004</v>
      </c>
      <c r="J81" s="115">
        <v>8.1618499999999994</v>
      </c>
      <c r="K81" s="115">
        <v>8.3466100000000001</v>
      </c>
      <c r="L81" s="115">
        <v>8.4004899999999996</v>
      </c>
      <c r="M81" s="115">
        <v>8.7264880040000001</v>
      </c>
      <c r="N81" s="115">
        <v>7.58115176</v>
      </c>
      <c r="O81" s="115">
        <v>7.7700002640000001</v>
      </c>
      <c r="P81" s="115">
        <v>7.4584274439999998</v>
      </c>
      <c r="Q81" s="115">
        <v>8.4469999999999992</v>
      </c>
      <c r="R81" s="115">
        <v>8.5630000000000006</v>
      </c>
      <c r="S81" s="115">
        <v>8.2058800000000005</v>
      </c>
      <c r="T81" s="115">
        <v>8.2941900000000004</v>
      </c>
      <c r="U81" s="115">
        <v>8.4290900000000004</v>
      </c>
      <c r="V81" s="115">
        <v>8.7088004639999994</v>
      </c>
      <c r="W81" s="115">
        <v>9.3528990360000002</v>
      </c>
      <c r="X81" s="115">
        <v>9.2538488119999993</v>
      </c>
      <c r="Y81" s="115">
        <v>9.219562196</v>
      </c>
      <c r="Z81" s="32"/>
    </row>
    <row r="82" spans="1:26" x14ac:dyDescent="0.25">
      <c r="A82" s="168" t="s">
        <v>68</v>
      </c>
      <c r="B82" s="32"/>
      <c r="C82" s="118">
        <v>7.7</v>
      </c>
      <c r="D82" s="115">
        <v>8.5466193280000002</v>
      </c>
      <c r="E82" s="115">
        <v>7.4562505159999999</v>
      </c>
      <c r="F82" s="115">
        <v>7.5920363999999996</v>
      </c>
      <c r="G82" s="115">
        <v>7.2758376079999998</v>
      </c>
      <c r="H82" s="115">
        <v>7.931</v>
      </c>
      <c r="I82" s="115">
        <v>8.048</v>
      </c>
      <c r="J82" s="115">
        <v>7.8834900000000001</v>
      </c>
      <c r="K82" s="115">
        <v>8.0638900000000007</v>
      </c>
      <c r="L82" s="115">
        <v>8.1170000000000009</v>
      </c>
      <c r="M82" s="115">
        <v>8.5305644839999992</v>
      </c>
      <c r="N82" s="115">
        <v>7.3920311400000003</v>
      </c>
      <c r="O82" s="115">
        <v>7.5675459600000003</v>
      </c>
      <c r="P82" s="115">
        <v>7.2537962120000001</v>
      </c>
      <c r="Q82" s="115">
        <v>8.1519999999999992</v>
      </c>
      <c r="R82" s="115">
        <v>8.2739999999999991</v>
      </c>
      <c r="S82" s="115">
        <v>7.9295799999999996</v>
      </c>
      <c r="T82" s="115">
        <v>8.0181299999999993</v>
      </c>
      <c r="U82" s="115">
        <v>8.15137</v>
      </c>
      <c r="V82" s="115">
        <v>8.5185913800000002</v>
      </c>
      <c r="W82" s="115">
        <v>7.4274062199999999</v>
      </c>
      <c r="X82" s="115">
        <v>7.55938248</v>
      </c>
      <c r="Y82" s="115">
        <v>7.2456327319999998</v>
      </c>
      <c r="Z82" s="32"/>
    </row>
    <row r="83" spans="1:26" x14ac:dyDescent="0.25">
      <c r="A83" s="168"/>
      <c r="C83" s="118">
        <v>8.8699999999999992</v>
      </c>
      <c r="D83" s="115">
        <v>9.5684149079999994</v>
      </c>
      <c r="E83" s="115">
        <v>8.4785903279999992</v>
      </c>
      <c r="F83" s="115">
        <v>8.5866203799999994</v>
      </c>
      <c r="G83" s="115">
        <v>8.3098784079999994</v>
      </c>
      <c r="H83" s="115">
        <v>8.8490000000000002</v>
      </c>
      <c r="I83" s="115">
        <v>8.968</v>
      </c>
      <c r="J83" s="115">
        <v>8.9018599999999992</v>
      </c>
      <c r="K83" s="115">
        <v>9.0815099999999997</v>
      </c>
      <c r="L83" s="115">
        <v>9.1190899999999999</v>
      </c>
      <c r="M83" s="115">
        <v>9.5588908480000008</v>
      </c>
      <c r="N83" s="115">
        <v>8.4222623159999994</v>
      </c>
      <c r="O83" s="115">
        <v>8.5675722600000004</v>
      </c>
      <c r="P83" s="115">
        <v>8.2938235640000002</v>
      </c>
      <c r="Q83" s="115">
        <v>9.0380000000000003</v>
      </c>
      <c r="R83" s="115">
        <v>9.1620000000000008</v>
      </c>
      <c r="S83" s="115">
        <v>8.9208099999999995</v>
      </c>
      <c r="T83" s="115">
        <v>9.0229400000000002</v>
      </c>
      <c r="U83" s="115">
        <v>9.1349499999999999</v>
      </c>
      <c r="V83" s="115">
        <v>9.5406590760000007</v>
      </c>
      <c r="W83" s="115">
        <v>8.452739308</v>
      </c>
      <c r="X83" s="115">
        <v>8.5539664599999998</v>
      </c>
      <c r="Y83" s="115">
        <v>8.2821225760000008</v>
      </c>
      <c r="Z83" s="32"/>
    </row>
    <row r="84" spans="1:26" x14ac:dyDescent="0.25">
      <c r="A84" s="168" t="s">
        <v>69</v>
      </c>
      <c r="B84" s="32"/>
      <c r="C84" s="118">
        <v>7.66</v>
      </c>
      <c r="D84" s="115">
        <v>8.4943730560000006</v>
      </c>
      <c r="E84" s="115">
        <v>7.4042763599999999</v>
      </c>
      <c r="F84" s="115">
        <v>7.5381574320000002</v>
      </c>
      <c r="G84" s="115">
        <v>7.2219586400000004</v>
      </c>
      <c r="H84" s="115">
        <v>7.8710000000000004</v>
      </c>
      <c r="I84" s="115">
        <v>7.9880000000000004</v>
      </c>
      <c r="J84" s="115">
        <v>7.8259100000000004</v>
      </c>
      <c r="K84" s="115">
        <v>8.0055200000000006</v>
      </c>
      <c r="L84" s="115">
        <v>8.0583500000000008</v>
      </c>
      <c r="M84" s="115">
        <v>8.4783182119999996</v>
      </c>
      <c r="N84" s="115">
        <v>7.3400569840000003</v>
      </c>
      <c r="O84" s="115">
        <v>7.5136669920000001</v>
      </c>
      <c r="P84" s="115">
        <v>7.1999172439999999</v>
      </c>
      <c r="Q84" s="115">
        <v>8.0939999999999994</v>
      </c>
      <c r="R84" s="115">
        <v>8.2149999999999999</v>
      </c>
      <c r="S84" s="115">
        <v>7.8735099999999996</v>
      </c>
      <c r="T84" s="115">
        <v>7.96122</v>
      </c>
      <c r="U84" s="115">
        <v>8.0941200000000002</v>
      </c>
      <c r="V84" s="115">
        <v>8.4677056880000006</v>
      </c>
      <c r="W84" s="115">
        <v>7.376792644</v>
      </c>
      <c r="X84" s="115">
        <v>7.5065919760000002</v>
      </c>
      <c r="Y84" s="115">
        <v>7.1931143439999996</v>
      </c>
      <c r="Z84" s="32"/>
    </row>
    <row r="85" spans="1:26" x14ac:dyDescent="0.25">
      <c r="A85" s="168"/>
      <c r="B85" s="32"/>
      <c r="C85" s="118">
        <v>8.65</v>
      </c>
      <c r="D85" s="115">
        <v>9.4919503120000002</v>
      </c>
      <c r="E85" s="115">
        <v>8.4062074720000002</v>
      </c>
      <c r="F85" s="115">
        <v>8.5115163640000002</v>
      </c>
      <c r="G85" s="115">
        <v>8.2315090000000009</v>
      </c>
      <c r="H85" s="115">
        <v>8.8770000000000007</v>
      </c>
      <c r="I85" s="115">
        <v>8.9890000000000008</v>
      </c>
      <c r="J85" s="115">
        <v>8.8631799999999998</v>
      </c>
      <c r="K85" s="115">
        <v>9.0164899999999992</v>
      </c>
      <c r="L85" s="115">
        <v>9.0754800000000007</v>
      </c>
      <c r="M85" s="115">
        <v>9.4821541360000001</v>
      </c>
      <c r="N85" s="115">
        <v>8.3504236919999997</v>
      </c>
      <c r="O85" s="115">
        <v>8.4924682439999994</v>
      </c>
      <c r="P85" s="115">
        <v>8.2151820400000002</v>
      </c>
      <c r="Q85" s="115">
        <v>9.0589999999999993</v>
      </c>
      <c r="R85" s="115">
        <v>9.1769999999999996</v>
      </c>
      <c r="S85" s="115">
        <v>8.8902999999999999</v>
      </c>
      <c r="T85" s="115">
        <v>8.9621499999999994</v>
      </c>
      <c r="U85" s="115">
        <v>9.093</v>
      </c>
      <c r="V85" s="115">
        <v>9.4663714080000005</v>
      </c>
      <c r="W85" s="115">
        <v>8.3822612640000003</v>
      </c>
      <c r="X85" s="115">
        <v>8.4813114879999993</v>
      </c>
      <c r="Y85" s="115">
        <v>8.2064743280000005</v>
      </c>
      <c r="Z85" s="32"/>
    </row>
    <row r="86" spans="1:26" x14ac:dyDescent="0.25">
      <c r="A86" s="106" t="s">
        <v>70</v>
      </c>
      <c r="C86" s="118">
        <v>7.15</v>
      </c>
      <c r="D86" s="115">
        <v>8.0366739440000003</v>
      </c>
      <c r="E86" s="115">
        <v>6.9906600399999999</v>
      </c>
      <c r="F86" s="115">
        <v>7.1087583839999997</v>
      </c>
      <c r="G86" s="115">
        <v>6.8584116640000001</v>
      </c>
      <c r="H86" s="115">
        <v>7.2729999999999997</v>
      </c>
      <c r="I86" s="115">
        <v>7.4240000000000004</v>
      </c>
      <c r="J86" s="115">
        <v>7.2338800000000001</v>
      </c>
      <c r="K86" s="115">
        <v>7.3786699999999996</v>
      </c>
      <c r="L86" s="115">
        <v>7.4502100000000002</v>
      </c>
      <c r="M86" s="115">
        <v>8.0081017639999992</v>
      </c>
      <c r="N86" s="115">
        <v>6.9101137039999996</v>
      </c>
      <c r="O86" s="115">
        <v>7.0728390719999998</v>
      </c>
      <c r="P86" s="115">
        <v>6.8219481200000001</v>
      </c>
      <c r="Q86" s="115">
        <v>7.5140000000000002</v>
      </c>
      <c r="R86" s="115">
        <v>7.67</v>
      </c>
      <c r="S86" s="115">
        <v>7.2964099999999998</v>
      </c>
      <c r="T86" s="115">
        <v>7.3548600000000004</v>
      </c>
      <c r="U86" s="115">
        <v>7.5092999999999996</v>
      </c>
      <c r="V86" s="115">
        <v>8.0255171880000002</v>
      </c>
      <c r="W86" s="115">
        <v>6.977870588</v>
      </c>
      <c r="X86" s="115">
        <v>7.093792004</v>
      </c>
      <c r="Y86" s="115">
        <v>6.845894328</v>
      </c>
      <c r="Z86" s="32"/>
    </row>
    <row r="87" spans="1:26" x14ac:dyDescent="0.25">
      <c r="A87" s="168" t="s">
        <v>71</v>
      </c>
      <c r="B87" s="32"/>
      <c r="C87" s="118">
        <v>7.66</v>
      </c>
      <c r="D87" s="115">
        <v>8.5441702839999998</v>
      </c>
      <c r="E87" s="115">
        <v>7.4538014720000003</v>
      </c>
      <c r="F87" s="115">
        <v>7.5904037039999999</v>
      </c>
      <c r="G87" s="115">
        <v>7.2755654920000001</v>
      </c>
      <c r="H87" s="115">
        <v>7.9219999999999997</v>
      </c>
      <c r="I87" s="115">
        <v>8.0399999999999991</v>
      </c>
      <c r="J87" s="115">
        <v>7.8748500000000003</v>
      </c>
      <c r="K87" s="115">
        <v>8.0539799999999993</v>
      </c>
      <c r="L87" s="115">
        <v>8.1080500000000004</v>
      </c>
      <c r="M87" s="115">
        <v>8.5281154400000005</v>
      </c>
      <c r="N87" s="115">
        <v>7.3893099800000002</v>
      </c>
      <c r="O87" s="115">
        <v>7.5659132639999997</v>
      </c>
      <c r="P87" s="115">
        <v>7.2535240959999996</v>
      </c>
      <c r="Q87" s="115">
        <v>8.1449999999999996</v>
      </c>
      <c r="R87" s="115">
        <v>8.2669999999999995</v>
      </c>
      <c r="S87" s="115">
        <v>7.9212999999999996</v>
      </c>
      <c r="T87" s="115">
        <v>8.0079700000000003</v>
      </c>
      <c r="U87" s="115">
        <v>8.1426099999999995</v>
      </c>
      <c r="V87" s="115">
        <v>8.5166865680000008</v>
      </c>
      <c r="W87" s="115">
        <v>7.4257735240000002</v>
      </c>
      <c r="X87" s="115">
        <v>7.5580219</v>
      </c>
      <c r="Y87" s="115">
        <v>7.246176964</v>
      </c>
      <c r="Z87" s="32"/>
    </row>
    <row r="88" spans="1:26" ht="15.75" thickBot="1" x14ac:dyDescent="0.3">
      <c r="A88" s="169"/>
      <c r="B88" s="37"/>
      <c r="C88" s="120">
        <v>8.65</v>
      </c>
      <c r="D88" s="117">
        <v>9.5991640159999996</v>
      </c>
      <c r="E88" s="117">
        <v>8.5066182759999993</v>
      </c>
      <c r="F88" s="117">
        <v>8.6157367919999999</v>
      </c>
      <c r="G88" s="117">
        <v>8.3395390519999992</v>
      </c>
      <c r="H88" s="117">
        <v>8.9830000000000005</v>
      </c>
      <c r="I88" s="117">
        <v>9.0990000000000002</v>
      </c>
      <c r="J88" s="117">
        <v>8.9912899999999993</v>
      </c>
      <c r="K88" s="117">
        <v>9.1543899999999994</v>
      </c>
      <c r="L88" s="117">
        <v>9.2050199999999993</v>
      </c>
      <c r="M88" s="117">
        <v>9.5896399559999992</v>
      </c>
      <c r="N88" s="117">
        <v>8.4494739160000005</v>
      </c>
      <c r="O88" s="117">
        <v>8.5964165559999994</v>
      </c>
      <c r="P88" s="117">
        <v>8.3232120920000003</v>
      </c>
      <c r="Q88" s="117">
        <v>9.1509999999999998</v>
      </c>
      <c r="R88" s="117">
        <v>9.2710000000000008</v>
      </c>
      <c r="S88" s="117">
        <v>9.0020299999999995</v>
      </c>
      <c r="T88" s="117">
        <v>9.0867000000000004</v>
      </c>
      <c r="U88" s="117">
        <v>9.2092899999999993</v>
      </c>
      <c r="V88" s="117">
        <v>9.5711360679999995</v>
      </c>
      <c r="W88" s="117">
        <v>8.4818557200000004</v>
      </c>
      <c r="X88" s="117">
        <v>8.5828107560000007</v>
      </c>
      <c r="Y88" s="117">
        <v>8.3117832200000006</v>
      </c>
      <c r="Z88" s="32"/>
    </row>
    <row r="89" spans="1:26" x14ac:dyDescent="0.25">
      <c r="A89" s="170" t="s">
        <v>72</v>
      </c>
      <c r="B89" s="32"/>
      <c r="C89" s="118">
        <v>7.7</v>
      </c>
      <c r="D89" s="115">
        <v>8.2551830919999993</v>
      </c>
      <c r="E89" s="115">
        <v>7.184406632</v>
      </c>
      <c r="F89" s="115">
        <v>7.3256348359999999</v>
      </c>
      <c r="G89" s="115">
        <v>7.0309332080000004</v>
      </c>
      <c r="H89" s="115">
        <v>7.7409999999999997</v>
      </c>
      <c r="I89" s="115">
        <v>7.8479999999999999</v>
      </c>
      <c r="J89" s="115">
        <v>7.6429099999999996</v>
      </c>
      <c r="K89" s="115">
        <v>7.7798499999999997</v>
      </c>
      <c r="L89" s="115">
        <v>7.8569699999999996</v>
      </c>
      <c r="M89" s="115">
        <v>8.2437542199999996</v>
      </c>
      <c r="N89" s="115">
        <v>7.1150170519999998</v>
      </c>
      <c r="O89" s="115">
        <v>7.3000559320000002</v>
      </c>
      <c r="P89" s="115">
        <v>7.0075312319999998</v>
      </c>
      <c r="Q89" s="115">
        <v>7.9560000000000004</v>
      </c>
      <c r="R89" s="115">
        <v>8.0670000000000002</v>
      </c>
      <c r="S89" s="115">
        <v>7.7059499999999996</v>
      </c>
      <c r="T89" s="115">
        <v>7.7565299999999997</v>
      </c>
      <c r="U89" s="115">
        <v>7.9056199999999999</v>
      </c>
      <c r="V89" s="115">
        <v>8.2317811160000005</v>
      </c>
      <c r="W89" s="115">
        <v>7.1582834960000001</v>
      </c>
      <c r="X89" s="115">
        <v>7.2954299599999999</v>
      </c>
      <c r="Y89" s="115">
        <v>7.0048100719999997</v>
      </c>
      <c r="Z89" s="32"/>
    </row>
    <row r="90" spans="1:26" x14ac:dyDescent="0.25">
      <c r="A90" s="170"/>
      <c r="B90" s="32"/>
      <c r="C90" s="118">
        <v>9.15</v>
      </c>
      <c r="D90" s="115">
        <v>9.7188950559999991</v>
      </c>
      <c r="E90" s="115">
        <v>8.5841713360000007</v>
      </c>
      <c r="F90" s="115">
        <v>8.7330187880000008</v>
      </c>
      <c r="G90" s="115">
        <v>8.4818557200000004</v>
      </c>
      <c r="H90" s="115">
        <v>9.0050000000000008</v>
      </c>
      <c r="I90" s="115">
        <v>9.1129999999999995</v>
      </c>
      <c r="J90" s="115">
        <v>9.0895299999999999</v>
      </c>
      <c r="K90" s="115">
        <v>9.2697800000000008</v>
      </c>
      <c r="L90" s="115">
        <v>9.3107399999999991</v>
      </c>
      <c r="M90" s="115">
        <v>9.7227046799999997</v>
      </c>
      <c r="N90" s="115">
        <v>8.5441702839999998</v>
      </c>
      <c r="O90" s="115">
        <v>8.7240389599999997</v>
      </c>
      <c r="P90" s="115">
        <v>8.4753249359999998</v>
      </c>
      <c r="Q90" s="115">
        <v>9.1820000000000004</v>
      </c>
      <c r="R90" s="115">
        <v>9.2940000000000005</v>
      </c>
      <c r="S90" s="115">
        <v>9.1112800000000007</v>
      </c>
      <c r="T90" s="115">
        <v>9.2286699999999993</v>
      </c>
      <c r="U90" s="115">
        <v>9.3327200000000001</v>
      </c>
      <c r="V90" s="115">
        <v>9.705561372</v>
      </c>
      <c r="W90" s="115">
        <v>8.5618578240000005</v>
      </c>
      <c r="X90" s="115">
        <v>8.7120658560000006</v>
      </c>
      <c r="Y90" s="115">
        <v>8.4633518320000007</v>
      </c>
      <c r="Z90" s="32"/>
    </row>
    <row r="91" spans="1:26" x14ac:dyDescent="0.25">
      <c r="A91" s="171" t="s">
        <v>73</v>
      </c>
      <c r="B91" s="32"/>
      <c r="C91" s="118">
        <v>7.5</v>
      </c>
      <c r="D91" s="115">
        <v>8.0894644479999993</v>
      </c>
      <c r="E91" s="115">
        <v>7.0293005119999998</v>
      </c>
      <c r="F91" s="115">
        <v>7.1533854080000001</v>
      </c>
      <c r="G91" s="115">
        <v>6.8494318359999999</v>
      </c>
      <c r="H91" s="115">
        <v>7.47</v>
      </c>
      <c r="I91" s="115">
        <v>7.5869999999999997</v>
      </c>
      <c r="J91" s="115">
        <v>7.3751899999999999</v>
      </c>
      <c r="K91" s="115">
        <v>7.5088999999999997</v>
      </c>
      <c r="L91" s="115">
        <v>7.5893699999999997</v>
      </c>
      <c r="M91" s="115">
        <v>8.0774913440000002</v>
      </c>
      <c r="N91" s="115">
        <v>6.9620878599999996</v>
      </c>
      <c r="O91" s="115">
        <v>7.1267180400000001</v>
      </c>
      <c r="P91" s="115">
        <v>6.8260298600000002</v>
      </c>
      <c r="Q91" s="115">
        <v>7.6829999999999998</v>
      </c>
      <c r="R91" s="115">
        <v>7.8040000000000003</v>
      </c>
      <c r="S91" s="115">
        <v>7.4381899999999996</v>
      </c>
      <c r="T91" s="115">
        <v>7.4911199999999996</v>
      </c>
      <c r="U91" s="115">
        <v>7.6430999999999996</v>
      </c>
      <c r="V91" s="115">
        <v>8.0715047920000007</v>
      </c>
      <c r="W91" s="115">
        <v>7.0069869999999996</v>
      </c>
      <c r="X91" s="115">
        <v>7.1294392000000002</v>
      </c>
      <c r="Y91" s="115">
        <v>6.8276625559999999</v>
      </c>
      <c r="Z91" s="32"/>
    </row>
    <row r="92" spans="1:26" x14ac:dyDescent="0.25">
      <c r="A92" s="171"/>
      <c r="B92" s="32"/>
      <c r="C92" s="118">
        <v>8.61</v>
      </c>
      <c r="D92" s="115">
        <v>9.1640505319999992</v>
      </c>
      <c r="E92" s="115">
        <v>8.1079683360000008</v>
      </c>
      <c r="F92" s="115">
        <v>8.2007598920000007</v>
      </c>
      <c r="G92" s="115">
        <v>7.8804793599999998</v>
      </c>
      <c r="H92" s="115">
        <v>8.6470000000000002</v>
      </c>
      <c r="I92" s="115">
        <v>8.75</v>
      </c>
      <c r="J92" s="115">
        <v>8.4911600000000007</v>
      </c>
      <c r="K92" s="115">
        <v>8.5765700000000002</v>
      </c>
      <c r="L92" s="115">
        <v>8.6851400000000005</v>
      </c>
      <c r="M92" s="115">
        <v>9.1583360959999993</v>
      </c>
      <c r="N92" s="115">
        <v>8.0600759199999992</v>
      </c>
      <c r="O92" s="115">
        <v>8.1833444679999996</v>
      </c>
      <c r="P92" s="115">
        <v>7.8652408640000004</v>
      </c>
      <c r="Q92" s="115">
        <v>8.8320000000000007</v>
      </c>
      <c r="R92" s="115">
        <v>8.94</v>
      </c>
      <c r="S92" s="115">
        <v>8.5485900000000008</v>
      </c>
      <c r="T92" s="115">
        <v>8.5335199999999993</v>
      </c>
      <c r="U92" s="115">
        <v>8.7132000000000005</v>
      </c>
      <c r="V92" s="115">
        <v>9.1520774280000001</v>
      </c>
      <c r="W92" s="115">
        <v>8.0829336640000005</v>
      </c>
      <c r="X92" s="115">
        <v>8.1828002360000003</v>
      </c>
      <c r="Y92" s="115">
        <v>7.8638802840000004</v>
      </c>
      <c r="Z92" s="32"/>
    </row>
    <row r="93" spans="1:26" ht="15.75" thickBot="1" x14ac:dyDescent="0.3">
      <c r="A93" s="175" t="s">
        <v>74</v>
      </c>
      <c r="B93" s="32"/>
      <c r="C93" s="118">
        <v>6.97</v>
      </c>
      <c r="D93" s="115">
        <v>7.8214301879999999</v>
      </c>
      <c r="E93" s="115">
        <v>6.7631710639999998</v>
      </c>
      <c r="F93" s="115">
        <v>6.8886165400000001</v>
      </c>
      <c r="G93" s="115">
        <v>6.611330336</v>
      </c>
      <c r="H93" s="115">
        <v>7.1760000000000002</v>
      </c>
      <c r="I93" s="115">
        <v>7.3120000000000003</v>
      </c>
      <c r="J93" s="115">
        <v>7.07951</v>
      </c>
      <c r="K93" s="115">
        <v>7.2071100000000001</v>
      </c>
      <c r="L93" s="115">
        <v>7.2973999999999997</v>
      </c>
      <c r="M93" s="115">
        <v>7.8051032280000001</v>
      </c>
      <c r="N93" s="115">
        <v>6.6905160920000002</v>
      </c>
      <c r="O93" s="115">
        <v>6.8603164760000004</v>
      </c>
      <c r="P93" s="115">
        <v>6.5843908520000003</v>
      </c>
      <c r="Q93" s="115">
        <v>7.4</v>
      </c>
      <c r="R93" s="115">
        <v>7.54</v>
      </c>
      <c r="S93" s="115">
        <v>7.1452400000000003</v>
      </c>
      <c r="T93" s="115">
        <v>7.1893099999999999</v>
      </c>
      <c r="U93" s="115">
        <v>7.3556999999999997</v>
      </c>
      <c r="V93" s="115">
        <v>7.8097291999999996</v>
      </c>
      <c r="W93" s="115">
        <v>6.7482046840000001</v>
      </c>
      <c r="X93" s="115">
        <v>6.8706568839999997</v>
      </c>
      <c r="Y93" s="115">
        <v>6.5955476080000004</v>
      </c>
      <c r="Z93" s="32"/>
    </row>
    <row r="94" spans="1:26" ht="15.75" thickBot="1" x14ac:dyDescent="0.3">
      <c r="A94" s="176"/>
      <c r="B94" s="32"/>
      <c r="C94" s="115">
        <v>7.88</v>
      </c>
      <c r="D94" s="115">
        <v>8.8127487759999994</v>
      </c>
      <c r="E94" s="115">
        <v>7.7212915000000004</v>
      </c>
      <c r="F94" s="115">
        <v>7.8323148280000003</v>
      </c>
      <c r="G94" s="115">
        <v>7.6333980319999997</v>
      </c>
      <c r="H94" s="115">
        <v>7.8760000000000003</v>
      </c>
      <c r="I94" s="115">
        <v>8.0589999999999993</v>
      </c>
      <c r="J94" s="115">
        <v>7.9798099999999996</v>
      </c>
      <c r="K94" s="115">
        <v>8.1625800000000002</v>
      </c>
      <c r="L94" s="115">
        <v>8.2185799999999993</v>
      </c>
      <c r="M94" s="115">
        <v>8.7966939320000002</v>
      </c>
      <c r="N94" s="115">
        <v>7.6510855720000004</v>
      </c>
      <c r="O94" s="115">
        <v>7.8056474600000003</v>
      </c>
      <c r="P94" s="115">
        <v>7.6072748959999998</v>
      </c>
      <c r="Q94" s="115">
        <v>8.0960000000000001</v>
      </c>
      <c r="R94" s="115">
        <v>8.2840000000000007</v>
      </c>
      <c r="S94" s="115">
        <v>8.0150900000000007</v>
      </c>
      <c r="T94" s="115">
        <v>8.12453</v>
      </c>
      <c r="U94" s="115">
        <v>8.2614400000000003</v>
      </c>
      <c r="V94" s="115">
        <v>8.8048574120000005</v>
      </c>
      <c r="W94" s="115">
        <v>7.7082299320000001</v>
      </c>
      <c r="X94" s="115">
        <v>7.8189811440000003</v>
      </c>
      <c r="Y94" s="115">
        <v>7.6227855079999998</v>
      </c>
      <c r="Z94" s="32"/>
    </row>
    <row r="95" spans="1:26" ht="15.75" thickBot="1" x14ac:dyDescent="0.3">
      <c r="A95" s="176"/>
      <c r="B95" s="37"/>
      <c r="C95" s="117">
        <v>8.8000000000000007</v>
      </c>
      <c r="D95" s="117">
        <v>9.6263756160000007</v>
      </c>
      <c r="E95" s="117">
        <v>8.5063461599999997</v>
      </c>
      <c r="F95" s="117">
        <v>8.6315195199999994</v>
      </c>
      <c r="G95" s="117">
        <v>8.4720595440000004</v>
      </c>
      <c r="H95" s="117">
        <v>8.7629999999999999</v>
      </c>
      <c r="I95" s="117">
        <v>8.9320000000000004</v>
      </c>
      <c r="J95" s="117">
        <v>8.8913499999999992</v>
      </c>
      <c r="K95" s="117">
        <v>9.0607600000000001</v>
      </c>
      <c r="L95" s="117">
        <v>9.1112599999999997</v>
      </c>
      <c r="M95" s="117">
        <v>9.6203890639999994</v>
      </c>
      <c r="N95" s="117">
        <v>8.452739308</v>
      </c>
      <c r="O95" s="117">
        <v>8.6146483279999995</v>
      </c>
      <c r="P95" s="117">
        <v>8.4546441199999993</v>
      </c>
      <c r="Q95" s="117">
        <v>8.9600000000000009</v>
      </c>
      <c r="R95" s="117">
        <v>9.1349999999999998</v>
      </c>
      <c r="S95" s="117">
        <v>8.9097600000000003</v>
      </c>
      <c r="T95" s="117">
        <v>9.0104199999999999</v>
      </c>
      <c r="U95" s="117">
        <v>9.1383600000000005</v>
      </c>
      <c r="V95" s="117">
        <v>9.6195727160000004</v>
      </c>
      <c r="W95" s="117">
        <v>8.4954615199999992</v>
      </c>
      <c r="X95" s="117">
        <v>8.6190021839999993</v>
      </c>
      <c r="Y95" s="117">
        <v>8.4617191359999993</v>
      </c>
      <c r="Z95" s="32"/>
    </row>
    <row r="96" spans="1:26" x14ac:dyDescent="0.25">
      <c r="A96" s="107" t="s">
        <v>75</v>
      </c>
      <c r="C96" s="121">
        <v>7.11</v>
      </c>
      <c r="D96" s="115">
        <v>7.5403343600000001</v>
      </c>
      <c r="E96" s="115">
        <v>6.5615331079999999</v>
      </c>
      <c r="F96" s="115">
        <v>6.6747333639999997</v>
      </c>
      <c r="G96" s="115">
        <v>6.3155402440000001</v>
      </c>
      <c r="H96" s="115">
        <v>6.9980000000000002</v>
      </c>
      <c r="I96" s="115">
        <v>7.101</v>
      </c>
      <c r="J96" s="115">
        <v>6.8220700000000001</v>
      </c>
      <c r="K96" s="115">
        <v>6.9504299999999999</v>
      </c>
      <c r="L96" s="115">
        <v>7.0388000000000002</v>
      </c>
      <c r="M96" s="115">
        <v>7.5172045000000001</v>
      </c>
      <c r="N96" s="115">
        <v>6.4907829479999997</v>
      </c>
      <c r="O96" s="115">
        <v>6.6418073279999996</v>
      </c>
      <c r="P96" s="115">
        <v>6.286151716</v>
      </c>
      <c r="Q96" s="115">
        <v>7.2060000000000004</v>
      </c>
      <c r="R96" s="115">
        <v>7.3140000000000001</v>
      </c>
      <c r="S96" s="115">
        <v>6.8938800000000002</v>
      </c>
      <c r="T96" s="115">
        <v>6.92103</v>
      </c>
      <c r="U96" s="115">
        <v>7.0831999999999997</v>
      </c>
      <c r="V96" s="115">
        <v>7.5169323840000004</v>
      </c>
      <c r="W96" s="115">
        <v>6.530511884</v>
      </c>
      <c r="X96" s="115">
        <v>6.64779388</v>
      </c>
      <c r="Y96" s="115">
        <v>6.2913219199999997</v>
      </c>
      <c r="Z96" s="32"/>
    </row>
    <row r="97" spans="1:27" x14ac:dyDescent="0.25">
      <c r="A97" s="108" t="s">
        <v>76</v>
      </c>
      <c r="C97" s="121">
        <v>7.05</v>
      </c>
      <c r="D97" s="115">
        <v>7.550946884</v>
      </c>
      <c r="E97" s="115">
        <v>6.5718735160000001</v>
      </c>
      <c r="F97" s="115">
        <v>6.6848016560000003</v>
      </c>
      <c r="G97" s="115">
        <v>6.324792188</v>
      </c>
      <c r="H97" s="115">
        <v>6.992</v>
      </c>
      <c r="I97" s="115">
        <v>7.0949999999999998</v>
      </c>
      <c r="J97" s="115">
        <v>6.8192599999999999</v>
      </c>
      <c r="K97" s="115">
        <v>6.9467499999999998</v>
      </c>
      <c r="L97" s="115">
        <v>7.0346700000000002</v>
      </c>
      <c r="M97" s="115">
        <v>7.5286333719999998</v>
      </c>
      <c r="N97" s="115">
        <v>6.5016675880000001</v>
      </c>
      <c r="O97" s="115">
        <v>6.6521477359999999</v>
      </c>
      <c r="P97" s="115">
        <v>6.2954036599999998</v>
      </c>
      <c r="Q97" s="115">
        <v>7.2</v>
      </c>
      <c r="R97" s="115">
        <v>7.3079999999999998</v>
      </c>
      <c r="S97" s="115">
        <v>6.8913099999999998</v>
      </c>
      <c r="T97" s="115">
        <v>6.9186699999999997</v>
      </c>
      <c r="U97" s="115">
        <v>7.0800700000000001</v>
      </c>
      <c r="V97" s="115">
        <v>7.5280891399999996</v>
      </c>
      <c r="W97" s="115">
        <v>6.5416686400000001</v>
      </c>
      <c r="X97" s="115">
        <v>6.6586785199999996</v>
      </c>
      <c r="Y97" s="115">
        <v>6.3011180959999997</v>
      </c>
      <c r="Z97" s="32"/>
    </row>
    <row r="98" spans="1:27" ht="15.75" thickBot="1" x14ac:dyDescent="0.3">
      <c r="A98" s="109" t="s">
        <v>77</v>
      </c>
      <c r="B98" s="37"/>
      <c r="C98" s="122">
        <v>7.16</v>
      </c>
      <c r="D98" s="117">
        <v>7.7172097600000003</v>
      </c>
      <c r="E98" s="117">
        <v>6.741946016</v>
      </c>
      <c r="F98" s="117">
        <v>6.8518808800000004</v>
      </c>
      <c r="G98" s="117">
        <v>6.4877896719999999</v>
      </c>
      <c r="H98" s="117">
        <v>7.1289999999999996</v>
      </c>
      <c r="I98" s="117">
        <v>7.2489999999999997</v>
      </c>
      <c r="J98" s="117">
        <v>6.9403499999999996</v>
      </c>
      <c r="K98" s="117">
        <v>7.0654399999999997</v>
      </c>
      <c r="L98" s="117">
        <v>7.1641199999999996</v>
      </c>
      <c r="M98" s="117">
        <v>7.6951683639999997</v>
      </c>
      <c r="N98" s="117">
        <v>6.6701073920000002</v>
      </c>
      <c r="O98" s="117">
        <v>6.8186827279999997</v>
      </c>
      <c r="P98" s="117">
        <v>6.4584011439999998</v>
      </c>
      <c r="Q98" s="117">
        <v>7.3280000000000003</v>
      </c>
      <c r="R98" s="117">
        <v>7.4509999999999996</v>
      </c>
      <c r="S98" s="117">
        <v>7.0027600000000003</v>
      </c>
      <c r="T98" s="117">
        <v>7.0320900000000002</v>
      </c>
      <c r="U98" s="117">
        <v>7.2050200000000002</v>
      </c>
      <c r="V98" s="117">
        <v>7.6891818120000002</v>
      </c>
      <c r="W98" s="117">
        <v>6.7043940080000004</v>
      </c>
      <c r="X98" s="117">
        <v>6.8189548440000003</v>
      </c>
      <c r="Y98" s="117">
        <v>6.4570405639999997</v>
      </c>
      <c r="Z98" s="32"/>
    </row>
    <row r="99" spans="1:27" x14ac:dyDescent="0.25">
      <c r="A99" s="110" t="s">
        <v>78</v>
      </c>
      <c r="C99" s="121">
        <v>8.32</v>
      </c>
      <c r="D99" s="115">
        <v>8.3607641000000008</v>
      </c>
      <c r="E99" s="115">
        <v>7.368357048</v>
      </c>
      <c r="F99" s="115">
        <v>7.4924419440000003</v>
      </c>
      <c r="G99" s="115">
        <v>7.0891660319999996</v>
      </c>
      <c r="H99" s="115">
        <v>7.7640000000000002</v>
      </c>
      <c r="I99" s="115">
        <v>7.8780000000000001</v>
      </c>
      <c r="J99" s="115">
        <v>7.5266500000000001</v>
      </c>
      <c r="K99" s="115">
        <v>7.6231400000000002</v>
      </c>
      <c r="L99" s="115">
        <v>7.7368600000000001</v>
      </c>
      <c r="M99" s="115">
        <v>8.3422602119999993</v>
      </c>
      <c r="N99" s="115">
        <v>7.3019607439999996</v>
      </c>
      <c r="O99" s="115">
        <v>7.463869764</v>
      </c>
      <c r="P99" s="115">
        <v>7.0646755920000004</v>
      </c>
      <c r="Q99" s="115">
        <v>7.9690000000000003</v>
      </c>
      <c r="R99" s="115">
        <v>8.0879999999999992</v>
      </c>
      <c r="S99" s="115">
        <v>7.60412</v>
      </c>
      <c r="T99" s="115">
        <v>7.5861299999999998</v>
      </c>
      <c r="U99" s="115">
        <v>7.7804000000000002</v>
      </c>
      <c r="V99" s="115">
        <v>8.3392669359999996</v>
      </c>
      <c r="W99" s="115">
        <v>7.3313492719999998</v>
      </c>
      <c r="X99" s="115">
        <v>7.4649582280000004</v>
      </c>
      <c r="Y99" s="115">
        <v>7.0641313600000002</v>
      </c>
      <c r="Z99" s="32"/>
    </row>
    <row r="100" spans="1:27" x14ac:dyDescent="0.25">
      <c r="A100" s="110" t="s">
        <v>79</v>
      </c>
      <c r="C100" s="121">
        <v>7.84</v>
      </c>
      <c r="D100" s="115">
        <v>7.8328590599999997</v>
      </c>
      <c r="E100" s="115">
        <v>6.876099204</v>
      </c>
      <c r="F100" s="115">
        <v>6.9816802119999997</v>
      </c>
      <c r="G100" s="115">
        <v>6.5639821520000003</v>
      </c>
      <c r="H100" s="115">
        <v>7.2320000000000002</v>
      </c>
      <c r="I100" s="115">
        <v>7.3559999999999999</v>
      </c>
      <c r="J100" s="115">
        <v>6.9376499999999997</v>
      </c>
      <c r="K100" s="115">
        <v>7.0224000000000002</v>
      </c>
      <c r="L100" s="115">
        <v>7.1532200000000001</v>
      </c>
      <c r="M100" s="115">
        <v>7.8140830560000003</v>
      </c>
      <c r="N100" s="115">
        <v>6.8124240599999997</v>
      </c>
      <c r="O100" s="115">
        <v>6.9522916840000004</v>
      </c>
      <c r="P100" s="115">
        <v>6.5394917120000002</v>
      </c>
      <c r="Q100" s="115">
        <v>7.4390000000000001</v>
      </c>
      <c r="R100" s="115">
        <v>7.5679999999999996</v>
      </c>
      <c r="S100" s="115">
        <v>7.0225600000000004</v>
      </c>
      <c r="T100" s="115">
        <v>6.9869599999999998</v>
      </c>
      <c r="U100" s="115">
        <v>7.2011599999999998</v>
      </c>
      <c r="V100" s="115">
        <v>7.8124503599999997</v>
      </c>
      <c r="W100" s="115">
        <v>6.8412683559999996</v>
      </c>
      <c r="X100" s="115">
        <v>6.9566455400000002</v>
      </c>
      <c r="Y100" s="115">
        <v>6.5403080600000001</v>
      </c>
      <c r="Z100" s="32"/>
    </row>
    <row r="101" spans="1:27" ht="15.75" thickBot="1" x14ac:dyDescent="0.3">
      <c r="A101" s="111" t="s">
        <v>80</v>
      </c>
      <c r="B101" s="37"/>
      <c r="C101" s="122">
        <v>8.02</v>
      </c>
      <c r="D101" s="117">
        <v>8.5368231520000002</v>
      </c>
      <c r="E101" s="117">
        <v>7.5218304720000004</v>
      </c>
      <c r="F101" s="117">
        <v>7.649997108</v>
      </c>
      <c r="G101" s="117">
        <v>7.2570616040000004</v>
      </c>
      <c r="H101" s="117">
        <v>7.915</v>
      </c>
      <c r="I101" s="117">
        <v>8.0429999999999993</v>
      </c>
      <c r="J101" s="117">
        <v>7.6872400000000001</v>
      </c>
      <c r="K101" s="117">
        <v>7.7938000000000001</v>
      </c>
      <c r="L101" s="117">
        <v>7.9073000000000002</v>
      </c>
      <c r="M101" s="117">
        <v>8.5199519600000002</v>
      </c>
      <c r="N101" s="117">
        <v>7.4565226320000004</v>
      </c>
      <c r="O101" s="117">
        <v>7.62332974</v>
      </c>
      <c r="P101" s="117">
        <v>7.2339317440000004</v>
      </c>
      <c r="Q101" s="117">
        <v>8.1199999999999992</v>
      </c>
      <c r="R101" s="117">
        <v>8.2539999999999996</v>
      </c>
      <c r="S101" s="117">
        <v>7.7551100000000002</v>
      </c>
      <c r="T101" s="117">
        <v>7.7506500000000003</v>
      </c>
      <c r="U101" s="117">
        <v>7.9474999999999998</v>
      </c>
      <c r="V101" s="117">
        <v>8.5180471480000008</v>
      </c>
      <c r="W101" s="117">
        <v>7.4894486679999996</v>
      </c>
      <c r="X101" s="117">
        <v>7.6257787840000004</v>
      </c>
      <c r="Y101" s="117">
        <v>7.2350202079999999</v>
      </c>
      <c r="Z101" s="32"/>
    </row>
    <row r="102" spans="1:27" ht="15.75" thickBot="1" x14ac:dyDescent="0.3">
      <c r="A102" s="53"/>
      <c r="B102" s="100" t="s">
        <v>15</v>
      </c>
      <c r="C102" s="125"/>
      <c r="D102" s="123" cm="1">
        <f t="array" ref="D102">(SUM(ABS(D3:D101-$C$3:$C$101)))/99</f>
        <v>0.5316553168888889</v>
      </c>
      <c r="E102" s="123" cm="1">
        <f t="array" ref="E102">(SUM(ABS(E3:E101-$C$3:$C$101)))/99</f>
        <v>0.52792684484848496</v>
      </c>
      <c r="F102" s="123" cm="1">
        <f t="array" ref="F102">(SUM(ABS(F3:F101-$C$3:$C$101)))/99</f>
        <v>0.48838074876767684</v>
      </c>
      <c r="G102" s="123" cm="1">
        <f t="array" ref="G102">(SUM(ABS(G3:G101-$C$3:$C$101)))/99</f>
        <v>0.69621828921212103</v>
      </c>
      <c r="H102" s="123" cm="1">
        <f t="array" ref="H102">(SUM(ABS(H3:H101-$C$3:$C$101)))/99</f>
        <v>0.22213131313131323</v>
      </c>
      <c r="I102" s="123" cm="1">
        <f t="array" ref="I102">(SUM(ABS(I3:I101-$C$3:$C$101)))/99</f>
        <v>0.23873737373737389</v>
      </c>
      <c r="J102" s="123" cm="1">
        <f t="array" ref="J102">(SUM(ABS(J3:J101-$C$3:$C$101)))/99</f>
        <v>0.27501777777777775</v>
      </c>
      <c r="K102" s="123" cm="1">
        <f t="array" ref="K102">(SUM(ABS(K3:K101-$C$3:$C$101)))/99</f>
        <v>0.31667282828282822</v>
      </c>
      <c r="L102" s="123" cm="1">
        <f t="array" ref="L102">(SUM(ABS(L3:L101-$C$3:$C$101)))/99</f>
        <v>0.30314656565656561</v>
      </c>
      <c r="M102" s="123" cm="1">
        <f t="array" ref="M102">(SUM(ABS(M3:M101-$C$3:$C$101)))/99</f>
        <v>0.51655700185858577</v>
      </c>
      <c r="N102" s="123" cm="1">
        <f t="array" ref="N102">(SUM(ABS(N3:N101-$C$3:$C$101)))/99</f>
        <v>0.58804524032323224</v>
      </c>
      <c r="O102" s="123" cm="1">
        <f t="array" ref="O102">(SUM(ABS(O3:O101-$C$3:$C$101)))/99</f>
        <v>0.56631392597979802</v>
      </c>
      <c r="P102" s="123" cm="1">
        <f t="array" ref="P102">(SUM(ABS(P3:P101-$C$3:$C$101)))/99</f>
        <v>0.71752579660606075</v>
      </c>
      <c r="Q102" s="123" cm="1">
        <f t="array" ref="Q102">(SUM(ABS(Q3:Q101-$C$3:$C$101)))/99</f>
        <v>0.26725252525252519</v>
      </c>
      <c r="R102" s="123" cm="1">
        <f t="array" ref="R102">(SUM(ABS(R3:R101-$C$3:$C$101)))/99</f>
        <v>0.35271717171717182</v>
      </c>
      <c r="S102" s="123" cm="1">
        <f t="array" ref="S102">(SUM(ABS(S3:S101-$C$3:$C$101)))/99</f>
        <v>0.24941050505050491</v>
      </c>
      <c r="T102" s="123" cm="1">
        <f t="array" ref="T102">(SUM(ABS(T3:T101-$C$3:$C$101)))/99</f>
        <v>0.30733747474747464</v>
      </c>
      <c r="U102" s="123" cm="1">
        <f t="array" ref="U102">(SUM(ABS(U3:U101-$C$3:$C$101)))/99</f>
        <v>0.31490383838383851</v>
      </c>
      <c r="V102" s="123" cm="1">
        <f t="array" ref="V102">(SUM(ABS(V3:V101-$C$3:$C$101)))/99</f>
        <v>0.50518222072727259</v>
      </c>
      <c r="W102" s="123" cm="1">
        <f t="array" ref="W102">(SUM(ABS(W3:W101-$C$3:$C$101)))/99</f>
        <v>0.64886259082828301</v>
      </c>
      <c r="X102" s="123" cm="1">
        <f t="array" ref="X102">(SUM(ABS(X3:X101-$C$3:$C$101)))/99</f>
        <v>0.52668681212121216</v>
      </c>
      <c r="Y102" s="123" cm="1">
        <f t="array" ref="Y102">(SUM(ABS(Y3:Y101-$C$3:$C$101)))/99</f>
        <v>0.7270664707070702</v>
      </c>
    </row>
    <row r="103" spans="1:27" ht="15.75" thickBot="1" x14ac:dyDescent="0.3">
      <c r="A103" s="49"/>
      <c r="B103" s="100" t="s">
        <v>16</v>
      </c>
      <c r="C103" s="125"/>
      <c r="D103" s="123" cm="1">
        <f t="array" ref="D103">MAX(ABS(D3:D101-$C$3:$C$101))</f>
        <v>2.0088005520000003</v>
      </c>
      <c r="E103" s="123" cm="1">
        <f t="array" ref="E103">MAX(ABS(E3:E101-$C$3:$C$101))</f>
        <v>1.1026966999999992</v>
      </c>
      <c r="F103" s="123" cm="1">
        <f t="array" ref="F103">MAX(ABS(F3:F101-$C$3:$C$101))</f>
        <v>1.0065471759999998</v>
      </c>
      <c r="G103" s="123" cm="1">
        <f t="array" ref="G103">MAX(ABS(G3:G101-$C$3:$C$101))</f>
        <v>1.2760178479999995</v>
      </c>
      <c r="H103" s="123" cm="1">
        <f t="array" ref="H103">MAX(ABS(H3:H101-$C$3:$C$101))</f>
        <v>1.4990000000000006</v>
      </c>
      <c r="I103" s="123" cm="1">
        <f t="array" ref="I103">MAX(ABS(I3:I101-$C$3:$C$101))</f>
        <v>1.5560000000000009</v>
      </c>
      <c r="J103" s="123" cm="1">
        <f t="array" ref="J103">MAX(ABS(J3:J101-$C$3:$C$101))</f>
        <v>1.5600900000000006</v>
      </c>
      <c r="K103" s="123" cm="1">
        <f t="array" ref="K103">MAX(ABS(K3:K101-$C$3:$C$101))</f>
        <v>1.6741100000000007</v>
      </c>
      <c r="L103" s="123" cm="1">
        <f t="array" ref="L103">MAX(ABS(L3:L101-$C$3:$C$101))</f>
        <v>1.7145300000000017</v>
      </c>
      <c r="M103" s="123" cm="1">
        <f t="array" ref="M103">MAX(ABS(M3:M101-$C$3:$C$101))</f>
        <v>2.0109774800000011</v>
      </c>
      <c r="N103" s="123" cm="1">
        <f t="array" ref="N103">MAX(ABS(N3:N101-$C$3:$C$101))</f>
        <v>1.1851478479999997</v>
      </c>
      <c r="O103" s="123" cm="1">
        <f t="array" ref="O103">MAX(ABS(O3:O101-$C$3:$C$101))</f>
        <v>3.3287937119999995</v>
      </c>
      <c r="P103" s="123" cm="1">
        <f t="array" ref="P103">MAX(ABS(P3:P101-$C$3:$C$101))</f>
        <v>1.3027019599999985</v>
      </c>
      <c r="Q103" s="123" cm="1">
        <f t="array" ref="Q103">MAX(ABS(Q3:Q101-$C$3:$C$101))</f>
        <v>1.6550000000000011</v>
      </c>
      <c r="R103" s="123" cm="1">
        <f t="array" ref="R103">MAX(ABS(R3:R101-$C$3:$C$101))</f>
        <v>1.7120000000000015</v>
      </c>
      <c r="S103" s="123" cm="1">
        <f t="array" ref="S103">MAX(ABS(S3:S101-$C$3:$C$101))</f>
        <v>1.5981700000000014</v>
      </c>
      <c r="T103" s="123" cm="1">
        <f t="array" ref="T103">MAX(ABS(T3:T101-$C$3:$C$101))</f>
        <v>1.6493200000000012</v>
      </c>
      <c r="U103" s="123" cm="1">
        <f t="array" ref="U103">MAX(ABS(U3:U101-$C$3:$C$101))</f>
        <v>1.7375800000000012</v>
      </c>
      <c r="V103" s="123" cm="1">
        <f t="array" ref="V103">MAX(ABS(V3:V101-$C$3:$C$101))</f>
        <v>1.9927457080000011</v>
      </c>
      <c r="W103" s="123" cm="1">
        <f t="array" ref="W103">MAX(ABS(W3:W101-$C$3:$C$101))</f>
        <v>5.0333309680000005</v>
      </c>
      <c r="X103" s="123" cm="1">
        <f t="array" ref="X103">MAX(ABS(X3:X101-$C$3:$C$101))</f>
        <v>1.2638488119999991</v>
      </c>
      <c r="Y103" s="123" cm="1">
        <f t="array" ref="Y103">MAX(ABS(Y3:Y101-$C$3:$C$101))</f>
        <v>1.3168519919999984</v>
      </c>
    </row>
    <row r="104" spans="1:27" ht="15.75" thickBot="1" x14ac:dyDescent="0.3">
      <c r="A104" s="49"/>
      <c r="B104" s="100" t="s">
        <v>17</v>
      </c>
      <c r="C104" s="125"/>
      <c r="D104" s="123" cm="1">
        <f t="array" ref="D104">MIN(ABS(D3:D101-$C$3:$C$101))</f>
        <v>7.1409400000002066E-3</v>
      </c>
      <c r="E104" s="123" cm="1">
        <f t="array" ref="E104">MIN(ABS(E3:E101-$C$3:$C$101))</f>
        <v>3.7388759999998911E-3</v>
      </c>
      <c r="F104" s="123" cm="1">
        <f t="array" ref="F104">MIN(ABS(F3:F101-$C$3:$C$101))</f>
        <v>1.1182267999998885E-2</v>
      </c>
      <c r="G104" s="123" cm="1">
        <f t="array" ref="G104">MIN(ABS(G3:G101-$C$3:$C$101))</f>
        <v>6.7782396000000134E-2</v>
      </c>
      <c r="H104" s="123" cm="1">
        <f t="array" ref="H104">MIN(ABS(H3:H101-$C$3:$C$101))</f>
        <v>1.0000000000012221E-3</v>
      </c>
      <c r="I104" s="123" cm="1">
        <f t="array" ref="I104">MIN(ABS(I3:I101-$C$3:$C$101))</f>
        <v>4.9999999999990052E-3</v>
      </c>
      <c r="J104" s="123" cm="1">
        <f t="array" ref="J104">MIN(ABS(J3:J101-$C$3:$C$101))</f>
        <v>2.1580000000000155E-2</v>
      </c>
      <c r="K104" s="123" cm="1">
        <f t="array" ref="K104">MIN(ABS(K3:K101-$C$3:$C$101))</f>
        <v>1.620000000000843E-3</v>
      </c>
      <c r="L104" s="123" cm="1">
        <f t="array" ref="L104">MIN(ABS(L3:L101-$C$3:$C$101))</f>
        <v>7.1000000000154273E-4</v>
      </c>
      <c r="M104" s="123" cm="1">
        <f t="array" ref="M104">MIN(ABS(M3:M101-$C$3:$C$101))</f>
        <v>4.6358800000003697E-3</v>
      </c>
      <c r="N104" s="123" cm="1">
        <f t="array" ref="N104">MIN(ABS(N3:N101-$C$3:$C$101))</f>
        <v>5.8258335999999744E-2</v>
      </c>
      <c r="O104" s="123" cm="1">
        <f t="array" ref="O104">MIN(ABS(O3:O101-$C$3:$C$101))</f>
        <v>8.9090799999986814E-3</v>
      </c>
      <c r="P104" s="123" cm="1">
        <f t="array" ref="P104">MIN(ABS(P3:P101-$C$3:$C$101))</f>
        <v>4.7917928000000387E-2</v>
      </c>
      <c r="Q104" s="123" cm="1">
        <f t="array" ref="Q104">MIN(ABS(Q3:Q101-$C$3:$C$101))</f>
        <v>3.9999999999995595E-3</v>
      </c>
      <c r="R104" s="123" cm="1">
        <f t="array" ref="R104">MIN(ABS(R3:R101-$C$3:$C$101))</f>
        <v>7.9999999999991189E-3</v>
      </c>
      <c r="S104" s="123" cm="1">
        <f t="array" ref="S104">MIN(ABS(S3:S101-$C$3:$C$101))</f>
        <v>3.8000000000000256E-3</v>
      </c>
      <c r="T104" s="123" cm="1">
        <f t="array" ref="T104">MIN(ABS(T3:T101-$C$3:$C$101))</f>
        <v>5.8600000000001984E-3</v>
      </c>
      <c r="U104" s="123" cm="1">
        <f t="array" ref="U104">MIN(ABS(U3:U101-$C$3:$C$101))</f>
        <v>3.3000000000011909E-3</v>
      </c>
      <c r="V104" s="123" cm="1">
        <f t="array" ref="V104">MIN(ABS(V3:V101-$C$3:$C$101))</f>
        <v>9.9991999999993197E-4</v>
      </c>
      <c r="W104" s="123" cm="1">
        <f t="array" ref="W104">MIN(ABS(W3:W101-$C$3:$C$101))</f>
        <v>2.6596619999999405E-2</v>
      </c>
      <c r="X104" s="123" cm="1">
        <f t="array" ref="X104">MIN(ABS(X3:X101-$C$3:$C$101))</f>
        <v>3.7388759999998911E-3</v>
      </c>
      <c r="Y104" s="123" cm="1">
        <f t="array" ref="Y104">MIN(ABS(Y3:Y101-$C$3:$C$101))</f>
        <v>3.3495779999999087E-2</v>
      </c>
    </row>
    <row r="105" spans="1:27" ht="15.75" thickBot="1" x14ac:dyDescent="0.3">
      <c r="A105" s="49"/>
      <c r="B105" s="100" t="s">
        <v>18</v>
      </c>
      <c r="C105" s="125"/>
      <c r="D105" s="123" cm="1">
        <f t="array" ref="D105">SQRT(SUM(((ABS(D3:D101-$C$3:$C$101)-H102)^2)/98))</f>
        <v>0.47821539070486319</v>
      </c>
      <c r="E105" s="123" cm="1">
        <f t="array" ref="E105">SQRT(SUM(((ABS(E3:E101-$C$3:$C$101)-I102)^2)/98))</f>
        <v>0.38407262084974764</v>
      </c>
      <c r="F105" s="123" cm="1">
        <f t="array" ref="F105">SQRT(SUM(((ABS(F3:F101-$C$3:$C$101)-J102)^2)/98))</f>
        <v>0.33835902800327389</v>
      </c>
      <c r="G105" s="123" cm="1">
        <f t="array" ref="G105">SQRT(SUM(((ABS(G3:G101-$C$3:$C$101)-K102)^2)/98))</f>
        <v>0.48269506491976522</v>
      </c>
      <c r="H105" s="123" cm="1">
        <f t="array" ref="H105">SQRT(SUM(((ABS(H3:H101-$C$3:$C$101)-L102)^2)/98))</f>
        <v>0.26092615532025587</v>
      </c>
      <c r="I105" s="123" cm="1">
        <f t="array" ref="I105">SQRT(SUM(((ABS(I3:I101-$C$3:$C$101)-M102)^2)/98))</f>
        <v>0.38718102082439237</v>
      </c>
      <c r="J105" s="123" cm="1">
        <f t="array" ref="J105">SQRT(SUM(((ABS(J3:J101-$C$3:$C$101)-N102)^2)/98))</f>
        <v>0.41971006159218399</v>
      </c>
      <c r="K105" s="123" cm="1">
        <f t="array" ref="K105">SQRT(SUM(((ABS(K3:K101-$C$3:$C$101)-O102)^2)/98))</f>
        <v>0.39543150561828833</v>
      </c>
      <c r="L105" s="123" cm="1">
        <f t="array" ref="L105">SQRT(SUM(((ABS(L3:L101-$C$3:$C$101)-P102)^2)/98))</f>
        <v>0.52488577470527276</v>
      </c>
      <c r="M105" s="123" cm="1">
        <f t="array" ref="M105">SQRT(SUM(((ABS(M3:M101-$C$3:$C$101)-Q102)^2)/98))</f>
        <v>0.44211221877770973</v>
      </c>
      <c r="N105" s="123" cm="1">
        <f t="array" ref="N105">SQRT(SUM(((ABS(N3:N101-$C$3:$C$101)-R102)^2)/98))</f>
        <v>0.35233329125984725</v>
      </c>
      <c r="O105" s="123" cm="1">
        <f t="array" ref="O105">SQRT(SUM(((ABS(O3:O101-$C$3:$C$101)-S102)^2)/98))</f>
        <v>0.53001525234289615</v>
      </c>
      <c r="P105" s="123" cm="1">
        <f t="array" ref="P105">SQRT(SUM(((ABS(P3:P101-$C$3:$C$101)-T102)^2)/98))</f>
        <v>0.50794666060406068</v>
      </c>
      <c r="Q105" s="123" cm="1">
        <f t="array" ref="Q105">SQRT(SUM(((ABS(Q3:Q101-$C$3:$C$101)-U102)^2)/98))</f>
        <v>0.2756678495969786</v>
      </c>
      <c r="R105" s="123" cm="1">
        <f t="array" ref="R105">SQRT(SUM(((ABS(R3:R101-$C$3:$C$101)-V102)^2)/98))</f>
        <v>0.3347179380113473</v>
      </c>
      <c r="S105" s="123" cm="1">
        <f t="array" ref="S105">SQRT(SUM(((ABS(S3:S101-$C$3:$C$101)-W102)^2)/98))</f>
        <v>0.49131102714318625</v>
      </c>
      <c r="T105" s="123" cm="1">
        <f t="array" ref="T105">SQRT(SUM(((ABS(T3:T101-$C$3:$C$101)-X102)^2)/98))</f>
        <v>0.36720898716120881</v>
      </c>
      <c r="U105" s="123" cm="1">
        <f t="array" ref="U105">SQRT(SUM(((ABS(U3:U101-$C$3:$C$101)-Y102)^2)/98))</f>
        <v>0.52700329474843677</v>
      </c>
      <c r="V105" s="123" cm="1">
        <f t="array" ref="V105">SQRT(SUM(((ABS(V3:V101-$C$3:$C$101)-Z102)^2)/98))</f>
        <v>0.62526322861278161</v>
      </c>
      <c r="W105" s="123" cm="1">
        <f t="array" ref="W105">SQRT(SUM(((ABS(W3:W101-$C$3:$C$101)-AA102)^2)/98))</f>
        <v>0.89427997126814707</v>
      </c>
      <c r="X105" s="123" cm="1">
        <f t="array" ref="X105">SQRT(SUM(((ABS(X3:X101-$C$3:$C$101)-AB102)^2)/98))</f>
        <v>0.59845375114311961</v>
      </c>
      <c r="Y105" s="123" cm="1">
        <f t="array" ref="Y105">SQRT(SUM(((ABS(Y3:Y101-$C$3:$C$101)-AC102)^2)/98))</f>
        <v>0.7920186728675489</v>
      </c>
    </row>
    <row r="106" spans="1:27" ht="16.5" thickBot="1" x14ac:dyDescent="0.3">
      <c r="A106" s="49"/>
      <c r="B106" s="101" t="s">
        <v>60</v>
      </c>
      <c r="C106" s="126"/>
      <c r="D106" s="127"/>
      <c r="E106" s="127"/>
      <c r="F106" s="127"/>
      <c r="G106" s="127"/>
      <c r="H106" s="127"/>
      <c r="I106" s="123">
        <v>0.95609999999999995</v>
      </c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8"/>
    </row>
    <row r="111" spans="1:27" x14ac:dyDescent="0.25">
      <c r="V111" s="32"/>
    </row>
    <row r="112" spans="1:27" x14ac:dyDescent="0.25">
      <c r="V112" s="32"/>
      <c r="W112" s="32"/>
      <c r="X112" s="32"/>
      <c r="Y112" s="32"/>
      <c r="Z112" s="32"/>
      <c r="AA112" s="32"/>
    </row>
  </sheetData>
  <mergeCells count="31">
    <mergeCell ref="A93:A95"/>
    <mergeCell ref="J1:L1"/>
    <mergeCell ref="A64:A66"/>
    <mergeCell ref="A67:A68"/>
    <mergeCell ref="A69:A72"/>
    <mergeCell ref="A73:A75"/>
    <mergeCell ref="A76:A78"/>
    <mergeCell ref="A82:A83"/>
    <mergeCell ref="A39:A42"/>
    <mergeCell ref="A43:A45"/>
    <mergeCell ref="A46:A48"/>
    <mergeCell ref="A50:A51"/>
    <mergeCell ref="A52:A58"/>
    <mergeCell ref="A59:A63"/>
    <mergeCell ref="A21:A23"/>
    <mergeCell ref="A24:A26"/>
    <mergeCell ref="S1:U1"/>
    <mergeCell ref="A84:A85"/>
    <mergeCell ref="A87:A88"/>
    <mergeCell ref="A89:A90"/>
    <mergeCell ref="A91:A92"/>
    <mergeCell ref="A27:A29"/>
    <mergeCell ref="A30:A32"/>
    <mergeCell ref="A33:A36"/>
    <mergeCell ref="A37:A38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5111-7CA7-4102-9DFD-904F3FA44D15}">
  <dimension ref="A1:X28"/>
  <sheetViews>
    <sheetView workbookViewId="0">
      <selection activeCell="G20" sqref="G20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6.5703125" customWidth="1"/>
  </cols>
  <sheetData>
    <row r="1" spans="1:24" x14ac:dyDescent="0.25"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24" ht="15.75" x14ac:dyDescent="0.25">
      <c r="A2" s="129"/>
      <c r="B2" s="131"/>
      <c r="C2" s="130"/>
    </row>
    <row r="3" spans="1:24" ht="16.5" thickBot="1" x14ac:dyDescent="0.3">
      <c r="A3" s="129"/>
      <c r="B3" s="102" t="s">
        <v>7</v>
      </c>
      <c r="C3" s="102" t="s">
        <v>8</v>
      </c>
      <c r="D3" s="102" t="s">
        <v>9</v>
      </c>
      <c r="E3" s="4" t="s">
        <v>10</v>
      </c>
      <c r="F3" s="5" t="s">
        <v>4</v>
      </c>
      <c r="G3" s="103" t="s">
        <v>5</v>
      </c>
      <c r="H3" s="165" t="s">
        <v>6</v>
      </c>
      <c r="I3" s="165"/>
      <c r="J3" s="165"/>
      <c r="K3" s="103" t="s">
        <v>7</v>
      </c>
      <c r="L3" s="103" t="s">
        <v>8</v>
      </c>
      <c r="M3" s="103" t="s">
        <v>9</v>
      </c>
      <c r="N3" s="8" t="s">
        <v>10</v>
      </c>
      <c r="O3" s="9" t="s">
        <v>4</v>
      </c>
      <c r="P3" s="104" t="s">
        <v>5</v>
      </c>
      <c r="Q3" s="166" t="s">
        <v>6</v>
      </c>
      <c r="R3" s="166"/>
      <c r="S3" s="166"/>
      <c r="T3" s="104" t="s">
        <v>7</v>
      </c>
      <c r="U3" s="104" t="s">
        <v>8</v>
      </c>
      <c r="V3" s="104" t="s">
        <v>9</v>
      </c>
      <c r="W3" s="12" t="s">
        <v>10</v>
      </c>
    </row>
    <row r="4" spans="1:24" ht="16.5" thickBot="1" x14ac:dyDescent="0.3">
      <c r="A4" s="129"/>
      <c r="B4" s="14"/>
      <c r="C4" s="14"/>
      <c r="D4" s="14"/>
      <c r="E4" s="17"/>
      <c r="F4" s="13"/>
      <c r="G4" s="16"/>
      <c r="H4" s="15" t="s">
        <v>11</v>
      </c>
      <c r="I4" s="18" t="s">
        <v>12</v>
      </c>
      <c r="J4" s="15" t="s">
        <v>13</v>
      </c>
      <c r="K4" s="14"/>
      <c r="L4" s="14"/>
      <c r="M4" s="14"/>
      <c r="N4" s="17"/>
      <c r="O4" s="13"/>
      <c r="P4" s="16"/>
      <c r="Q4" s="15" t="s">
        <v>11</v>
      </c>
      <c r="R4" s="18" t="s">
        <v>12</v>
      </c>
      <c r="S4" s="15" t="s">
        <v>13</v>
      </c>
      <c r="T4" s="14"/>
      <c r="U4" s="14"/>
      <c r="V4" s="14"/>
      <c r="W4" s="17"/>
    </row>
    <row r="5" spans="1:24" x14ac:dyDescent="0.25">
      <c r="A5" s="129"/>
      <c r="B5" s="22">
        <v>0.5316553168888889</v>
      </c>
      <c r="C5" s="22">
        <v>0.52792684484848496</v>
      </c>
      <c r="D5" s="22">
        <v>0.48838074876767684</v>
      </c>
      <c r="E5" s="22">
        <v>0.69621828921212103</v>
      </c>
      <c r="F5" s="22">
        <v>0.22213131313131323</v>
      </c>
      <c r="G5" s="22">
        <v>0.23873737373737389</v>
      </c>
      <c r="H5" s="22">
        <v>0.27501777777777775</v>
      </c>
      <c r="I5" s="22">
        <v>0.31667282828282822</v>
      </c>
      <c r="J5" s="22">
        <v>0.30314656565656561</v>
      </c>
      <c r="K5" s="22">
        <v>0.51655700185858577</v>
      </c>
      <c r="L5" s="22">
        <v>0.58804524032323224</v>
      </c>
      <c r="M5" s="22">
        <v>0.56631392597979802</v>
      </c>
      <c r="N5" s="22">
        <v>0.71752579660606075</v>
      </c>
      <c r="O5" s="22">
        <v>0.26725252525252519</v>
      </c>
      <c r="P5" s="22">
        <v>0.35271717171717182</v>
      </c>
      <c r="Q5" s="22">
        <v>0.24941050505050491</v>
      </c>
      <c r="R5" s="22">
        <v>0.30733747474747464</v>
      </c>
      <c r="S5" s="22">
        <v>0.31490383838383851</v>
      </c>
      <c r="T5" s="22">
        <v>0.50518222072727259</v>
      </c>
      <c r="U5" s="22">
        <v>0.64886259082828301</v>
      </c>
      <c r="V5" s="22">
        <v>0.52668681212121216</v>
      </c>
      <c r="W5" s="22">
        <v>0.7270664707070702</v>
      </c>
    </row>
    <row r="6" spans="1:24" ht="15.75" x14ac:dyDescent="0.25">
      <c r="A6" s="129"/>
      <c r="B6" s="131"/>
      <c r="C6" s="130"/>
    </row>
    <row r="7" spans="1:24" ht="15.75" customHeight="1" thickBot="1" x14ac:dyDescent="0.3">
      <c r="A7" s="129"/>
      <c r="B7" s="103" t="s">
        <v>4</v>
      </c>
      <c r="C7" s="14"/>
      <c r="D7" s="22">
        <v>0.22213131313131323</v>
      </c>
    </row>
    <row r="8" spans="1:24" ht="15.75" customHeight="1" thickBot="1" x14ac:dyDescent="0.3">
      <c r="A8" s="129"/>
      <c r="B8" s="103" t="s">
        <v>5</v>
      </c>
      <c r="C8" s="14"/>
      <c r="D8" s="22">
        <v>0.23873737373737389</v>
      </c>
    </row>
    <row r="9" spans="1:24" ht="15.75" customHeight="1" thickBot="1" x14ac:dyDescent="0.3">
      <c r="A9" s="129"/>
      <c r="B9" s="132" t="s">
        <v>6</v>
      </c>
      <c r="C9" s="14" t="s">
        <v>11</v>
      </c>
      <c r="D9" s="22">
        <v>0.24941050505050491</v>
      </c>
    </row>
    <row r="10" spans="1:24" ht="16.5" thickBot="1" x14ac:dyDescent="0.3">
      <c r="A10" s="129"/>
      <c r="B10" s="12" t="s">
        <v>4</v>
      </c>
      <c r="C10" s="17"/>
      <c r="D10" s="22">
        <v>0.26725252525252519</v>
      </c>
    </row>
    <row r="11" spans="1:24" ht="16.5" thickBot="1" x14ac:dyDescent="0.3">
      <c r="A11" s="129"/>
      <c r="B11" s="134" t="s">
        <v>6</v>
      </c>
      <c r="C11" s="13" t="s">
        <v>11</v>
      </c>
      <c r="D11" s="22">
        <v>0.27501777777777775</v>
      </c>
    </row>
    <row r="12" spans="1:24" ht="16.5" thickBot="1" x14ac:dyDescent="0.3">
      <c r="A12" s="129"/>
      <c r="B12" s="133" t="s">
        <v>6</v>
      </c>
      <c r="C12" s="16" t="s">
        <v>13</v>
      </c>
      <c r="D12" s="22">
        <v>0.30314656565656561</v>
      </c>
    </row>
    <row r="13" spans="1:24" ht="16.5" thickBot="1" x14ac:dyDescent="0.3">
      <c r="A13" s="129"/>
      <c r="B13" s="132" t="s">
        <v>6</v>
      </c>
      <c r="C13" s="18" t="s">
        <v>12</v>
      </c>
      <c r="D13" s="22">
        <v>0.30733747474747464</v>
      </c>
    </row>
    <row r="14" spans="1:24" ht="15.75" customHeight="1" thickBot="1" x14ac:dyDescent="0.3">
      <c r="A14" s="129"/>
      <c r="B14" s="132" t="s">
        <v>6</v>
      </c>
      <c r="C14" s="15" t="s">
        <v>13</v>
      </c>
      <c r="D14" s="22">
        <v>0.31490383838383851</v>
      </c>
    </row>
    <row r="15" spans="1:24" ht="16.5" thickBot="1" x14ac:dyDescent="0.3">
      <c r="A15" s="129"/>
      <c r="B15" s="133" t="s">
        <v>6</v>
      </c>
      <c r="C15" s="18" t="s">
        <v>12</v>
      </c>
      <c r="D15" s="22">
        <v>0.31667282828282822</v>
      </c>
    </row>
    <row r="16" spans="1:24" ht="15.75" customHeight="1" thickBot="1" x14ac:dyDescent="0.3">
      <c r="A16" s="129"/>
      <c r="B16" s="104" t="s">
        <v>5</v>
      </c>
      <c r="C16" s="14"/>
      <c r="D16" s="22">
        <v>0.35271717171717182</v>
      </c>
    </row>
    <row r="17" spans="1:4" ht="15.75" customHeight="1" thickBot="1" x14ac:dyDescent="0.3">
      <c r="A17" s="129"/>
      <c r="B17" s="102" t="s">
        <v>9</v>
      </c>
      <c r="C17" s="14"/>
      <c r="D17" s="22">
        <v>0.48838074876767684</v>
      </c>
    </row>
    <row r="18" spans="1:4" ht="15.75" customHeight="1" thickBot="1" x14ac:dyDescent="0.3">
      <c r="A18" s="129"/>
      <c r="B18" s="104" t="s">
        <v>7</v>
      </c>
      <c r="C18" s="14"/>
      <c r="D18" s="22">
        <v>0.50518222072727259</v>
      </c>
    </row>
    <row r="19" spans="1:4" ht="16.5" thickBot="1" x14ac:dyDescent="0.3">
      <c r="A19" s="129"/>
      <c r="B19" s="8" t="s">
        <v>7</v>
      </c>
      <c r="C19" s="17"/>
      <c r="D19" s="22">
        <v>0.51655700185858577</v>
      </c>
    </row>
    <row r="20" spans="1:4" ht="16.5" thickBot="1" x14ac:dyDescent="0.3">
      <c r="A20" s="129"/>
      <c r="B20" s="9" t="s">
        <v>9</v>
      </c>
      <c r="C20" s="13"/>
      <c r="D20" s="22">
        <v>0.52668681212121216</v>
      </c>
    </row>
    <row r="21" spans="1:4" ht="16.5" thickBot="1" x14ac:dyDescent="0.3">
      <c r="A21" s="129"/>
      <c r="B21" s="102" t="s">
        <v>8</v>
      </c>
      <c r="C21" s="16"/>
      <c r="D21" s="22">
        <v>0.52792684484848496</v>
      </c>
    </row>
    <row r="22" spans="1:4" ht="16.5" thickBot="1" x14ac:dyDescent="0.3">
      <c r="A22" s="129"/>
      <c r="B22" s="102" t="s">
        <v>7</v>
      </c>
      <c r="C22" s="15"/>
      <c r="D22" s="22">
        <v>0.5316553168888889</v>
      </c>
    </row>
    <row r="23" spans="1:4" ht="15.75" customHeight="1" thickBot="1" x14ac:dyDescent="0.3">
      <c r="A23" s="129"/>
      <c r="B23" s="103" t="s">
        <v>9</v>
      </c>
      <c r="C23" s="15"/>
      <c r="D23" s="22">
        <v>0.56631392597979802</v>
      </c>
    </row>
    <row r="24" spans="1:4" ht="16.5" thickBot="1" x14ac:dyDescent="0.3">
      <c r="B24" s="103" t="s">
        <v>8</v>
      </c>
      <c r="C24" s="15"/>
      <c r="D24" s="22">
        <v>0.58804524032323224</v>
      </c>
    </row>
    <row r="25" spans="1:4" ht="16.5" thickBot="1" x14ac:dyDescent="0.3">
      <c r="B25" s="104" t="s">
        <v>8</v>
      </c>
      <c r="C25" s="14"/>
      <c r="D25" s="22">
        <v>0.64886259082828301</v>
      </c>
    </row>
    <row r="26" spans="1:4" ht="16.5" thickBot="1" x14ac:dyDescent="0.3">
      <c r="B26" s="102" t="s">
        <v>10</v>
      </c>
      <c r="C26" s="14"/>
      <c r="D26" s="22">
        <v>0.69621828921212103</v>
      </c>
    </row>
    <row r="27" spans="1:4" ht="16.5" thickBot="1" x14ac:dyDescent="0.3">
      <c r="B27" s="103" t="s">
        <v>10</v>
      </c>
      <c r="C27" s="14"/>
      <c r="D27" s="22">
        <v>0.71752579660606075</v>
      </c>
    </row>
    <row r="28" spans="1:4" ht="16.5" thickBot="1" x14ac:dyDescent="0.3">
      <c r="B28" s="12" t="s">
        <v>10</v>
      </c>
      <c r="C28" s="17"/>
      <c r="D28" s="22">
        <v>0.7270664707070702</v>
      </c>
    </row>
  </sheetData>
  <sortState xmlns:xlrd2="http://schemas.microsoft.com/office/spreadsheetml/2017/richdata2" ref="B7:D28">
    <sortCondition ref="D7:D28"/>
  </sortState>
  <mergeCells count="2">
    <mergeCell ref="H3:J3"/>
    <mergeCell ref="Q3:S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JasonXIII</cp:lastModifiedBy>
  <dcterms:created xsi:type="dcterms:W3CDTF">2015-06-05T18:19:34Z</dcterms:created>
  <dcterms:modified xsi:type="dcterms:W3CDTF">2022-09-30T09:03:09Z</dcterms:modified>
</cp:coreProperties>
</file>