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ão Sousa\Downloads\"/>
    </mc:Choice>
  </mc:AlternateContent>
  <xr:revisionPtr revIDLastSave="0" documentId="13_ncr:1_{16619C49-12C8-4320-A645-65D0F5502AB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<sst xmlns="http://schemas.openxmlformats.org/spreadsheetml/2006/main" count="312" uniqueCount="138">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</sst>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4472C4"/>
      </patternFill>
    </fill>
    <fill>
      <patternFill patternType="solid">
        <fgColor rgb="FF4472C4"/>
        <bgColor rgb="FF666699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workbookViewId="0">
      <selection activeCell="H19" sqref="H19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20" ht="21" x14ac:dyDescent="0.3">
      <c r="A1" s="24" t="s">
        <v>136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/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6.05" customHeight="1" thickBot="1" x14ac:dyDescent="0.35">
      <c r="B8" s="1"/>
      <c r="C8" s="1"/>
      <c r="E8" s="79" t="s">
        <v>4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6.05" customHeight="1" thickBot="1" x14ac:dyDescent="0.35">
      <c r="B9" s="1"/>
      <c r="C9" s="1"/>
      <c r="D9" s="41">
        <f>C10</f>
        <v>1200618</v>
      </c>
      <c r="E9" s="42">
        <f>C11</f>
        <v>1201942</v>
      </c>
      <c r="F9" s="42">
        <f>C12</f>
        <v>1191576</v>
      </c>
      <c r="G9" s="42">
        <f>C13</f>
        <v>1190701</v>
      </c>
      <c r="H9" s="42">
        <f>C14</f>
        <v>1190569</v>
      </c>
      <c r="I9" s="42">
        <f>C15</f>
        <v>1201539</v>
      </c>
      <c r="J9" s="42" t="str">
        <f>C16</f>
        <v>Student 7</v>
      </c>
      <c r="K9" s="42" t="str">
        <f>C17</f>
        <v>Student 8</v>
      </c>
      <c r="L9" s="42" t="str">
        <f>C18</f>
        <v>Student 9</v>
      </c>
      <c r="M9" s="42" t="str">
        <f>C19</f>
        <v>Student 10</v>
      </c>
      <c r="N9" s="42" t="str">
        <f>C20</f>
        <v>Student 11</v>
      </c>
      <c r="O9" s="42" t="str">
        <f>C21</f>
        <v>Student 12</v>
      </c>
      <c r="P9" s="42" t="str">
        <f>C22</f>
        <v>Student 13</v>
      </c>
      <c r="Q9" s="42" t="str">
        <f>C23</f>
        <v>Student 14</v>
      </c>
      <c r="R9" s="42" t="str">
        <f>C24</f>
        <v>Student 15</v>
      </c>
      <c r="S9" s="43" t="s">
        <v>5</v>
      </c>
    </row>
    <row r="10" spans="1:20" ht="16.2" thickBot="1" x14ac:dyDescent="0.35">
      <c r="B10" s="76" t="s">
        <v>6</v>
      </c>
      <c r="C10" s="60">
        <v>1200618</v>
      </c>
      <c r="D10" s="61">
        <v>5</v>
      </c>
      <c r="E10" s="62">
        <v>5</v>
      </c>
      <c r="F10" s="63">
        <v>4</v>
      </c>
      <c r="G10" s="63">
        <v>2</v>
      </c>
      <c r="H10" s="63">
        <v>2</v>
      </c>
      <c r="I10" s="63">
        <v>4</v>
      </c>
      <c r="J10" s="38"/>
      <c r="K10" s="38"/>
      <c r="L10" s="38"/>
      <c r="M10" s="38"/>
      <c r="N10" s="38"/>
      <c r="O10" s="38"/>
      <c r="P10" s="38"/>
      <c r="Q10" s="38"/>
      <c r="R10" s="37"/>
      <c r="S10" s="49">
        <f>AVERAGE(D10:R10)</f>
        <v>3.6666666666666665</v>
      </c>
    </row>
    <row r="11" spans="1:20" ht="16.2" thickBot="1" x14ac:dyDescent="0.35">
      <c r="B11" s="77"/>
      <c r="C11" s="64">
        <v>1201942</v>
      </c>
      <c r="D11" s="65">
        <v>5</v>
      </c>
      <c r="E11" s="61">
        <v>5</v>
      </c>
      <c r="F11" s="66">
        <v>4</v>
      </c>
      <c r="G11" s="64">
        <v>2</v>
      </c>
      <c r="H11" s="64">
        <v>2</v>
      </c>
      <c r="I11" s="64">
        <v>4</v>
      </c>
      <c r="J11" s="8"/>
      <c r="K11" s="8"/>
      <c r="L11" s="8"/>
      <c r="M11" s="8"/>
      <c r="N11" s="8"/>
      <c r="O11" s="8"/>
      <c r="P11" s="8"/>
      <c r="Q11" s="8"/>
      <c r="R11" s="10"/>
      <c r="S11" s="50">
        <f t="shared" ref="S11:S24" si="0">AVERAGE(D11:R11)</f>
        <v>3.6666666666666665</v>
      </c>
    </row>
    <row r="12" spans="1:20" ht="16.2" thickBot="1" x14ac:dyDescent="0.35">
      <c r="B12" s="77"/>
      <c r="C12" s="64">
        <v>1191576</v>
      </c>
      <c r="D12" s="64">
        <v>5</v>
      </c>
      <c r="E12" s="65">
        <v>5</v>
      </c>
      <c r="F12" s="61">
        <v>4</v>
      </c>
      <c r="G12" s="66">
        <v>3</v>
      </c>
      <c r="H12" s="64">
        <v>3</v>
      </c>
      <c r="I12" s="64">
        <v>3</v>
      </c>
      <c r="J12" s="8"/>
      <c r="K12" s="8"/>
      <c r="L12" s="8"/>
      <c r="M12" s="8"/>
      <c r="N12" s="8"/>
      <c r="O12" s="8"/>
      <c r="P12" s="8"/>
      <c r="Q12" s="8"/>
      <c r="R12" s="10"/>
      <c r="S12" s="50">
        <f t="shared" si="0"/>
        <v>3.8333333333333335</v>
      </c>
    </row>
    <row r="13" spans="1:20" ht="16.2" thickBot="1" x14ac:dyDescent="0.35">
      <c r="B13" s="77"/>
      <c r="C13" s="64">
        <v>1190701</v>
      </c>
      <c r="D13" s="64">
        <v>4</v>
      </c>
      <c r="E13" s="64">
        <v>4</v>
      </c>
      <c r="F13" s="65">
        <v>3</v>
      </c>
      <c r="G13" s="61">
        <v>4</v>
      </c>
      <c r="H13" s="66">
        <v>4</v>
      </c>
      <c r="I13" s="64">
        <v>4</v>
      </c>
      <c r="J13" s="8"/>
      <c r="K13" s="8"/>
      <c r="L13" s="8"/>
      <c r="M13" s="8"/>
      <c r="N13" s="8"/>
      <c r="O13" s="8"/>
      <c r="P13" s="8"/>
      <c r="Q13" s="8"/>
      <c r="R13" s="10"/>
      <c r="S13" s="50">
        <f t="shared" si="0"/>
        <v>3.8333333333333335</v>
      </c>
    </row>
    <row r="14" spans="1:20" ht="16.2" thickBot="1" x14ac:dyDescent="0.35">
      <c r="B14" s="77"/>
      <c r="C14" s="64">
        <v>1190569</v>
      </c>
      <c r="D14" s="64">
        <v>5</v>
      </c>
      <c r="E14" s="64">
        <v>5</v>
      </c>
      <c r="F14" s="64">
        <v>4</v>
      </c>
      <c r="G14" s="65">
        <v>4</v>
      </c>
      <c r="H14" s="61">
        <v>4</v>
      </c>
      <c r="I14" s="66">
        <v>4</v>
      </c>
      <c r="J14" s="8"/>
      <c r="K14" s="8"/>
      <c r="L14" s="8"/>
      <c r="M14" s="8"/>
      <c r="N14" s="8"/>
      <c r="O14" s="8"/>
      <c r="P14" s="8"/>
      <c r="Q14" s="8"/>
      <c r="R14" s="10"/>
      <c r="S14" s="50">
        <f t="shared" si="0"/>
        <v>4.333333333333333</v>
      </c>
    </row>
    <row r="15" spans="1:20" ht="16.2" thickBot="1" x14ac:dyDescent="0.35">
      <c r="B15" s="77"/>
      <c r="C15" s="64">
        <v>1201539</v>
      </c>
      <c r="D15" s="64">
        <v>5</v>
      </c>
      <c r="E15" s="64">
        <v>5</v>
      </c>
      <c r="F15" s="64">
        <v>3</v>
      </c>
      <c r="G15" s="64">
        <v>4</v>
      </c>
      <c r="H15" s="65">
        <v>4</v>
      </c>
      <c r="I15" s="61">
        <v>4</v>
      </c>
      <c r="J15" s="35"/>
      <c r="K15" s="8"/>
      <c r="L15" s="8"/>
      <c r="M15" s="8"/>
      <c r="N15" s="8"/>
      <c r="O15" s="8"/>
      <c r="P15" s="8"/>
      <c r="Q15" s="8"/>
      <c r="R15" s="10"/>
      <c r="S15" s="50">
        <f t="shared" si="0"/>
        <v>4.166666666666667</v>
      </c>
    </row>
    <row r="16" spans="1:20" ht="16.2" thickBot="1" x14ac:dyDescent="0.35">
      <c r="B16" s="77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0" t="e">
        <f t="shared" si="0"/>
        <v>#DIV/0!</v>
      </c>
    </row>
    <row r="17" spans="1:19" ht="16.2" thickBot="1" x14ac:dyDescent="0.35">
      <c r="B17" s="77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0" t="e">
        <f t="shared" si="0"/>
        <v>#DIV/0!</v>
      </c>
    </row>
    <row r="18" spans="1:19" ht="16.2" thickBot="1" x14ac:dyDescent="0.35">
      <c r="B18" s="77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0" t="e">
        <f t="shared" si="0"/>
        <v>#DIV/0!</v>
      </c>
    </row>
    <row r="19" spans="1:19" ht="16.2" thickBot="1" x14ac:dyDescent="0.35">
      <c r="B19" s="77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0" t="e">
        <f t="shared" si="0"/>
        <v>#DIV/0!</v>
      </c>
    </row>
    <row r="20" spans="1:19" ht="16.2" thickBot="1" x14ac:dyDescent="0.35">
      <c r="B20" s="77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0" t="e">
        <f t="shared" si="0"/>
        <v>#DIV/0!</v>
      </c>
    </row>
    <row r="21" spans="1:19" ht="16.2" thickBot="1" x14ac:dyDescent="0.35">
      <c r="B21" s="77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0" t="e">
        <f t="shared" si="0"/>
        <v>#DIV/0!</v>
      </c>
    </row>
    <row r="22" spans="1:19" ht="16.2" thickBot="1" x14ac:dyDescent="0.35">
      <c r="B22" s="77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0" t="e">
        <f t="shared" si="0"/>
        <v>#DIV/0!</v>
      </c>
    </row>
    <row r="23" spans="1:19" ht="16.2" thickBot="1" x14ac:dyDescent="0.35">
      <c r="B23" s="77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6"/>
      <c r="S23" s="50" t="e">
        <f t="shared" si="0"/>
        <v>#DIV/0!</v>
      </c>
    </row>
    <row r="24" spans="1:19" ht="16.2" thickBot="1" x14ac:dyDescent="0.35">
      <c r="B24" s="78"/>
      <c r="C24" s="39" t="s">
        <v>15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40"/>
      <c r="R24" s="47"/>
      <c r="S24" s="51" t="e">
        <f t="shared" si="0"/>
        <v>#DIV/0!</v>
      </c>
    </row>
    <row r="25" spans="1:19" ht="16.2" thickBot="1" x14ac:dyDescent="0.35">
      <c r="B25" s="1"/>
      <c r="C25" s="44" t="s">
        <v>5</v>
      </c>
      <c r="D25" s="45">
        <f>AVERAGE(D10:D24)</f>
        <v>4.833333333333333</v>
      </c>
      <c r="E25" s="45">
        <f t="shared" ref="E25:R25" si="1">AVERAGE(E10:E24)</f>
        <v>4.833333333333333</v>
      </c>
      <c r="F25" s="45">
        <f t="shared" si="1"/>
        <v>3.6666666666666665</v>
      </c>
      <c r="G25" s="45">
        <f t="shared" si="1"/>
        <v>3.1666666666666665</v>
      </c>
      <c r="H25" s="45">
        <f t="shared" si="1"/>
        <v>3.1666666666666665</v>
      </c>
      <c r="I25" s="45">
        <f t="shared" si="1"/>
        <v>3.8333333333333335</v>
      </c>
      <c r="J25" s="45" t="e">
        <f t="shared" si="1"/>
        <v>#DIV/0!</v>
      </c>
      <c r="K25" s="45" t="e">
        <f t="shared" si="1"/>
        <v>#DIV/0!</v>
      </c>
      <c r="L25" s="45" t="e">
        <f t="shared" si="1"/>
        <v>#DIV/0!</v>
      </c>
      <c r="M25" s="45" t="e">
        <f t="shared" si="1"/>
        <v>#DIV/0!</v>
      </c>
      <c r="N25" s="45" t="e">
        <f t="shared" si="1"/>
        <v>#DIV/0!</v>
      </c>
      <c r="O25" s="45" t="e">
        <f t="shared" si="1"/>
        <v>#DIV/0!</v>
      </c>
      <c r="P25" s="45" t="e">
        <f t="shared" si="1"/>
        <v>#DIV/0!</v>
      </c>
      <c r="Q25" s="45" t="e">
        <f t="shared" si="1"/>
        <v>#DIV/0!</v>
      </c>
      <c r="R25" s="48" t="e">
        <f t="shared" si="1"/>
        <v>#DIV/0!</v>
      </c>
      <c r="S25" s="52"/>
    </row>
    <row r="27" spans="1:19" x14ac:dyDescent="0.3">
      <c r="A27" s="4" t="s">
        <v>16</v>
      </c>
    </row>
    <row r="28" spans="1:19" x14ac:dyDescent="0.3">
      <c r="A28" t="s">
        <v>17</v>
      </c>
    </row>
    <row r="29" spans="1:19" x14ac:dyDescent="0.3">
      <c r="A29" s="3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2" x14ac:dyDescent="0.3">
      <c r="A33">
        <v>2</v>
      </c>
      <c r="B33" t="s">
        <v>22</v>
      </c>
    </row>
    <row r="34" spans="1:2" x14ac:dyDescent="0.3">
      <c r="A34">
        <v>3</v>
      </c>
      <c r="B34" t="s">
        <v>23</v>
      </c>
    </row>
    <row r="35" spans="1:2" x14ac:dyDescent="0.3">
      <c r="A35">
        <v>4</v>
      </c>
      <c r="B35" t="s">
        <v>24</v>
      </c>
    </row>
    <row r="36" spans="1:2" x14ac:dyDescent="0.3">
      <c r="A36">
        <v>5</v>
      </c>
      <c r="B36" t="s">
        <v>25</v>
      </c>
    </row>
  </sheetData>
  <mergeCells count="2">
    <mergeCell ref="B10:B24"/>
    <mergeCell ref="E8:T8"/>
  </mergeCells>
  <dataValidations count="2">
    <dataValidation type="list" allowBlank="1" showInputMessage="1" showErrorMessage="1" sqref="J10:R24 D16:I24" xr:uid="{00000000-0002-0000-0000-000000000000}">
      <formula1>$A$31:$A$36</formula1>
    </dataValidation>
    <dataValidation type="list" allowBlank="1" showInputMessage="1" showErrorMessage="1" sqref="D10:I15" xr:uid="{4A0C4A85-7928-D345-A46D-380E851E3C6B}">
      <formula1>$A$31:$A$36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9"/>
  <sheetViews>
    <sheetView tabSelected="1" topLeftCell="A23" workbookViewId="0">
      <selection activeCell="C29" sqref="C29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26</v>
      </c>
    </row>
    <row r="2" spans="1:10" ht="16.2" thickBot="1" x14ac:dyDescent="0.35"/>
    <row r="3" spans="1:10" x14ac:dyDescent="0.3">
      <c r="A3" s="76" t="s">
        <v>27</v>
      </c>
      <c r="B3" s="84" t="s">
        <v>28</v>
      </c>
      <c r="C3" s="84" t="s">
        <v>29</v>
      </c>
      <c r="D3" s="82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77"/>
      <c r="B4" s="85"/>
      <c r="C4" s="85"/>
      <c r="D4" s="83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.4" thickBot="1" x14ac:dyDescent="0.35">
      <c r="A5" s="77"/>
      <c r="B5" s="85"/>
      <c r="C5" s="85"/>
      <c r="D5" s="83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8" x14ac:dyDescent="0.3">
      <c r="A6" s="67">
        <v>101</v>
      </c>
      <c r="B6" s="68"/>
      <c r="C6" s="29">
        <v>4</v>
      </c>
      <c r="D6" s="75" t="s">
        <v>137</v>
      </c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8" x14ac:dyDescent="0.3">
      <c r="A7" s="69">
        <v>102</v>
      </c>
      <c r="B7" s="70"/>
      <c r="C7" s="29">
        <v>4</v>
      </c>
      <c r="D7" s="75" t="s">
        <v>137</v>
      </c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8" x14ac:dyDescent="0.3">
      <c r="A8" s="69">
        <v>103</v>
      </c>
      <c r="B8" s="70"/>
      <c r="C8" s="29">
        <v>4</v>
      </c>
      <c r="D8" s="75" t="s">
        <v>137</v>
      </c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8" x14ac:dyDescent="0.3">
      <c r="A9" s="69">
        <v>104</v>
      </c>
      <c r="B9" s="70"/>
      <c r="C9" s="29">
        <v>4</v>
      </c>
      <c r="D9" s="75" t="s">
        <v>137</v>
      </c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8" x14ac:dyDescent="0.3">
      <c r="A10" s="69">
        <v>201</v>
      </c>
      <c r="B10" s="70">
        <v>1201942</v>
      </c>
      <c r="C10" s="29">
        <v>5</v>
      </c>
      <c r="D10" s="58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8" x14ac:dyDescent="0.3">
      <c r="A11" s="69">
        <v>202</v>
      </c>
      <c r="B11" s="70">
        <v>1200618</v>
      </c>
      <c r="C11" s="29">
        <v>4</v>
      </c>
      <c r="D11" s="58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8" x14ac:dyDescent="0.3">
      <c r="A12" s="69">
        <v>203</v>
      </c>
      <c r="B12" s="70">
        <v>1200618</v>
      </c>
      <c r="C12" s="29">
        <v>4</v>
      </c>
      <c r="D12" s="58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8" x14ac:dyDescent="0.3">
      <c r="A13" s="69">
        <v>204</v>
      </c>
      <c r="B13" s="70">
        <v>1201539</v>
      </c>
      <c r="C13" s="29">
        <v>4</v>
      </c>
      <c r="D13" s="58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8" x14ac:dyDescent="0.3">
      <c r="A14" s="69">
        <v>205</v>
      </c>
      <c r="B14" s="70">
        <v>1190569</v>
      </c>
      <c r="C14" s="29">
        <v>4</v>
      </c>
      <c r="D14" s="58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8" x14ac:dyDescent="0.3">
      <c r="A15" s="69">
        <v>206</v>
      </c>
      <c r="B15" s="70">
        <v>1201539</v>
      </c>
      <c r="C15" s="29">
        <v>4</v>
      </c>
      <c r="D15" s="58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8" x14ac:dyDescent="0.3">
      <c r="A16" s="69">
        <v>207</v>
      </c>
      <c r="B16" s="70">
        <v>1190701</v>
      </c>
      <c r="C16" s="29">
        <v>4</v>
      </c>
      <c r="D16" s="58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8" x14ac:dyDescent="0.3">
      <c r="A17" s="69">
        <v>208</v>
      </c>
      <c r="B17" s="70">
        <v>1201942</v>
      </c>
      <c r="C17" s="29">
        <v>4</v>
      </c>
      <c r="D17" s="58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8" x14ac:dyDescent="0.3">
      <c r="A18" s="69">
        <v>209</v>
      </c>
      <c r="B18" s="70">
        <v>1190569</v>
      </c>
      <c r="C18" s="29">
        <v>4</v>
      </c>
      <c r="D18" s="58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8" x14ac:dyDescent="0.3">
      <c r="A19" s="69">
        <v>301</v>
      </c>
      <c r="B19" s="70">
        <v>1200618</v>
      </c>
      <c r="C19" s="29">
        <v>5</v>
      </c>
      <c r="D19" s="58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8" x14ac:dyDescent="0.3">
      <c r="A20" s="69">
        <v>302</v>
      </c>
      <c r="B20" s="70">
        <v>1190569</v>
      </c>
      <c r="C20" s="29">
        <v>4</v>
      </c>
      <c r="D20" s="58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8" x14ac:dyDescent="0.3">
      <c r="A21" s="69">
        <v>303</v>
      </c>
      <c r="B21" s="70">
        <v>1190701</v>
      </c>
      <c r="C21" s="29">
        <v>5</v>
      </c>
      <c r="D21" s="58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7.4" thickBot="1" x14ac:dyDescent="0.35">
      <c r="A22" s="69">
        <v>304</v>
      </c>
      <c r="B22" s="71">
        <v>1191576</v>
      </c>
      <c r="C22" s="29">
        <v>5</v>
      </c>
      <c r="D22" s="58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7.4" thickBot="1" x14ac:dyDescent="0.35">
      <c r="A23" s="69">
        <v>305</v>
      </c>
      <c r="B23" s="72">
        <v>1201942</v>
      </c>
      <c r="C23" s="29">
        <v>5</v>
      </c>
      <c r="D23" s="58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8" x14ac:dyDescent="0.3">
      <c r="A24" s="69">
        <v>306</v>
      </c>
      <c r="B24" s="68"/>
      <c r="C24" s="29">
        <v>5</v>
      </c>
      <c r="D24" s="75">
        <v>1200618.1201942</v>
      </c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  <row r="25" spans="1:10" ht="47.4" thickBot="1" x14ac:dyDescent="0.35">
      <c r="A25" s="73">
        <v>307</v>
      </c>
      <c r="B25" s="71">
        <v>1201539</v>
      </c>
      <c r="C25" s="29">
        <v>5</v>
      </c>
      <c r="D25" s="59"/>
      <c r="E25" s="22" t="s">
        <v>37</v>
      </c>
      <c r="F25" s="23" t="s">
        <v>38</v>
      </c>
      <c r="G25" s="23" t="s">
        <v>39</v>
      </c>
      <c r="H25" s="23" t="s">
        <v>40</v>
      </c>
      <c r="I25" s="23" t="s">
        <v>41</v>
      </c>
      <c r="J25" s="33" t="s">
        <v>43</v>
      </c>
    </row>
    <row r="26" spans="1:10" ht="47.4" thickBot="1" x14ac:dyDescent="0.35">
      <c r="A26" s="74">
        <v>401</v>
      </c>
      <c r="B26" s="72">
        <v>1191576</v>
      </c>
      <c r="C26" s="29">
        <v>4</v>
      </c>
      <c r="D26" s="59"/>
      <c r="E26" s="22" t="s">
        <v>37</v>
      </c>
      <c r="F26" s="23" t="s">
        <v>38</v>
      </c>
      <c r="G26" s="23" t="s">
        <v>39</v>
      </c>
      <c r="H26" s="23" t="s">
        <v>40</v>
      </c>
      <c r="I26" s="23" t="s">
        <v>41</v>
      </c>
      <c r="J26" s="33" t="s">
        <v>43</v>
      </c>
    </row>
    <row r="27" spans="1:10" ht="47.4" thickBot="1" x14ac:dyDescent="0.35">
      <c r="A27" s="74">
        <v>402</v>
      </c>
      <c r="B27" s="72">
        <v>1191576</v>
      </c>
      <c r="C27" s="29">
        <v>4</v>
      </c>
      <c r="D27" s="59"/>
      <c r="E27" s="22" t="s">
        <v>37</v>
      </c>
      <c r="F27" s="23" t="s">
        <v>38</v>
      </c>
      <c r="G27" s="23" t="s">
        <v>39</v>
      </c>
      <c r="H27" s="23" t="s">
        <v>40</v>
      </c>
      <c r="I27" s="23" t="s">
        <v>41</v>
      </c>
      <c r="J27" s="33" t="s">
        <v>43</v>
      </c>
    </row>
    <row r="28" spans="1:10" ht="47.4" thickBot="1" x14ac:dyDescent="0.35">
      <c r="A28" s="74">
        <v>403</v>
      </c>
      <c r="B28" s="72">
        <v>1201942</v>
      </c>
      <c r="C28" s="29">
        <v>4</v>
      </c>
      <c r="D28" s="59"/>
      <c r="E28" s="22" t="s">
        <v>37</v>
      </c>
      <c r="F28" s="23" t="s">
        <v>38</v>
      </c>
      <c r="G28" s="23" t="s">
        <v>39</v>
      </c>
      <c r="H28" s="23" t="s">
        <v>40</v>
      </c>
      <c r="I28" s="23" t="s">
        <v>41</v>
      </c>
      <c r="J28" s="33" t="s">
        <v>43</v>
      </c>
    </row>
    <row r="29" spans="1:10" ht="47.4" thickBot="1" x14ac:dyDescent="0.35">
      <c r="A29" s="74">
        <v>404</v>
      </c>
      <c r="B29" s="72">
        <v>1201942</v>
      </c>
      <c r="C29" s="29">
        <v>4</v>
      </c>
      <c r="D29" s="59"/>
      <c r="E29" s="22" t="s">
        <v>37</v>
      </c>
      <c r="F29" s="23" t="s">
        <v>38</v>
      </c>
      <c r="G29" s="23" t="s">
        <v>39</v>
      </c>
      <c r="H29" s="23" t="s">
        <v>40</v>
      </c>
      <c r="I29" s="23" t="s">
        <v>41</v>
      </c>
      <c r="J29" s="33" t="s">
        <v>43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9">
    <cfRule type="expression" dxfId="5" priority="2" stopIfTrue="1">
      <formula>$C18=E$3</formula>
    </cfRule>
  </conditionalFormatting>
  <conditionalFormatting sqref="F18:F29">
    <cfRule type="expression" dxfId="4" priority="3" stopIfTrue="1">
      <formula>$C18=F$3</formula>
    </cfRule>
  </conditionalFormatting>
  <conditionalFormatting sqref="G18:G29">
    <cfRule type="expression" dxfId="3" priority="4" stopIfTrue="1">
      <formula>$C18=G$3</formula>
    </cfRule>
  </conditionalFormatting>
  <conditionalFormatting sqref="H18:H29">
    <cfRule type="expression" dxfId="2" priority="5" stopIfTrue="1">
      <formula>$C18=H$3</formula>
    </cfRule>
  </conditionalFormatting>
  <conditionalFormatting sqref="I18:I29">
    <cfRule type="expression" dxfId="1" priority="6" stopIfTrue="1">
      <formula>$C18=I$3</formula>
    </cfRule>
  </conditionalFormatting>
  <conditionalFormatting sqref="J7:J29">
    <cfRule type="expression" dxfId="0" priority="1" stopIfTrue="1">
      <formula>$C7=J$3</formula>
    </cfRule>
  </conditionalFormatting>
  <dataValidations count="1">
    <dataValidation type="list" allowBlank="1" showInputMessage="1" showErrorMessage="1" sqref="C6:C29" xr:uid="{00000000-0002-0000-0100-000001000000}">
      <formula1>$E$3:$J$3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4" workbookViewId="0">
      <selection activeCell="F7" sqref="F7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96875" style="1" bestFit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44</v>
      </c>
      <c r="C3" s="20">
        <f>'Group and Self Assessment'!C10</f>
        <v>1200618</v>
      </c>
      <c r="D3" s="20">
        <f>'Group and Self Assessment'!C11</f>
        <v>1201942</v>
      </c>
      <c r="E3" s="20">
        <f>'Group and Self Assessment'!C12</f>
        <v>1191576</v>
      </c>
      <c r="F3" s="20">
        <f>'Group and Self Assessment'!C13</f>
        <v>1190701</v>
      </c>
      <c r="G3" s="20">
        <f>'Group and Self Assessment'!C14</f>
        <v>1190569</v>
      </c>
      <c r="H3" s="20">
        <f>'Group and Self Assessment'!C15</f>
        <v>1201539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.4" x14ac:dyDescent="0.3">
      <c r="A4" s="14" t="s">
        <v>49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24.8" x14ac:dyDescent="0.3">
      <c r="A5" s="14" t="s">
        <v>56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" x14ac:dyDescent="0.3">
      <c r="A6" s="14" t="s">
        <v>63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.6" x14ac:dyDescent="0.3">
      <c r="A7" s="14" t="s">
        <v>69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">
      <c r="A8" s="14" t="s">
        <v>45</v>
      </c>
      <c r="B8" s="18">
        <f>SUM(B4:B7)</f>
        <v>1</v>
      </c>
      <c r="C8" s="7">
        <f t="shared" ref="C8:Q8" si="1">SUMPRODUCT(C4:C7,$B$4:$B$7)</f>
        <v>4</v>
      </c>
      <c r="D8" s="7">
        <f t="shared" si="1"/>
        <v>4</v>
      </c>
      <c r="E8" s="7">
        <f t="shared" si="1"/>
        <v>4</v>
      </c>
      <c r="F8" s="7">
        <f t="shared" si="1"/>
        <v>4</v>
      </c>
      <c r="G8" s="7">
        <f t="shared" si="1"/>
        <v>4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75</v>
      </c>
      <c r="B9" s="23"/>
      <c r="C9" s="23">
        <f>C8/5*20</f>
        <v>16</v>
      </c>
      <c r="D9" s="23">
        <f t="shared" ref="D9:Q9" si="2">D8/5*20</f>
        <v>16</v>
      </c>
      <c r="E9" s="23">
        <f t="shared" si="2"/>
        <v>16</v>
      </c>
      <c r="F9" s="23">
        <f t="shared" si="2"/>
        <v>16</v>
      </c>
      <c r="G9" s="23">
        <f t="shared" si="2"/>
        <v>16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4" workbookViewId="0">
      <selection activeCell="J28" sqref="J28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4" width="20.69921875" style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44</v>
      </c>
      <c r="C3" s="20">
        <f>'Group and Self Assessment'!C10</f>
        <v>1200618</v>
      </c>
      <c r="D3" s="20">
        <f>'Group and Self Assessment'!C11</f>
        <v>1201942</v>
      </c>
      <c r="E3" s="20">
        <f>'Group and Self Assessment'!C12</f>
        <v>1191576</v>
      </c>
      <c r="F3" s="20">
        <f>'Group and Self Assessment'!C13</f>
        <v>1190701</v>
      </c>
      <c r="G3" s="20">
        <f>'Group and Self Assessment'!C14</f>
        <v>1190569</v>
      </c>
      <c r="H3" s="20">
        <f>'Group and Self Assessment'!C15</f>
        <v>1201539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5">
        <f>0</f>
        <v>0</v>
      </c>
      <c r="T3" s="56">
        <f>1</f>
        <v>1</v>
      </c>
      <c r="U3" s="56">
        <f>2</f>
        <v>2</v>
      </c>
      <c r="V3" s="55">
        <f>3</f>
        <v>3</v>
      </c>
      <c r="W3" s="55">
        <f>4</f>
        <v>4</v>
      </c>
      <c r="X3" s="55">
        <f>5</f>
        <v>5</v>
      </c>
      <c r="Y3" s="21" t="s">
        <v>48</v>
      </c>
      <c r="Z3" s="12" t="s">
        <v>30</v>
      </c>
    </row>
    <row r="4" spans="1:26" ht="144.75" customHeight="1" x14ac:dyDescent="0.3">
      <c r="A4" s="14" t="s">
        <v>77</v>
      </c>
      <c r="B4" s="17">
        <v>0.1</v>
      </c>
      <c r="C4" s="25">
        <v>4</v>
      </c>
      <c r="D4" s="25">
        <v>4</v>
      </c>
      <c r="E4" s="25">
        <v>4</v>
      </c>
      <c r="F4" s="25">
        <v>5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3">
        <f t="shared" ref="R4:R7" si="0">AVERAGE(C4:Q4)</f>
        <v>4.2</v>
      </c>
      <c r="S4" s="57" t="s">
        <v>78</v>
      </c>
      <c r="T4" s="57" t="s">
        <v>79</v>
      </c>
      <c r="U4" s="57" t="s">
        <v>80</v>
      </c>
      <c r="V4" s="57" t="s">
        <v>81</v>
      </c>
      <c r="W4" s="57" t="s">
        <v>82</v>
      </c>
      <c r="X4" s="57" t="s">
        <v>83</v>
      </c>
      <c r="Y4" s="54"/>
      <c r="Z4" s="15"/>
    </row>
    <row r="5" spans="1:26" ht="101.25" customHeight="1" x14ac:dyDescent="0.3">
      <c r="A5" s="14" t="s">
        <v>84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3">
        <f t="shared" si="0"/>
        <v>4</v>
      </c>
      <c r="S5" s="57" t="s">
        <v>85</v>
      </c>
      <c r="T5" s="57" t="s">
        <v>86</v>
      </c>
      <c r="U5" s="57" t="s">
        <v>87</v>
      </c>
      <c r="V5" s="57" t="s">
        <v>88</v>
      </c>
      <c r="W5" s="57" t="s">
        <v>89</v>
      </c>
      <c r="X5" s="57" t="s">
        <v>90</v>
      </c>
      <c r="Y5" s="54"/>
      <c r="Z5" s="15"/>
    </row>
    <row r="6" spans="1:26" ht="46.8" x14ac:dyDescent="0.3">
      <c r="A6" s="14" t="s">
        <v>91</v>
      </c>
      <c r="B6" s="17">
        <v>0.05</v>
      </c>
      <c r="C6" s="25">
        <v>4</v>
      </c>
      <c r="D6" s="25">
        <v>4</v>
      </c>
      <c r="E6" s="25">
        <v>4</v>
      </c>
      <c r="F6" s="25">
        <v>5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3">
        <f t="shared" si="0"/>
        <v>4.2</v>
      </c>
      <c r="S6" s="57" t="s">
        <v>92</v>
      </c>
      <c r="T6" s="57" t="s">
        <v>93</v>
      </c>
      <c r="U6" s="57" t="s">
        <v>94</v>
      </c>
      <c r="V6" s="57" t="s">
        <v>95</v>
      </c>
      <c r="W6" s="57" t="s">
        <v>96</v>
      </c>
      <c r="X6" s="57" t="s">
        <v>97</v>
      </c>
      <c r="Y6" s="54"/>
      <c r="Z6" s="15"/>
    </row>
    <row r="7" spans="1:26" ht="46.8" x14ac:dyDescent="0.3">
      <c r="A7" s="14" t="s">
        <v>98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3">
        <f t="shared" si="0"/>
        <v>4</v>
      </c>
      <c r="S7" s="57" t="s">
        <v>92</v>
      </c>
      <c r="T7" s="57" t="s">
        <v>99</v>
      </c>
      <c r="U7" s="57" t="s">
        <v>100</v>
      </c>
      <c r="V7" s="57" t="s">
        <v>101</v>
      </c>
      <c r="W7" s="57" t="s">
        <v>102</v>
      </c>
      <c r="X7" s="57" t="s">
        <v>103</v>
      </c>
      <c r="Y7" s="54"/>
      <c r="Z7" s="15"/>
    </row>
    <row r="8" spans="1:26" ht="62.4" x14ac:dyDescent="0.3">
      <c r="A8" s="14" t="s">
        <v>104</v>
      </c>
      <c r="B8" s="17">
        <v>0.1</v>
      </c>
      <c r="C8" s="25">
        <v>3</v>
      </c>
      <c r="D8" s="25">
        <v>3</v>
      </c>
      <c r="E8" s="25">
        <v>3</v>
      </c>
      <c r="F8" s="25">
        <v>3</v>
      </c>
      <c r="G8" s="25">
        <v>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3">
        <f t="shared" ref="R8:R12" si="1">AVERAGE(C8:Q8)</f>
        <v>3.2</v>
      </c>
      <c r="S8" s="57" t="s">
        <v>92</v>
      </c>
      <c r="T8" s="57" t="s">
        <v>105</v>
      </c>
      <c r="U8" s="57" t="s">
        <v>106</v>
      </c>
      <c r="V8" s="57" t="s">
        <v>107</v>
      </c>
      <c r="W8" s="57" t="s">
        <v>108</v>
      </c>
      <c r="X8" s="57" t="s">
        <v>109</v>
      </c>
      <c r="Y8" s="54"/>
      <c r="Z8" s="15"/>
    </row>
    <row r="9" spans="1:26" ht="62.4" x14ac:dyDescent="0.3">
      <c r="A9" s="14" t="s">
        <v>110</v>
      </c>
      <c r="B9" s="17">
        <v>0.05</v>
      </c>
      <c r="C9" s="25">
        <v>2</v>
      </c>
      <c r="D9" s="25">
        <v>2</v>
      </c>
      <c r="E9" s="25">
        <v>2</v>
      </c>
      <c r="F9" s="25">
        <v>2</v>
      </c>
      <c r="G9" s="25">
        <v>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3">
        <f t="shared" ref="R9:R11" si="2">AVERAGE(C9:Q9)</f>
        <v>2.2000000000000002</v>
      </c>
      <c r="S9" s="57" t="s">
        <v>111</v>
      </c>
      <c r="T9" s="57" t="s">
        <v>112</v>
      </c>
      <c r="U9" s="57"/>
      <c r="V9" s="57" t="s">
        <v>113</v>
      </c>
      <c r="W9" s="57"/>
      <c r="X9" s="57" t="s">
        <v>114</v>
      </c>
      <c r="Y9" s="54"/>
      <c r="Z9" s="15"/>
    </row>
    <row r="10" spans="1:26" ht="93.6" x14ac:dyDescent="0.3">
      <c r="A10" s="14" t="s">
        <v>115</v>
      </c>
      <c r="B10" s="17">
        <v>0.1</v>
      </c>
      <c r="C10" s="25">
        <v>5</v>
      </c>
      <c r="D10" s="25">
        <v>5</v>
      </c>
      <c r="E10" s="25">
        <v>5</v>
      </c>
      <c r="F10" s="25">
        <v>4</v>
      </c>
      <c r="G10" s="25">
        <v>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3">
        <f t="shared" si="2"/>
        <v>4.5999999999999996</v>
      </c>
      <c r="S10" s="57" t="s">
        <v>111</v>
      </c>
      <c r="T10" s="57" t="s">
        <v>116</v>
      </c>
      <c r="U10" s="57" t="s">
        <v>117</v>
      </c>
      <c r="V10" s="57" t="s">
        <v>118</v>
      </c>
      <c r="W10" s="57" t="s">
        <v>119</v>
      </c>
      <c r="X10" s="57" t="s">
        <v>120</v>
      </c>
      <c r="Y10" s="54"/>
      <c r="Z10" s="15"/>
    </row>
    <row r="11" spans="1:26" ht="31.2" x14ac:dyDescent="0.3">
      <c r="A11" s="14" t="s">
        <v>121</v>
      </c>
      <c r="B11" s="17">
        <v>0.1</v>
      </c>
      <c r="C11" s="25">
        <v>5</v>
      </c>
      <c r="D11" s="25">
        <v>5</v>
      </c>
      <c r="E11" s="25">
        <v>5</v>
      </c>
      <c r="F11" s="25">
        <v>3</v>
      </c>
      <c r="G11" s="25">
        <v>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3">
        <f t="shared" si="2"/>
        <v>4.5999999999999996</v>
      </c>
      <c r="S11" s="57" t="s">
        <v>111</v>
      </c>
      <c r="T11" s="57" t="s">
        <v>122</v>
      </c>
      <c r="U11" s="57" t="s">
        <v>123</v>
      </c>
      <c r="V11" s="57" t="s">
        <v>124</v>
      </c>
      <c r="W11" s="57" t="s">
        <v>125</v>
      </c>
      <c r="X11" s="57" t="s">
        <v>126</v>
      </c>
      <c r="Y11" s="54"/>
      <c r="Z11" s="15"/>
    </row>
    <row r="12" spans="1:26" ht="31.2" x14ac:dyDescent="0.3">
      <c r="A12" s="14" t="s">
        <v>127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>
        <v>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3">
        <f t="shared" si="1"/>
        <v>5</v>
      </c>
      <c r="S12" s="57" t="s">
        <v>111</v>
      </c>
      <c r="T12" s="57" t="s">
        <v>122</v>
      </c>
      <c r="U12" s="57" t="s">
        <v>123</v>
      </c>
      <c r="V12" s="57" t="s">
        <v>124</v>
      </c>
      <c r="W12" s="57" t="s">
        <v>125</v>
      </c>
      <c r="X12" s="57" t="s">
        <v>126</v>
      </c>
      <c r="Y12" s="54"/>
      <c r="Z12" s="15"/>
    </row>
    <row r="13" spans="1:26" ht="46.8" x14ac:dyDescent="0.3">
      <c r="A13" s="14" t="s">
        <v>128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3">
        <f t="shared" ref="R13:R14" si="3">AVERAGE(C13:Q13)</f>
        <v>5</v>
      </c>
      <c r="S13" s="57" t="s">
        <v>129</v>
      </c>
      <c r="T13" s="57" t="s">
        <v>130</v>
      </c>
      <c r="U13" s="57" t="s">
        <v>131</v>
      </c>
      <c r="V13" s="57" t="s">
        <v>132</v>
      </c>
      <c r="W13" s="57" t="s">
        <v>133</v>
      </c>
      <c r="X13" s="57" t="s">
        <v>134</v>
      </c>
      <c r="Y13" s="54"/>
      <c r="Z13" s="15"/>
    </row>
    <row r="14" spans="1:26" ht="31.2" x14ac:dyDescent="0.3">
      <c r="A14" s="14" t="s">
        <v>135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>
        <v>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3">
        <f t="shared" si="3"/>
        <v>4</v>
      </c>
      <c r="S14" s="57" t="s">
        <v>111</v>
      </c>
      <c r="T14" s="57" t="s">
        <v>122</v>
      </c>
      <c r="U14" s="57" t="s">
        <v>123</v>
      </c>
      <c r="V14" s="57" t="s">
        <v>124</v>
      </c>
      <c r="W14" s="57" t="s">
        <v>125</v>
      </c>
      <c r="X14" s="57" t="s">
        <v>126</v>
      </c>
      <c r="Y14" s="54"/>
      <c r="Z14" s="15"/>
    </row>
    <row r="15" spans="1:26" x14ac:dyDescent="0.3">
      <c r="A15" s="14" t="s">
        <v>45</v>
      </c>
      <c r="B15" s="18">
        <f>SUM(B4:B14)</f>
        <v>1</v>
      </c>
      <c r="C15" s="7">
        <f>SUMPRODUCT(C4:C14,$B$4:$B$14)</f>
        <v>4.2</v>
      </c>
      <c r="D15" s="7">
        <f t="shared" ref="D15:Q15" si="4">SUMPRODUCT(D4:D14,$B$4:$B$14)</f>
        <v>4.2</v>
      </c>
      <c r="E15" s="7">
        <f t="shared" si="4"/>
        <v>4.2</v>
      </c>
      <c r="F15" s="7">
        <f t="shared" si="4"/>
        <v>4.05</v>
      </c>
      <c r="G15" s="7">
        <f t="shared" si="4"/>
        <v>4.25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75</v>
      </c>
      <c r="B16" s="23"/>
      <c r="C16" s="23">
        <f>C15/5*20</f>
        <v>16.8</v>
      </c>
      <c r="D16" s="23">
        <f t="shared" ref="D16:Q16" si="5">D15/5*20</f>
        <v>16.8</v>
      </c>
      <c r="E16" s="23">
        <f t="shared" si="5"/>
        <v>16.8</v>
      </c>
      <c r="F16" s="23">
        <f t="shared" si="5"/>
        <v>16.2</v>
      </c>
      <c r="G16" s="23">
        <f t="shared" si="5"/>
        <v>17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Sousa</cp:lastModifiedBy>
  <cp:revision/>
  <dcterms:created xsi:type="dcterms:W3CDTF">2021-10-23T17:18:59Z</dcterms:created>
  <dcterms:modified xsi:type="dcterms:W3CDTF">2022-12-06T16:27:46Z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