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4"/>
  <workbookPr filterPrivacy="1" defaultThemeVersion="124226"/>
  <xr:revisionPtr revIDLastSave="0" documentId="13_ncr:1_{9F3EE1F7-273C-49DD-95A4-3E7FBA779498}" xr6:coauthVersionLast="36" xr6:coauthVersionMax="36" xr10:uidLastSave="{00000000-0000-0000-0000-000000000000}"/>
  <bookViews>
    <workbookView xWindow="240" yWindow="105" windowWidth="14805" windowHeight="7440" tabRatio="868" xr2:uid="{00000000-000D-0000-FFFF-FFFF00000000}"/>
  </bookViews>
  <sheets>
    <sheet name="Баланс для НБРБ (ежемес.)" sheetId="11" r:id="rId1"/>
    <sheet name="Пример проводок" sheetId="14" state="hidden" r:id="rId2"/>
    <sheet name="Дневные проводки" sheetId="9" state="hidden" r:id="rId3"/>
    <sheet name="Счета клиентов" sheetId="4" state="hidden" r:id="rId4"/>
    <sheet name="Отчёт по операциям" sheetId="5" state="hidden" r:id="rId5"/>
    <sheet name="Отчёт по открытым позициям" sheetId="6" state="hidden" r:id="rId6"/>
    <sheet name="Отчёт по закрытым позициям" sheetId="7" state="hidden" r:id="rId7"/>
  </sheets>
  <calcPr calcId="191029" iterate="1"/>
</workbook>
</file>

<file path=xl/calcChain.xml><?xml version="1.0" encoding="utf-8"?>
<calcChain xmlns="http://schemas.openxmlformats.org/spreadsheetml/2006/main">
  <c r="C34" i="14" l="1"/>
  <c r="C36" i="14" s="1"/>
  <c r="C38" i="14" l="1"/>
  <c r="C32" i="14"/>
  <c r="C22" i="14"/>
  <c r="C14" i="14"/>
  <c r="C4" i="14"/>
  <c r="C6" i="14" s="1"/>
  <c r="C24" i="14" l="1"/>
  <c r="C40" i="14" s="1"/>
  <c r="C11" i="11"/>
  <c r="D11" i="11" s="1"/>
  <c r="E11" i="11" s="1"/>
  <c r="F11" i="11" s="1"/>
  <c r="G11" i="11" s="1"/>
  <c r="H11" i="11" s="1"/>
  <c r="I11" i="11" s="1"/>
  <c r="J11" i="11" s="1"/>
  <c r="K11" i="11" s="1"/>
  <c r="L11" i="11" s="1"/>
  <c r="M11" i="11" s="1"/>
  <c r="N11" i="11" s="1"/>
  <c r="O11" i="11" s="1"/>
  <c r="P11" i="11" s="1"/>
  <c r="Q11" i="11" s="1"/>
  <c r="R11" i="11" s="1"/>
  <c r="S11" i="11" s="1"/>
  <c r="T11" i="11" s="1"/>
  <c r="U11" i="11" s="1"/>
  <c r="V11" i="11" s="1"/>
  <c r="W11" i="11" s="1"/>
  <c r="X11" i="11" s="1"/>
  <c r="Y11" i="11" s="1"/>
  <c r="Z11" i="11" s="1"/>
  <c r="AA11" i="11" s="1"/>
  <c r="C42" i="14" l="1"/>
  <c r="A7" i="9"/>
  <c r="A8" i="9" s="1"/>
  <c r="A9" i="9" s="1"/>
  <c r="A10" i="9" s="1"/>
  <c r="A11" i="9" s="1"/>
  <c r="A12" i="9" s="1"/>
  <c r="A13" i="9" s="1"/>
  <c r="A14" i="9" s="1"/>
  <c r="A15" i="9" s="1"/>
  <c r="C44" i="14" l="1"/>
  <c r="C48" i="14" s="1"/>
  <c r="C46" i="14"/>
  <c r="M4" i="7"/>
  <c r="M3" i="7"/>
  <c r="A3" i="7"/>
  <c r="A4" i="7" s="1"/>
  <c r="M2" i="7"/>
  <c r="M3" i="6"/>
  <c r="M4" i="6"/>
  <c r="M2" i="6"/>
  <c r="F3" i="5"/>
  <c r="A3" i="5"/>
  <c r="A4" i="5" s="1"/>
  <c r="A5" i="5" s="1"/>
  <c r="A6" i="5" s="1"/>
  <c r="A7" i="5" s="1"/>
  <c r="A8" i="5" s="1"/>
  <c r="A9" i="5" s="1"/>
  <c r="A3" i="6"/>
  <c r="A4" i="6" s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</calcChain>
</file>

<file path=xl/sharedStrings.xml><?xml version="1.0" encoding="utf-8"?>
<sst xmlns="http://schemas.openxmlformats.org/spreadsheetml/2006/main" count="430" uniqueCount="210">
  <si>
    <t>Номер счёта</t>
  </si>
  <si>
    <t>Дата</t>
  </si>
  <si>
    <t>№</t>
  </si>
  <si>
    <t>-</t>
  </si>
  <si>
    <t xml:space="preserve">ФИО </t>
  </si>
  <si>
    <t>Валюта</t>
  </si>
  <si>
    <t>Дата открытия</t>
  </si>
  <si>
    <t>USD</t>
  </si>
  <si>
    <t>EUR</t>
  </si>
  <si>
    <t>RUB</t>
  </si>
  <si>
    <t>Курсы НБРБ</t>
  </si>
  <si>
    <t>1075USD000001</t>
  </si>
  <si>
    <t>1075USD000002</t>
  </si>
  <si>
    <t>1075EUR000003</t>
  </si>
  <si>
    <t>1075RUB000004</t>
  </si>
  <si>
    <t>1075USD000005</t>
  </si>
  <si>
    <t>1100USD000001</t>
  </si>
  <si>
    <t>1100USD000002</t>
  </si>
  <si>
    <t>1100EUR000003</t>
  </si>
  <si>
    <t>1100RUB000004</t>
  </si>
  <si>
    <t>1100USD000005</t>
  </si>
  <si>
    <t>Номер договора</t>
  </si>
  <si>
    <t>USD000001</t>
  </si>
  <si>
    <t>USD000002</t>
  </si>
  <si>
    <t>EUR000003</t>
  </si>
  <si>
    <t>RUB000004</t>
  </si>
  <si>
    <t>USD000005</t>
  </si>
  <si>
    <t>Белышева Елена Андреевна</t>
  </si>
  <si>
    <t>Приходько Александр Викторович</t>
  </si>
  <si>
    <t>Кардаш Карина Юрьевна</t>
  </si>
  <si>
    <t>Номер текущего счёта</t>
  </si>
  <si>
    <t>Номер трастового счёта</t>
  </si>
  <si>
    <t>Номер текущего счёта в Банке</t>
  </si>
  <si>
    <t>Номер счёта начисленных доходов</t>
  </si>
  <si>
    <t>1062USD000001</t>
  </si>
  <si>
    <t>1062USD000002</t>
  </si>
  <si>
    <t>1062EUR000003</t>
  </si>
  <si>
    <t>1062RUB000004</t>
  </si>
  <si>
    <t>1062USD000005</t>
  </si>
  <si>
    <t>Номер счёта расходов</t>
  </si>
  <si>
    <t>Номер счёта доходов</t>
  </si>
  <si>
    <t>Номер счёта прибыли (убытка)</t>
  </si>
  <si>
    <t>1091USD000001</t>
  </si>
  <si>
    <t>1091USD000002</t>
  </si>
  <si>
    <t>1091EUR000003</t>
  </si>
  <si>
    <t>1091RUB000004</t>
  </si>
  <si>
    <t>1091USD000005</t>
  </si>
  <si>
    <t>1181USD000001</t>
  </si>
  <si>
    <t>1181USD000002</t>
  </si>
  <si>
    <t>1181EUR000003</t>
  </si>
  <si>
    <t>1181RUB000004</t>
  </si>
  <si>
    <t>1181USD000005</t>
  </si>
  <si>
    <t>1191USD000001</t>
  </si>
  <si>
    <t>1191USD000002</t>
  </si>
  <si>
    <t>1191EUR000003</t>
  </si>
  <si>
    <t>1191RUB000004</t>
  </si>
  <si>
    <t>1191USD000005</t>
  </si>
  <si>
    <t>Номер счёта по учёту облигаций</t>
  </si>
  <si>
    <t>Номер счёта по учёту акций</t>
  </si>
  <si>
    <t>1011USD000001</t>
  </si>
  <si>
    <t>1011USD000002</t>
  </si>
  <si>
    <t>1011EUR000003</t>
  </si>
  <si>
    <t>1011RUB000004</t>
  </si>
  <si>
    <t>1011USD000005</t>
  </si>
  <si>
    <t>1012USD000001</t>
  </si>
  <si>
    <t>1012USD000002</t>
  </si>
  <si>
    <t>1012EUR000003</t>
  </si>
  <si>
    <t>1012RUB000004</t>
  </si>
  <si>
    <t>1012USD000005</t>
  </si>
  <si>
    <t>Признак операции</t>
  </si>
  <si>
    <t>Покупка ЦБ</t>
  </si>
  <si>
    <t>Продажа ЦБ</t>
  </si>
  <si>
    <t>Выплата дивидендов или процентного дохода</t>
  </si>
  <si>
    <t>Сумма операции</t>
  </si>
  <si>
    <t>Дата операции</t>
  </si>
  <si>
    <t>Тип ценной бумаги</t>
  </si>
  <si>
    <t>Тикер</t>
  </si>
  <si>
    <t>Акция</t>
  </si>
  <si>
    <t>TSLA</t>
  </si>
  <si>
    <t>Название</t>
  </si>
  <si>
    <t>Tesla</t>
  </si>
  <si>
    <t>Облигация</t>
  </si>
  <si>
    <t>BEL252</t>
  </si>
  <si>
    <t>ВГДО 252</t>
  </si>
  <si>
    <t>Дата покупки</t>
  </si>
  <si>
    <t>Текущая дата</t>
  </si>
  <si>
    <t>Цена покупки</t>
  </si>
  <si>
    <t>Текущая цена</t>
  </si>
  <si>
    <t>Прибыль (убыток)</t>
  </si>
  <si>
    <t>AAPL</t>
  </si>
  <si>
    <t>Apple</t>
  </si>
  <si>
    <t>Количество ЦБ</t>
  </si>
  <si>
    <t>Дата продажи</t>
  </si>
  <si>
    <t>Отстаток средств на трастовом счёте</t>
  </si>
  <si>
    <t>Дебет</t>
  </si>
  <si>
    <t>Кредит</t>
  </si>
  <si>
    <t>Сумма</t>
  </si>
  <si>
    <t>Назначение</t>
  </si>
  <si>
    <t>Внесение средств по договору ДУ</t>
  </si>
  <si>
    <t>Вывод средств по договору ДУ</t>
  </si>
  <si>
    <t>Удержание комиссии за ДУ</t>
  </si>
  <si>
    <t>Удержание комиссии за покупку ЦБ</t>
  </si>
  <si>
    <t>Удержание комиссии за продажу ЦБ</t>
  </si>
  <si>
    <t>Группа</t>
  </si>
  <si>
    <t>Цена продажи</t>
  </si>
  <si>
    <t>Период</t>
  </si>
  <si>
    <t>Покупка ценной бумаги</t>
  </si>
  <si>
    <t>Продажа ценной бумаги</t>
  </si>
  <si>
    <t>Уплата комиссии за исполнение заявки на покупку/продажу ЦБ</t>
  </si>
  <si>
    <t>Счёт по учёту доверительного управления</t>
  </si>
  <si>
    <t>Всего</t>
  </si>
  <si>
    <t>Из них</t>
  </si>
  <si>
    <t>Свободно конвертируемая валюта</t>
  </si>
  <si>
    <t>Ограничено конвертируемая валюта</t>
  </si>
  <si>
    <t>Доллары США</t>
  </si>
  <si>
    <t>Евро</t>
  </si>
  <si>
    <t>Белорусские рубли</t>
  </si>
  <si>
    <t>Из них российских рублей</t>
  </si>
  <si>
    <t>Резидент</t>
  </si>
  <si>
    <t>Из них тип сектора экономики</t>
  </si>
  <si>
    <t>Государственный</t>
  </si>
  <si>
    <t>Частный</t>
  </si>
  <si>
    <t>Нерезидент</t>
  </si>
  <si>
    <t>АКТИВ</t>
  </si>
  <si>
    <t>Группа 100. Касса</t>
  </si>
  <si>
    <t>Итого по группе 100</t>
  </si>
  <si>
    <t>Группа 101. Ценные бумаги</t>
  </si>
  <si>
    <t>Итого по группе 101</t>
  </si>
  <si>
    <t>Группа 103. Драгоценные металлы и драгоценные камни</t>
  </si>
  <si>
    <t>Итого по группе 103</t>
  </si>
  <si>
    <t>Группа 104. Кредиты банкам и просроченная заложенность по кредитам банкам</t>
  </si>
  <si>
    <t>Итого по группе 104</t>
  </si>
  <si>
    <t>Группа 105. Вклады (депозиты)</t>
  </si>
  <si>
    <t>Итого по группе 105</t>
  </si>
  <si>
    <t>Группа 106. Расчёты и начисленные доходы по доверительному управлению</t>
  </si>
  <si>
    <t>Итого по группе 106</t>
  </si>
  <si>
    <t>Группа 107. Текущие (расчётные счета)</t>
  </si>
  <si>
    <t>Итого по группе 107</t>
  </si>
  <si>
    <t>Группа 108. Производные финансовые инструменты. Прочее имущество</t>
  </si>
  <si>
    <t>Итого по группе 108</t>
  </si>
  <si>
    <t>Группа 109. Расходы по доверительному управлению</t>
  </si>
  <si>
    <t>Итого по группе 109</t>
  </si>
  <si>
    <t>Итого по балансу АКТИВ</t>
  </si>
  <si>
    <t>ПАССИВ</t>
  </si>
  <si>
    <t>Группа 110. Счета по учёту имущества в доверительном управлении</t>
  </si>
  <si>
    <t>Итого по группе 110</t>
  </si>
  <si>
    <t>Группа 111. Расчёты по доверительному управлению</t>
  </si>
  <si>
    <t>Итого по группе 111</t>
  </si>
  <si>
    <t>Группа 112. Переоценка статей баланса</t>
  </si>
  <si>
    <t>Итого по группе 112</t>
  </si>
  <si>
    <t>Группа 118. Доходы по доверительному управлению</t>
  </si>
  <si>
    <t>Итого по группе 118</t>
  </si>
  <si>
    <t>Группа 119. Прибыль (убыток) по доверительному управлению</t>
  </si>
  <si>
    <t>Итого по группе 119</t>
  </si>
  <si>
    <t>Итого по балансу ПАССИВ</t>
  </si>
  <si>
    <t>Содержание операции</t>
  </si>
  <si>
    <t>Баланс Банка</t>
  </si>
  <si>
    <t>Баланс ДУ</t>
  </si>
  <si>
    <t>К-т 3120 "Счета банков по доверительному управлению"</t>
  </si>
  <si>
    <t>К-т 1100 "Доверительный (трастовый счёт)"</t>
  </si>
  <si>
    <t>Д-т 301 "Текущие (расчётные) счета клиентов"</t>
  </si>
  <si>
    <t>Д-т 107 "Текущие (расчётные) счета"</t>
  </si>
  <si>
    <t>Д-т 1514 "Прочие счета до востребования в банках-нерезидентах"</t>
  </si>
  <si>
    <t>К-т 1514 "Прочие счета до востребования в банках-нерезидентах"</t>
  </si>
  <si>
    <t>Д-т 3120 "Счета банков по доверительному управлению имуществом"</t>
  </si>
  <si>
    <t>Приход 99610 "Ценные бумаги в доверительном управлении"</t>
  </si>
  <si>
    <t>Д-т 101 "Ценные бумаги"</t>
  </si>
  <si>
    <t>К-т 1061 "Расчёты по доверительному управлению"</t>
  </si>
  <si>
    <t>Д-т 1061 "Расчёты по доверительному управлению"</t>
  </si>
  <si>
    <t>К-т 107 "Текущие (расчётные) счета"</t>
  </si>
  <si>
    <t>Д-т 6707 "Начисленные комиссионные доходы по операциям по доверительному управлению имуществом"</t>
  </si>
  <si>
    <t>К-т 8170 "Комиссионные доходы по операциям по доверительному управлению"</t>
  </si>
  <si>
    <t>Начисление комиссии за исполнение заявки на покупку/продажу ЦБ</t>
  </si>
  <si>
    <t>К-т 6707 "Начисленные комиссионные доходы по операциям по доверительному управлению имуществом"</t>
  </si>
  <si>
    <t>Д-т 1091 "Расходы по доверительному управлению"</t>
  </si>
  <si>
    <t>К-т 1111 "Расчёты по доверительному управлению"</t>
  </si>
  <si>
    <t>Д-т 1111 "Расчёты по доверительному управлению"</t>
  </si>
  <si>
    <t>Д-т 1062 "Начисленные доходы по доверительному управлению"</t>
  </si>
  <si>
    <t>К-т 1062 "Начисленные доходы по доверительному управлению"</t>
  </si>
  <si>
    <t>К-т 3120 "Счета банков по доверительному управлению имуществом"</t>
  </si>
  <si>
    <t>Расход 99610 "Ценные бумаги в доверительном управлении"</t>
  </si>
  <si>
    <t>К-т 101 "Ценные бумаги"</t>
  </si>
  <si>
    <t>К-т 301 "Текущие (расчётные) счета клиентов"</t>
  </si>
  <si>
    <t>Д-т 1100 "Доверительный (трастовый) счёт"</t>
  </si>
  <si>
    <t>Поступление купонного, процентного и других доходов (в том числе дивидендов) от эмитента по приобретённым ценным бумагам</t>
  </si>
  <si>
    <t>Внесение денежных средств по договору доверительного управления</t>
  </si>
  <si>
    <t>Начисление комиссии за внесение денежных средств по договору доверительного управления</t>
  </si>
  <si>
    <t>Уплата комиссии за внесение денежных средств по договору доверительного управления</t>
  </si>
  <si>
    <t>Ежемесячная положительная переоценка ценных бумаг в связи с изменением их справедливой стоимости</t>
  </si>
  <si>
    <t>К-т 1123 "Переоценка ценных бумаг"</t>
  </si>
  <si>
    <t>Удержание подоходного налога с доходов, полученных клиентом по операциям доверительного управления</t>
  </si>
  <si>
    <t>К-т 6602 "Расчёты по платежам в местный бюджет"</t>
  </si>
  <si>
    <t>Д-т 1191 "Прибыль (убыток) по доверительному управлению"</t>
  </si>
  <si>
    <t>Отнесение доходов по операциям доверительного управления на счёт по учёту прибыли (убытка) (в последний рабочий день отчётного месяца или при расторжении договора)</t>
  </si>
  <si>
    <t>Отнесение расходов по операциям доверительного управления на счёт по учёту прибыли (убытка) (в последний рабочий день отчётного месяца или при расторжении договора)</t>
  </si>
  <si>
    <t>Д-1181 "Доходы по доверительному управлению"</t>
  </si>
  <si>
    <t>К-т 1191 "Прибыль (убыток) по доверительному управлению"</t>
  </si>
  <si>
    <t>Возврат денежных средств, внесённых по договору доверительного управления</t>
  </si>
  <si>
    <t>Выплата доходов, полученных по операциям доверительного управления</t>
  </si>
  <si>
    <t>Начисление комиссии за перечисление денежных средств на текущий (расчётный) счёт</t>
  </si>
  <si>
    <t>Уплата комиссии за перечисление денежных средств на текущий (расчётный) счёт</t>
  </si>
  <si>
    <t>Примечание</t>
  </si>
  <si>
    <t>Формирование положительного финансового результата от продажи ценных бумаг (при продаже выше балансовой стоимости)</t>
  </si>
  <si>
    <t>К-т 1181 "Доходы по доверительному управлению"</t>
  </si>
  <si>
    <t>Отнесение на доходы результатов переоценки ценных бумаг (положительный результат)</t>
  </si>
  <si>
    <t>Д-ь 1123 "Переоценка ценных бумаг"</t>
  </si>
  <si>
    <t>Сумма операции, USD</t>
  </si>
  <si>
    <t>Отнесение на доходы поступлений купонного, процентного и других доходов (в том числе дивидендов) от эмитента по приобретённым ценным бумагам</t>
  </si>
  <si>
    <t>Последний день месяца</t>
  </si>
  <si>
    <t>При выводе дохода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</si>
</sst>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3" fillId="0" borderId="0" xfId="0" applyFont="1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right"/>
    </xf>
    <xf numFmtId="0" fontId="3" fillId="0" borderId="1" xfId="0" applyFont="1" applyBorder="1" applyAlignment="1">
      <alignment wrapText="1"/>
    </xf>
    <xf numFmtId="0" fontId="3" fillId="3" borderId="1" xfId="0" applyFont="1" applyFill="1" applyBorder="1" applyAlignment="1">
      <alignment horizontal="center" vertical="center" textRotation="90"/>
    </xf>
    <xf numFmtId="0" fontId="3" fillId="3" borderId="1" xfId="0" applyFont="1" applyFill="1" applyBorder="1"/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1" fillId="0" borderId="1" xfId="0" applyFont="1" applyFill="1" applyBorder="1"/>
    <xf numFmtId="0" fontId="4" fillId="0" borderId="2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textRotation="90" wrapText="1"/>
    </xf>
    <xf numFmtId="0" fontId="3" fillId="3" borderId="7" xfId="0" applyFont="1" applyFill="1" applyBorder="1" applyAlignment="1">
      <alignment horizontal="center" vertical="center" textRotation="90" wrapText="1"/>
    </xf>
    <xf numFmtId="0" fontId="3" fillId="3" borderId="6" xfId="0" applyFont="1" applyFill="1" applyBorder="1" applyAlignment="1">
      <alignment horizontal="center" vertical="center" textRotation="90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4" fontId="4" fillId="0" borderId="20" xfId="0" applyNumberFormat="1" applyFont="1" applyBorder="1" applyAlignment="1">
      <alignment horizontal="center" vertical="center" wrapText="1"/>
    </xf>
    <xf numFmtId="4" fontId="4" fillId="0" borderId="23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4" fontId="4" fillId="0" borderId="0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AA74"/>
  <sheetViews>
    <sheetView tabSelected="1" zoomScale="90" zoomScaleNormal="90" workbookViewId="0">
      <selection activeCell="K17" sqref="K17"/>
    </sheetView>
  </sheetViews>
  <sheetFormatPr defaultRowHeight="12.75" x14ac:dyDescent="0.2"/>
  <cols>
    <col min="1" max="1" width="9.140625" style="1"/>
    <col min="2" max="2" width="14.42578125" style="1" customWidth="1"/>
    <col min="3" max="3" width="9.85546875" style="1" bestFit="1" customWidth="1"/>
    <col min="4" max="16384" width="9.140625" style="1"/>
  </cols>
  <sheetData>
    <row r="1" spans="2:27" x14ac:dyDescent="0.2">
      <c r="E1" s="34" t="s">
        <v>10</v>
      </c>
      <c r="F1" s="2" t="s">
        <v>7</v>
      </c>
      <c r="G1" s="2" t="s">
        <v>8</v>
      </c>
      <c r="H1" s="2" t="s">
        <v>9</v>
      </c>
    </row>
    <row r="2" spans="2:27" x14ac:dyDescent="0.2">
      <c r="B2" s="2" t="s">
        <v>1</v>
      </c>
      <c r="C2" s="3">
        <v>44231</v>
      </c>
      <c r="D2" s="4"/>
      <c r="E2" s="35"/>
      <c r="F2" s="5">
        <v>2.6364000000000001</v>
      </c>
      <c r="G2" s="5">
        <v>3.1638999999999999</v>
      </c>
      <c r="H2" s="6">
        <v>3.4847000000000003E-2</v>
      </c>
    </row>
    <row r="4" spans="2:27" x14ac:dyDescent="0.2">
      <c r="B4" s="36" t="s">
        <v>109</v>
      </c>
      <c r="C4" s="36" t="s">
        <v>110</v>
      </c>
      <c r="D4" s="39" t="s">
        <v>111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1"/>
    </row>
    <row r="5" spans="2:27" x14ac:dyDescent="0.2">
      <c r="B5" s="37"/>
      <c r="C5" s="37"/>
      <c r="D5" s="45" t="s">
        <v>116</v>
      </c>
      <c r="E5" s="46"/>
      <c r="F5" s="46"/>
      <c r="G5" s="47"/>
      <c r="H5" s="39" t="s">
        <v>112</v>
      </c>
      <c r="I5" s="40"/>
      <c r="J5" s="40"/>
      <c r="K5" s="40"/>
      <c r="L5" s="40"/>
      <c r="M5" s="40"/>
      <c r="N5" s="40"/>
      <c r="O5" s="40"/>
      <c r="P5" s="40"/>
      <c r="Q5" s="40"/>
      <c r="R5" s="40"/>
      <c r="S5" s="41"/>
      <c r="T5" s="39" t="s">
        <v>113</v>
      </c>
      <c r="U5" s="40"/>
      <c r="V5" s="40"/>
      <c r="W5" s="40"/>
      <c r="X5" s="40"/>
      <c r="Y5" s="40"/>
      <c r="Z5" s="40"/>
      <c r="AA5" s="41"/>
    </row>
    <row r="6" spans="2:27" x14ac:dyDescent="0.2">
      <c r="B6" s="37"/>
      <c r="C6" s="37"/>
      <c r="D6" s="51"/>
      <c r="E6" s="52"/>
      <c r="F6" s="52"/>
      <c r="G6" s="53"/>
      <c r="H6" s="45" t="s">
        <v>110</v>
      </c>
      <c r="I6" s="46"/>
      <c r="J6" s="46"/>
      <c r="K6" s="47"/>
      <c r="L6" s="39" t="s">
        <v>111</v>
      </c>
      <c r="M6" s="40"/>
      <c r="N6" s="40"/>
      <c r="O6" s="40"/>
      <c r="P6" s="40"/>
      <c r="Q6" s="40"/>
      <c r="R6" s="40"/>
      <c r="S6" s="41"/>
      <c r="T6" s="45" t="s">
        <v>110</v>
      </c>
      <c r="U6" s="46"/>
      <c r="V6" s="46"/>
      <c r="W6" s="47"/>
      <c r="X6" s="45" t="s">
        <v>117</v>
      </c>
      <c r="Y6" s="46"/>
      <c r="Z6" s="46"/>
      <c r="AA6" s="47"/>
    </row>
    <row r="7" spans="2:27" x14ac:dyDescent="0.2">
      <c r="B7" s="37"/>
      <c r="C7" s="37"/>
      <c r="D7" s="48"/>
      <c r="E7" s="49"/>
      <c r="F7" s="49"/>
      <c r="G7" s="50"/>
      <c r="H7" s="48"/>
      <c r="I7" s="49"/>
      <c r="J7" s="49"/>
      <c r="K7" s="50"/>
      <c r="L7" s="39" t="s">
        <v>114</v>
      </c>
      <c r="M7" s="40"/>
      <c r="N7" s="40"/>
      <c r="O7" s="41"/>
      <c r="P7" s="39" t="s">
        <v>115</v>
      </c>
      <c r="Q7" s="40"/>
      <c r="R7" s="40"/>
      <c r="S7" s="41"/>
      <c r="T7" s="48"/>
      <c r="U7" s="49"/>
      <c r="V7" s="49"/>
      <c r="W7" s="50"/>
      <c r="X7" s="48"/>
      <c r="Y7" s="49"/>
      <c r="Z7" s="49"/>
      <c r="AA7" s="50"/>
    </row>
    <row r="8" spans="2:27" ht="12.75" customHeight="1" x14ac:dyDescent="0.2">
      <c r="B8" s="37"/>
      <c r="C8" s="37"/>
      <c r="D8" s="39" t="s">
        <v>118</v>
      </c>
      <c r="E8" s="40"/>
      <c r="F8" s="41"/>
      <c r="G8" s="42" t="s">
        <v>122</v>
      </c>
      <c r="H8" s="39" t="s">
        <v>118</v>
      </c>
      <c r="I8" s="40"/>
      <c r="J8" s="41"/>
      <c r="K8" s="42" t="s">
        <v>122</v>
      </c>
      <c r="L8" s="39" t="s">
        <v>118</v>
      </c>
      <c r="M8" s="40"/>
      <c r="N8" s="41"/>
      <c r="O8" s="42" t="s">
        <v>122</v>
      </c>
      <c r="P8" s="39" t="s">
        <v>118</v>
      </c>
      <c r="Q8" s="40"/>
      <c r="R8" s="41"/>
      <c r="S8" s="42" t="s">
        <v>122</v>
      </c>
      <c r="T8" s="39" t="s">
        <v>118</v>
      </c>
      <c r="U8" s="40"/>
      <c r="V8" s="41"/>
      <c r="W8" s="42" t="s">
        <v>122</v>
      </c>
      <c r="X8" s="39" t="s">
        <v>118</v>
      </c>
      <c r="Y8" s="40"/>
      <c r="Z8" s="41"/>
      <c r="AA8" s="42" t="s">
        <v>122</v>
      </c>
    </row>
    <row r="9" spans="2:27" ht="29.25" customHeight="1" x14ac:dyDescent="0.2">
      <c r="B9" s="37"/>
      <c r="C9" s="37"/>
      <c r="D9" s="42" t="s">
        <v>110</v>
      </c>
      <c r="E9" s="39" t="s">
        <v>119</v>
      </c>
      <c r="F9" s="41"/>
      <c r="G9" s="43"/>
      <c r="H9" s="42" t="s">
        <v>110</v>
      </c>
      <c r="I9" s="39" t="s">
        <v>119</v>
      </c>
      <c r="J9" s="41"/>
      <c r="K9" s="43"/>
      <c r="L9" s="42" t="s">
        <v>110</v>
      </c>
      <c r="M9" s="39" t="s">
        <v>119</v>
      </c>
      <c r="N9" s="41"/>
      <c r="O9" s="43"/>
      <c r="P9" s="42" t="s">
        <v>110</v>
      </c>
      <c r="Q9" s="39" t="s">
        <v>119</v>
      </c>
      <c r="R9" s="41"/>
      <c r="S9" s="43"/>
      <c r="T9" s="42" t="s">
        <v>110</v>
      </c>
      <c r="U9" s="39" t="s">
        <v>119</v>
      </c>
      <c r="V9" s="41"/>
      <c r="W9" s="43"/>
      <c r="X9" s="42" t="s">
        <v>110</v>
      </c>
      <c r="Y9" s="39" t="s">
        <v>119</v>
      </c>
      <c r="Z9" s="41"/>
      <c r="AA9" s="43"/>
    </row>
    <row r="10" spans="2:27" ht="97.5" customHeight="1" x14ac:dyDescent="0.2">
      <c r="B10" s="38"/>
      <c r="C10" s="38"/>
      <c r="D10" s="43"/>
      <c r="E10" s="24" t="s">
        <v>120</v>
      </c>
      <c r="F10" s="24" t="s">
        <v>121</v>
      </c>
      <c r="G10" s="44"/>
      <c r="H10" s="43"/>
      <c r="I10" s="24" t="s">
        <v>120</v>
      </c>
      <c r="J10" s="24" t="s">
        <v>121</v>
      </c>
      <c r="K10" s="44"/>
      <c r="L10" s="43"/>
      <c r="M10" s="24" t="s">
        <v>120</v>
      </c>
      <c r="N10" s="24" t="s">
        <v>121</v>
      </c>
      <c r="O10" s="44"/>
      <c r="P10" s="43"/>
      <c r="Q10" s="24" t="s">
        <v>120</v>
      </c>
      <c r="R10" s="24" t="s">
        <v>121</v>
      </c>
      <c r="S10" s="44"/>
      <c r="T10" s="43"/>
      <c r="U10" s="24" t="s">
        <v>120</v>
      </c>
      <c r="V10" s="24" t="s">
        <v>121</v>
      </c>
      <c r="W10" s="44"/>
      <c r="X10" s="43"/>
      <c r="Y10" s="24" t="s">
        <v>120</v>
      </c>
      <c r="Z10" s="24" t="s">
        <v>121</v>
      </c>
      <c r="AA10" s="44"/>
    </row>
    <row r="11" spans="2:27" x14ac:dyDescent="0.2">
      <c r="B11" s="25">
        <v>1</v>
      </c>
      <c r="C11" s="25">
        <f>B11+1</f>
        <v>2</v>
      </c>
      <c r="D11" s="25">
        <f t="shared" ref="D11:AA11" si="0">C11+1</f>
        <v>3</v>
      </c>
      <c r="E11" s="25">
        <f t="shared" si="0"/>
        <v>4</v>
      </c>
      <c r="F11" s="25">
        <f t="shared" si="0"/>
        <v>5</v>
      </c>
      <c r="G11" s="25">
        <f t="shared" si="0"/>
        <v>6</v>
      </c>
      <c r="H11" s="25">
        <f t="shared" si="0"/>
        <v>7</v>
      </c>
      <c r="I11" s="25">
        <f t="shared" si="0"/>
        <v>8</v>
      </c>
      <c r="J11" s="25">
        <f t="shared" si="0"/>
        <v>9</v>
      </c>
      <c r="K11" s="25">
        <f t="shared" si="0"/>
        <v>10</v>
      </c>
      <c r="L11" s="25">
        <f t="shared" si="0"/>
        <v>11</v>
      </c>
      <c r="M11" s="25">
        <f t="shared" si="0"/>
        <v>12</v>
      </c>
      <c r="N11" s="25">
        <f t="shared" si="0"/>
        <v>13</v>
      </c>
      <c r="O11" s="25">
        <f t="shared" si="0"/>
        <v>14</v>
      </c>
      <c r="P11" s="25">
        <f t="shared" si="0"/>
        <v>15</v>
      </c>
      <c r="Q11" s="25">
        <f t="shared" si="0"/>
        <v>16</v>
      </c>
      <c r="R11" s="25">
        <f t="shared" si="0"/>
        <v>17</v>
      </c>
      <c r="S11" s="25">
        <f t="shared" si="0"/>
        <v>18</v>
      </c>
      <c r="T11" s="25">
        <f t="shared" si="0"/>
        <v>19</v>
      </c>
      <c r="U11" s="25">
        <f t="shared" si="0"/>
        <v>20</v>
      </c>
      <c r="V11" s="25">
        <f t="shared" si="0"/>
        <v>21</v>
      </c>
      <c r="W11" s="25">
        <f t="shared" si="0"/>
        <v>22</v>
      </c>
      <c r="X11" s="25">
        <f>W11+1</f>
        <v>23</v>
      </c>
      <c r="Y11" s="25">
        <f t="shared" si="0"/>
        <v>24</v>
      </c>
      <c r="Z11" s="25">
        <f t="shared" si="0"/>
        <v>25</v>
      </c>
      <c r="AA11" s="25">
        <f t="shared" si="0"/>
        <v>26</v>
      </c>
    </row>
    <row r="12" spans="2:27" x14ac:dyDescent="0.2">
      <c r="B12" s="20" t="s">
        <v>123</v>
      </c>
    </row>
    <row r="13" spans="2:27" x14ac:dyDescent="0.2">
      <c r="B13" s="1" t="s">
        <v>124</v>
      </c>
    </row>
    <row r="14" spans="2:27" x14ac:dyDescent="0.2">
      <c r="B14" s="18">
        <v>1001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2:27" ht="25.5" x14ac:dyDescent="0.2">
      <c r="B15" s="19" t="s">
        <v>125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2:27" x14ac:dyDescent="0.2">
      <c r="B16" s="1" t="s">
        <v>126</v>
      </c>
    </row>
    <row r="17" spans="2:27" x14ac:dyDescent="0.2">
      <c r="B17" s="18">
        <v>1011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2:27" x14ac:dyDescent="0.2">
      <c r="B18" s="18">
        <v>1012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2:27" x14ac:dyDescent="0.2">
      <c r="B19" s="18">
        <v>1014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2:27" ht="25.5" x14ac:dyDescent="0.2">
      <c r="B20" s="19" t="s">
        <v>127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2:27" x14ac:dyDescent="0.2">
      <c r="B21" s="1" t="s">
        <v>128</v>
      </c>
    </row>
    <row r="22" spans="2:27" x14ac:dyDescent="0.2">
      <c r="B22" s="18">
        <v>1031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2:27" x14ac:dyDescent="0.2">
      <c r="B23" s="18">
        <v>1032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2:27" ht="25.5" x14ac:dyDescent="0.2">
      <c r="B24" s="19" t="s">
        <v>129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2:27" x14ac:dyDescent="0.2">
      <c r="B25" s="1" t="s">
        <v>130</v>
      </c>
    </row>
    <row r="26" spans="2:27" x14ac:dyDescent="0.2">
      <c r="B26" s="18">
        <v>1040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2:27" x14ac:dyDescent="0.2">
      <c r="B27" s="18">
        <v>1041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2:27" ht="25.5" x14ac:dyDescent="0.2">
      <c r="B28" s="19" t="s">
        <v>131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2:27" x14ac:dyDescent="0.2">
      <c r="B29" s="1" t="s">
        <v>132</v>
      </c>
    </row>
    <row r="30" spans="2:27" x14ac:dyDescent="0.2">
      <c r="B30" s="18">
        <v>1050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2:27" ht="25.5" x14ac:dyDescent="0.2">
      <c r="B31" s="19" t="s">
        <v>133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2:27" x14ac:dyDescent="0.2">
      <c r="B32" s="1" t="s">
        <v>134</v>
      </c>
    </row>
    <row r="33" spans="2:27" x14ac:dyDescent="0.2">
      <c r="B33" s="18">
        <v>1061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2:27" x14ac:dyDescent="0.2">
      <c r="B34" s="18">
        <v>1062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2:27" ht="25.5" x14ac:dyDescent="0.2">
      <c r="B35" s="19" t="s">
        <v>135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2:27" x14ac:dyDescent="0.2">
      <c r="B36" s="1" t="s">
        <v>136</v>
      </c>
    </row>
    <row r="37" spans="2:27" x14ac:dyDescent="0.2">
      <c r="B37" s="18">
        <v>1070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2:27" x14ac:dyDescent="0.2">
      <c r="B38" s="18">
        <v>1071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2:27" x14ac:dyDescent="0.2">
      <c r="B39" s="32">
        <v>1072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2:27" x14ac:dyDescent="0.2">
      <c r="B40" s="32">
        <v>1072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2:27" x14ac:dyDescent="0.2">
      <c r="B41" s="32">
        <v>1074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2:27" x14ac:dyDescent="0.2">
      <c r="B42" s="18">
        <v>1075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2:27" ht="25.5" x14ac:dyDescent="0.2">
      <c r="B43" s="19" t="s">
        <v>137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2:27" x14ac:dyDescent="0.2">
      <c r="B44" s="1" t="s">
        <v>138</v>
      </c>
    </row>
    <row r="45" spans="2:27" x14ac:dyDescent="0.2">
      <c r="B45" s="21">
        <v>1080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2:27" x14ac:dyDescent="0.2">
      <c r="B46" s="21">
        <v>1081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2:27" ht="25.5" x14ac:dyDescent="0.2">
      <c r="B47" s="19" t="s">
        <v>139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2:27" x14ac:dyDescent="0.2">
      <c r="B48" s="1" t="s">
        <v>140</v>
      </c>
    </row>
    <row r="49" spans="2:27" x14ac:dyDescent="0.2">
      <c r="B49" s="18">
        <v>1091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2:27" ht="25.5" x14ac:dyDescent="0.2">
      <c r="B50" s="19" t="s">
        <v>141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2:27" ht="25.5" x14ac:dyDescent="0.2">
      <c r="B51" s="23" t="s">
        <v>142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2:27" x14ac:dyDescent="0.2">
      <c r="B52" s="20" t="s">
        <v>143</v>
      </c>
    </row>
    <row r="53" spans="2:27" x14ac:dyDescent="0.2">
      <c r="B53" s="1" t="s">
        <v>144</v>
      </c>
    </row>
    <row r="54" spans="2:27" x14ac:dyDescent="0.2">
      <c r="B54" s="21">
        <v>1100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2:27" x14ac:dyDescent="0.2">
      <c r="B55" s="21">
        <v>1101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2:27" x14ac:dyDescent="0.2">
      <c r="B56" s="21">
        <v>1103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2:27" x14ac:dyDescent="0.2">
      <c r="B57" s="21">
        <v>1104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2:27" ht="25.5" x14ac:dyDescent="0.2">
      <c r="B58" s="19" t="s">
        <v>145</v>
      </c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2:27" x14ac:dyDescent="0.2">
      <c r="B59" s="1" t="s">
        <v>146</v>
      </c>
    </row>
    <row r="60" spans="2:27" x14ac:dyDescent="0.2">
      <c r="B60" s="21">
        <v>1111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2:27" ht="25.5" x14ac:dyDescent="0.2">
      <c r="B61" s="19" t="s">
        <v>147</v>
      </c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2:27" x14ac:dyDescent="0.2">
      <c r="B62" s="1" t="s">
        <v>148</v>
      </c>
    </row>
    <row r="63" spans="2:27" x14ac:dyDescent="0.2">
      <c r="B63" s="21">
        <v>1121</v>
      </c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2:27" x14ac:dyDescent="0.2">
      <c r="B64" s="21">
        <v>1122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2:27" x14ac:dyDescent="0.2">
      <c r="B65" s="21">
        <v>1123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2:27" x14ac:dyDescent="0.2">
      <c r="B66" s="21">
        <v>1124</v>
      </c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2:27" ht="25.5" x14ac:dyDescent="0.2">
      <c r="B67" s="19" t="s">
        <v>149</v>
      </c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2:27" x14ac:dyDescent="0.2">
      <c r="B68" s="1" t="s">
        <v>150</v>
      </c>
    </row>
    <row r="69" spans="2:27" x14ac:dyDescent="0.2">
      <c r="B69" s="21">
        <v>1181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spans="2:27" ht="25.5" x14ac:dyDescent="0.2">
      <c r="B70" s="19" t="s">
        <v>151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spans="2:27" x14ac:dyDescent="0.2">
      <c r="B71" s="1" t="s">
        <v>152</v>
      </c>
    </row>
    <row r="72" spans="2:27" x14ac:dyDescent="0.2">
      <c r="B72" s="21">
        <v>1191</v>
      </c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2:27" ht="25.5" x14ac:dyDescent="0.2">
      <c r="B73" s="19" t="s">
        <v>153</v>
      </c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2:27" ht="27" customHeight="1" x14ac:dyDescent="0.2">
      <c r="B74" s="23" t="s">
        <v>154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</sheetData>
  <mergeCells count="37">
    <mergeCell ref="Q9:R9"/>
    <mergeCell ref="T8:V8"/>
    <mergeCell ref="W8:W10"/>
    <mergeCell ref="T9:T10"/>
    <mergeCell ref="U9:V9"/>
    <mergeCell ref="T6:W7"/>
    <mergeCell ref="X6:AA7"/>
    <mergeCell ref="D8:F8"/>
    <mergeCell ref="I9:J9"/>
    <mergeCell ref="K8:K10"/>
    <mergeCell ref="L8:N8"/>
    <mergeCell ref="O8:O10"/>
    <mergeCell ref="L9:L10"/>
    <mergeCell ref="M9:N9"/>
    <mergeCell ref="X8:Z8"/>
    <mergeCell ref="AA8:AA10"/>
    <mergeCell ref="X9:X10"/>
    <mergeCell ref="Y9:Z9"/>
    <mergeCell ref="P8:R8"/>
    <mergeCell ref="S8:S10"/>
    <mergeCell ref="P9:P10"/>
    <mergeCell ref="E1:E2"/>
    <mergeCell ref="B4:B10"/>
    <mergeCell ref="C4:C10"/>
    <mergeCell ref="D4:AA4"/>
    <mergeCell ref="H5:S5"/>
    <mergeCell ref="T5:AA5"/>
    <mergeCell ref="L6:S6"/>
    <mergeCell ref="L7:O7"/>
    <mergeCell ref="P7:S7"/>
    <mergeCell ref="D9:D10"/>
    <mergeCell ref="E9:F9"/>
    <mergeCell ref="G8:G10"/>
    <mergeCell ref="H8:J8"/>
    <mergeCell ref="H9:H10"/>
    <mergeCell ref="H6:K7"/>
    <mergeCell ref="D5:G7"/>
  </mergeCells>
  <pageMargins left="0.7" right="0.7" top="0.75" bottom="0.75" header="0.3" footer="0.3"/>
  <pageSetup paperSize="9"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9"/>
  <sheetViews>
    <sheetView topLeftCell="A39" zoomScale="90" zoomScaleNormal="90" workbookViewId="0">
      <selection activeCell="C40" sqref="C40:C41"/>
    </sheetView>
  </sheetViews>
  <sheetFormatPr defaultRowHeight="12.75" x14ac:dyDescent="0.2"/>
  <cols>
    <col min="1" max="1" width="9.140625" style="9"/>
    <col min="2" max="2" width="42.28515625" style="9" customWidth="1"/>
    <col min="3" max="3" width="23.85546875" style="9" customWidth="1"/>
    <col min="4" max="4" width="37.140625" style="9" customWidth="1"/>
    <col min="5" max="5" width="35" style="9" customWidth="1"/>
    <col min="6" max="6" width="32.85546875" style="9" customWidth="1"/>
    <col min="7" max="16384" width="9.140625" style="9"/>
  </cols>
  <sheetData>
    <row r="1" spans="1:6" ht="13.5" thickBot="1" x14ac:dyDescent="0.25">
      <c r="A1" s="26" t="s">
        <v>2</v>
      </c>
      <c r="B1" s="27" t="s">
        <v>155</v>
      </c>
      <c r="C1" s="27" t="s">
        <v>206</v>
      </c>
      <c r="D1" s="27" t="s">
        <v>156</v>
      </c>
      <c r="E1" s="28" t="s">
        <v>157</v>
      </c>
      <c r="F1" s="28" t="s">
        <v>201</v>
      </c>
    </row>
    <row r="2" spans="1:6" ht="25.5" x14ac:dyDescent="0.2">
      <c r="A2" s="56">
        <v>1</v>
      </c>
      <c r="B2" s="33" t="s">
        <v>185</v>
      </c>
      <c r="C2" s="61">
        <v>1000</v>
      </c>
      <c r="D2" s="30" t="s">
        <v>160</v>
      </c>
      <c r="E2" s="30" t="s">
        <v>161</v>
      </c>
      <c r="F2" s="59"/>
    </row>
    <row r="3" spans="1:6" ht="26.25" thickBot="1" x14ac:dyDescent="0.25">
      <c r="A3" s="58"/>
      <c r="B3" s="54"/>
      <c r="C3" s="62"/>
      <c r="D3" s="31" t="s">
        <v>158</v>
      </c>
      <c r="E3" s="31" t="s">
        <v>159</v>
      </c>
      <c r="F3" s="60"/>
    </row>
    <row r="4" spans="1:6" ht="53.25" customHeight="1" x14ac:dyDescent="0.2">
      <c r="A4" s="56">
        <v>2</v>
      </c>
      <c r="B4" s="33" t="s">
        <v>186</v>
      </c>
      <c r="C4" s="61">
        <f>C2*0.01</f>
        <v>10</v>
      </c>
      <c r="D4" s="30" t="s">
        <v>170</v>
      </c>
      <c r="E4" s="30" t="s">
        <v>174</v>
      </c>
      <c r="F4" s="59"/>
    </row>
    <row r="5" spans="1:6" ht="48" customHeight="1" thickBot="1" x14ac:dyDescent="0.25">
      <c r="A5" s="58"/>
      <c r="B5" s="54"/>
      <c r="C5" s="62"/>
      <c r="D5" s="31" t="s">
        <v>171</v>
      </c>
      <c r="E5" s="31" t="s">
        <v>175</v>
      </c>
      <c r="F5" s="60"/>
    </row>
    <row r="6" spans="1:6" ht="47.25" customHeight="1" x14ac:dyDescent="0.2">
      <c r="A6" s="56">
        <v>3</v>
      </c>
      <c r="B6" s="33" t="s">
        <v>187</v>
      </c>
      <c r="C6" s="61">
        <f>C4</f>
        <v>10</v>
      </c>
      <c r="D6" s="30" t="s">
        <v>164</v>
      </c>
      <c r="E6" s="30" t="s">
        <v>176</v>
      </c>
      <c r="F6" s="59"/>
    </row>
    <row r="7" spans="1:6" ht="62.25" customHeight="1" thickBot="1" x14ac:dyDescent="0.25">
      <c r="A7" s="58"/>
      <c r="B7" s="54"/>
      <c r="C7" s="62"/>
      <c r="D7" s="31" t="s">
        <v>173</v>
      </c>
      <c r="E7" s="31" t="s">
        <v>169</v>
      </c>
      <c r="F7" s="60"/>
    </row>
    <row r="8" spans="1:6" ht="42.75" customHeight="1" x14ac:dyDescent="0.2">
      <c r="A8" s="56">
        <v>4</v>
      </c>
      <c r="B8" s="33" t="s">
        <v>106</v>
      </c>
      <c r="C8" s="61">
        <v>500</v>
      </c>
      <c r="D8" s="30" t="s">
        <v>164</v>
      </c>
      <c r="E8" s="30" t="s">
        <v>168</v>
      </c>
      <c r="F8" s="59"/>
    </row>
    <row r="9" spans="1:6" ht="42.75" customHeight="1" x14ac:dyDescent="0.2">
      <c r="A9" s="57"/>
      <c r="B9" s="55"/>
      <c r="C9" s="64"/>
      <c r="D9" s="29" t="s">
        <v>163</v>
      </c>
      <c r="E9" s="29" t="s">
        <v>169</v>
      </c>
      <c r="F9" s="63"/>
    </row>
    <row r="10" spans="1:6" ht="22.5" customHeight="1" x14ac:dyDescent="0.2">
      <c r="A10" s="57"/>
      <c r="B10" s="55"/>
      <c r="C10" s="64"/>
      <c r="D10" s="55" t="s">
        <v>165</v>
      </c>
      <c r="E10" s="29" t="s">
        <v>166</v>
      </c>
      <c r="F10" s="63"/>
    </row>
    <row r="11" spans="1:6" ht="26.25" thickBot="1" x14ac:dyDescent="0.25">
      <c r="A11" s="58"/>
      <c r="B11" s="54"/>
      <c r="C11" s="62"/>
      <c r="D11" s="54"/>
      <c r="E11" s="31" t="s">
        <v>167</v>
      </c>
      <c r="F11" s="60"/>
    </row>
    <row r="12" spans="1:6" ht="62.25" customHeight="1" x14ac:dyDescent="0.2">
      <c r="A12" s="56">
        <v>5</v>
      </c>
      <c r="B12" s="33" t="s">
        <v>172</v>
      </c>
      <c r="C12" s="61">
        <v>7</v>
      </c>
      <c r="D12" s="30" t="s">
        <v>170</v>
      </c>
      <c r="E12" s="30" t="s">
        <v>174</v>
      </c>
      <c r="F12" s="59"/>
    </row>
    <row r="13" spans="1:6" ht="47.25" customHeight="1" thickBot="1" x14ac:dyDescent="0.25">
      <c r="A13" s="58"/>
      <c r="B13" s="54"/>
      <c r="C13" s="62"/>
      <c r="D13" s="31" t="s">
        <v>171</v>
      </c>
      <c r="E13" s="31" t="s">
        <v>175</v>
      </c>
      <c r="F13" s="60"/>
    </row>
    <row r="14" spans="1:6" ht="43.5" customHeight="1" x14ac:dyDescent="0.2">
      <c r="A14" s="56">
        <v>6</v>
      </c>
      <c r="B14" s="33" t="s">
        <v>108</v>
      </c>
      <c r="C14" s="61">
        <f>C12</f>
        <v>7</v>
      </c>
      <c r="D14" s="30" t="s">
        <v>164</v>
      </c>
      <c r="E14" s="30" t="s">
        <v>176</v>
      </c>
      <c r="F14" s="59"/>
    </row>
    <row r="15" spans="1:6" ht="68.25" customHeight="1" thickBot="1" x14ac:dyDescent="0.25">
      <c r="A15" s="58"/>
      <c r="B15" s="54"/>
      <c r="C15" s="62"/>
      <c r="D15" s="31" t="s">
        <v>173</v>
      </c>
      <c r="E15" s="31" t="s">
        <v>169</v>
      </c>
      <c r="F15" s="60"/>
    </row>
    <row r="16" spans="1:6" ht="49.5" customHeight="1" x14ac:dyDescent="0.2">
      <c r="A16" s="56">
        <v>7</v>
      </c>
      <c r="B16" s="33" t="s">
        <v>184</v>
      </c>
      <c r="C16" s="61">
        <v>13</v>
      </c>
      <c r="D16" s="30" t="s">
        <v>162</v>
      </c>
      <c r="E16" s="30" t="s">
        <v>161</v>
      </c>
      <c r="F16" s="59"/>
    </row>
    <row r="17" spans="1:6" ht="46.5" customHeight="1" thickBot="1" x14ac:dyDescent="0.25">
      <c r="A17" s="58"/>
      <c r="B17" s="54"/>
      <c r="C17" s="62"/>
      <c r="D17" s="31" t="s">
        <v>179</v>
      </c>
      <c r="E17" s="31" t="s">
        <v>178</v>
      </c>
      <c r="F17" s="60"/>
    </row>
    <row r="18" spans="1:6" ht="30.75" customHeight="1" x14ac:dyDescent="0.2">
      <c r="A18" s="56">
        <v>8</v>
      </c>
      <c r="B18" s="33" t="s">
        <v>207</v>
      </c>
      <c r="C18" s="61">
        <v>13</v>
      </c>
      <c r="D18" s="30" t="s">
        <v>3</v>
      </c>
      <c r="E18" s="30" t="s">
        <v>177</v>
      </c>
      <c r="F18" s="59"/>
    </row>
    <row r="19" spans="1:6" ht="26.25" thickBot="1" x14ac:dyDescent="0.25">
      <c r="A19" s="58"/>
      <c r="B19" s="54"/>
      <c r="C19" s="62"/>
      <c r="D19" s="31" t="s">
        <v>3</v>
      </c>
      <c r="E19" s="31" t="s">
        <v>203</v>
      </c>
      <c r="F19" s="60"/>
    </row>
    <row r="20" spans="1:6" ht="25.5" customHeight="1" x14ac:dyDescent="0.2">
      <c r="A20" s="56">
        <v>9</v>
      </c>
      <c r="B20" s="33" t="s">
        <v>188</v>
      </c>
      <c r="C20" s="61">
        <v>121</v>
      </c>
      <c r="D20" s="30" t="s">
        <v>3</v>
      </c>
      <c r="E20" s="30" t="s">
        <v>166</v>
      </c>
      <c r="F20" s="59" t="s">
        <v>208</v>
      </c>
    </row>
    <row r="21" spans="1:6" ht="27.75" customHeight="1" thickBot="1" x14ac:dyDescent="0.25">
      <c r="A21" s="58"/>
      <c r="B21" s="54"/>
      <c r="C21" s="62"/>
      <c r="D21" s="31" t="s">
        <v>3</v>
      </c>
      <c r="E21" s="31" t="s">
        <v>189</v>
      </c>
      <c r="F21" s="60"/>
    </row>
    <row r="22" spans="1:6" ht="25.5" customHeight="1" x14ac:dyDescent="0.2">
      <c r="A22" s="56">
        <v>10</v>
      </c>
      <c r="B22" s="33" t="s">
        <v>204</v>
      </c>
      <c r="C22" s="61">
        <f>C20</f>
        <v>121</v>
      </c>
      <c r="D22" s="30" t="s">
        <v>3</v>
      </c>
      <c r="E22" s="30" t="s">
        <v>205</v>
      </c>
      <c r="F22" s="59" t="s">
        <v>208</v>
      </c>
    </row>
    <row r="23" spans="1:6" ht="26.25" thickBot="1" x14ac:dyDescent="0.25">
      <c r="A23" s="58"/>
      <c r="B23" s="54"/>
      <c r="C23" s="62"/>
      <c r="D23" s="31" t="s">
        <v>3</v>
      </c>
      <c r="E23" s="31" t="s">
        <v>203</v>
      </c>
      <c r="F23" s="60"/>
    </row>
    <row r="24" spans="1:6" ht="33.75" customHeight="1" x14ac:dyDescent="0.2">
      <c r="A24" s="56">
        <v>11</v>
      </c>
      <c r="B24" s="33" t="s">
        <v>193</v>
      </c>
      <c r="C24" s="61">
        <f>C22+C18-C12-C4</f>
        <v>117</v>
      </c>
      <c r="D24" s="30" t="s">
        <v>3</v>
      </c>
      <c r="E24" s="30" t="s">
        <v>195</v>
      </c>
      <c r="F24" s="59" t="s">
        <v>208</v>
      </c>
    </row>
    <row r="25" spans="1:6" ht="38.25" customHeight="1" thickBot="1" x14ac:dyDescent="0.25">
      <c r="A25" s="58"/>
      <c r="B25" s="54"/>
      <c r="C25" s="62"/>
      <c r="D25" s="31" t="s">
        <v>3</v>
      </c>
      <c r="E25" s="31" t="s">
        <v>196</v>
      </c>
      <c r="F25" s="60"/>
    </row>
    <row r="26" spans="1:6" ht="39.75" customHeight="1" x14ac:dyDescent="0.2">
      <c r="A26" s="56">
        <v>12</v>
      </c>
      <c r="B26" s="33" t="s">
        <v>107</v>
      </c>
      <c r="C26" s="61">
        <v>854</v>
      </c>
      <c r="D26" s="30" t="s">
        <v>162</v>
      </c>
      <c r="E26" s="30" t="s">
        <v>161</v>
      </c>
      <c r="F26" s="59"/>
    </row>
    <row r="27" spans="1:6" ht="42" customHeight="1" x14ac:dyDescent="0.2">
      <c r="A27" s="57"/>
      <c r="B27" s="55"/>
      <c r="C27" s="64"/>
      <c r="D27" s="29" t="s">
        <v>164</v>
      </c>
      <c r="E27" s="29" t="s">
        <v>167</v>
      </c>
      <c r="F27" s="63"/>
    </row>
    <row r="28" spans="1:6" ht="23.25" customHeight="1" x14ac:dyDescent="0.2">
      <c r="A28" s="57"/>
      <c r="B28" s="55"/>
      <c r="C28" s="64"/>
      <c r="D28" s="55" t="s">
        <v>180</v>
      </c>
      <c r="E28" s="29" t="s">
        <v>168</v>
      </c>
      <c r="F28" s="63"/>
    </row>
    <row r="29" spans="1:6" ht="13.5" thickBot="1" x14ac:dyDescent="0.25">
      <c r="A29" s="58"/>
      <c r="B29" s="54"/>
      <c r="C29" s="62"/>
      <c r="D29" s="54"/>
      <c r="E29" s="31" t="s">
        <v>181</v>
      </c>
      <c r="F29" s="60"/>
    </row>
    <row r="30" spans="1:6" ht="52.5" customHeight="1" x14ac:dyDescent="0.2">
      <c r="A30" s="56">
        <v>13</v>
      </c>
      <c r="B30" s="33" t="s">
        <v>172</v>
      </c>
      <c r="C30" s="61">
        <v>7</v>
      </c>
      <c r="D30" s="30" t="s">
        <v>170</v>
      </c>
      <c r="E30" s="30" t="s">
        <v>174</v>
      </c>
      <c r="F30" s="59"/>
    </row>
    <row r="31" spans="1:6" ht="49.5" customHeight="1" thickBot="1" x14ac:dyDescent="0.25">
      <c r="A31" s="58"/>
      <c r="B31" s="54"/>
      <c r="C31" s="62"/>
      <c r="D31" s="31" t="s">
        <v>171</v>
      </c>
      <c r="E31" s="31" t="s">
        <v>175</v>
      </c>
      <c r="F31" s="60"/>
    </row>
    <row r="32" spans="1:6" ht="38.25" customHeight="1" x14ac:dyDescent="0.2">
      <c r="A32" s="56">
        <v>14</v>
      </c>
      <c r="B32" s="33" t="s">
        <v>108</v>
      </c>
      <c r="C32" s="61">
        <f>C30</f>
        <v>7</v>
      </c>
      <c r="D32" s="30" t="s">
        <v>164</v>
      </c>
      <c r="E32" s="30" t="s">
        <v>176</v>
      </c>
      <c r="F32" s="59"/>
    </row>
    <row r="33" spans="1:6" ht="57" customHeight="1" thickBot="1" x14ac:dyDescent="0.25">
      <c r="A33" s="58"/>
      <c r="B33" s="54"/>
      <c r="C33" s="62"/>
      <c r="D33" s="31" t="s">
        <v>173</v>
      </c>
      <c r="E33" s="31" t="s">
        <v>169</v>
      </c>
      <c r="F33" s="60"/>
    </row>
    <row r="34" spans="1:6" ht="21.75" customHeight="1" x14ac:dyDescent="0.2">
      <c r="A34" s="56">
        <v>15</v>
      </c>
      <c r="B34" s="33" t="s">
        <v>202</v>
      </c>
      <c r="C34" s="61">
        <f>C26-(C8+C20)</f>
        <v>233</v>
      </c>
      <c r="D34" s="30" t="s">
        <v>3</v>
      </c>
      <c r="E34" s="30" t="s">
        <v>166</v>
      </c>
      <c r="F34" s="59"/>
    </row>
    <row r="35" spans="1:6" ht="26.25" thickBot="1" x14ac:dyDescent="0.25">
      <c r="A35" s="58"/>
      <c r="B35" s="54"/>
      <c r="C35" s="62"/>
      <c r="D35" s="31" t="s">
        <v>3</v>
      </c>
      <c r="E35" s="31" t="s">
        <v>203</v>
      </c>
      <c r="F35" s="60"/>
    </row>
    <row r="36" spans="1:6" ht="28.5" customHeight="1" x14ac:dyDescent="0.2">
      <c r="A36" s="56">
        <v>16</v>
      </c>
      <c r="B36" s="33" t="s">
        <v>193</v>
      </c>
      <c r="C36" s="61">
        <f>C34-C30</f>
        <v>226</v>
      </c>
      <c r="D36" s="30" t="s">
        <v>3</v>
      </c>
      <c r="E36" s="30" t="s">
        <v>195</v>
      </c>
      <c r="F36" s="59" t="s">
        <v>209</v>
      </c>
    </row>
    <row r="37" spans="1:6" ht="38.25" customHeight="1" thickBot="1" x14ac:dyDescent="0.25">
      <c r="A37" s="58"/>
      <c r="B37" s="54"/>
      <c r="C37" s="62"/>
      <c r="D37" s="31" t="s">
        <v>3</v>
      </c>
      <c r="E37" s="31" t="s">
        <v>196</v>
      </c>
      <c r="F37" s="60"/>
    </row>
    <row r="38" spans="1:6" ht="46.5" customHeight="1" x14ac:dyDescent="0.2">
      <c r="A38" s="56">
        <v>17</v>
      </c>
      <c r="B38" s="33" t="s">
        <v>197</v>
      </c>
      <c r="C38" s="61">
        <f>C2</f>
        <v>1000</v>
      </c>
      <c r="D38" s="30" t="s">
        <v>164</v>
      </c>
      <c r="E38" s="30" t="s">
        <v>183</v>
      </c>
      <c r="F38" s="59"/>
    </row>
    <row r="39" spans="1:6" ht="39" customHeight="1" thickBot="1" x14ac:dyDescent="0.25">
      <c r="A39" s="58"/>
      <c r="B39" s="54"/>
      <c r="C39" s="62"/>
      <c r="D39" s="31" t="s">
        <v>182</v>
      </c>
      <c r="E39" s="31" t="s">
        <v>169</v>
      </c>
      <c r="F39" s="60"/>
    </row>
    <row r="40" spans="1:6" ht="39" customHeight="1" x14ac:dyDescent="0.2">
      <c r="A40" s="56">
        <v>18</v>
      </c>
      <c r="B40" s="33" t="s">
        <v>198</v>
      </c>
      <c r="C40" s="61">
        <f>C36+C24</f>
        <v>343</v>
      </c>
      <c r="D40" s="30" t="s">
        <v>164</v>
      </c>
      <c r="E40" s="30" t="s">
        <v>192</v>
      </c>
      <c r="F40" s="59"/>
    </row>
    <row r="41" spans="1:6" ht="42" customHeight="1" thickBot="1" x14ac:dyDescent="0.25">
      <c r="A41" s="58"/>
      <c r="B41" s="54"/>
      <c r="C41" s="62"/>
      <c r="D41" s="31" t="s">
        <v>182</v>
      </c>
      <c r="E41" s="31" t="s">
        <v>169</v>
      </c>
      <c r="F41" s="60"/>
    </row>
    <row r="42" spans="1:6" ht="50.25" customHeight="1" x14ac:dyDescent="0.2">
      <c r="A42" s="56">
        <v>19</v>
      </c>
      <c r="B42" s="33" t="s">
        <v>199</v>
      </c>
      <c r="C42" s="61">
        <f>(C38+C40)*0.01</f>
        <v>13.43</v>
      </c>
      <c r="D42" s="30" t="s">
        <v>170</v>
      </c>
      <c r="E42" s="30" t="s">
        <v>174</v>
      </c>
      <c r="F42" s="59"/>
    </row>
    <row r="43" spans="1:6" ht="48" customHeight="1" thickBot="1" x14ac:dyDescent="0.25">
      <c r="A43" s="58"/>
      <c r="B43" s="54"/>
      <c r="C43" s="62"/>
      <c r="D43" s="31" t="s">
        <v>171</v>
      </c>
      <c r="E43" s="31" t="s">
        <v>175</v>
      </c>
      <c r="F43" s="60"/>
    </row>
    <row r="44" spans="1:6" ht="34.5" customHeight="1" x14ac:dyDescent="0.2">
      <c r="A44" s="56">
        <v>20</v>
      </c>
      <c r="B44" s="33" t="s">
        <v>194</v>
      </c>
      <c r="C44" s="61">
        <f>C42</f>
        <v>13.43</v>
      </c>
      <c r="D44" s="30" t="s">
        <v>3</v>
      </c>
      <c r="E44" s="30" t="s">
        <v>195</v>
      </c>
      <c r="F44" s="59" t="s">
        <v>209</v>
      </c>
    </row>
    <row r="45" spans="1:6" ht="35.25" customHeight="1" thickBot="1" x14ac:dyDescent="0.25">
      <c r="A45" s="58"/>
      <c r="B45" s="54"/>
      <c r="C45" s="62"/>
      <c r="D45" s="31" t="s">
        <v>3</v>
      </c>
      <c r="E45" s="31" t="s">
        <v>196</v>
      </c>
      <c r="F45" s="60"/>
    </row>
    <row r="46" spans="1:6" ht="41.25" customHeight="1" x14ac:dyDescent="0.2">
      <c r="A46" s="56">
        <v>21</v>
      </c>
      <c r="B46" s="33" t="s">
        <v>200</v>
      </c>
      <c r="C46" s="61">
        <f>C42</f>
        <v>13.43</v>
      </c>
      <c r="D46" s="30" t="s">
        <v>164</v>
      </c>
      <c r="E46" s="30" t="s">
        <v>176</v>
      </c>
      <c r="F46" s="59"/>
    </row>
    <row r="47" spans="1:6" ht="59.25" customHeight="1" thickBot="1" x14ac:dyDescent="0.25">
      <c r="A47" s="58"/>
      <c r="B47" s="54"/>
      <c r="C47" s="62"/>
      <c r="D47" s="31" t="s">
        <v>173</v>
      </c>
      <c r="E47" s="31" t="s">
        <v>169</v>
      </c>
      <c r="F47" s="60"/>
    </row>
    <row r="48" spans="1:6" ht="42" customHeight="1" x14ac:dyDescent="0.2">
      <c r="A48" s="56">
        <v>22</v>
      </c>
      <c r="B48" s="33" t="s">
        <v>190</v>
      </c>
      <c r="C48" s="61">
        <f>(C40-C44)*0.13</f>
        <v>42.844099999999997</v>
      </c>
      <c r="D48" s="30" t="s">
        <v>164</v>
      </c>
      <c r="E48" s="30" t="s">
        <v>192</v>
      </c>
      <c r="F48" s="59"/>
    </row>
    <row r="49" spans="1:6" ht="42" customHeight="1" thickBot="1" x14ac:dyDescent="0.25">
      <c r="A49" s="58"/>
      <c r="B49" s="54"/>
      <c r="C49" s="62"/>
      <c r="D49" s="31" t="s">
        <v>191</v>
      </c>
      <c r="E49" s="31" t="s">
        <v>169</v>
      </c>
      <c r="F49" s="60"/>
    </row>
  </sheetData>
  <mergeCells count="90">
    <mergeCell ref="F40:F41"/>
    <mergeCell ref="C42:C43"/>
    <mergeCell ref="F42:F43"/>
    <mergeCell ref="C46:C47"/>
    <mergeCell ref="F46:F47"/>
    <mergeCell ref="C48:C49"/>
    <mergeCell ref="F48:F49"/>
    <mergeCell ref="A36:A37"/>
    <mergeCell ref="B36:B37"/>
    <mergeCell ref="C36:C37"/>
    <mergeCell ref="F36:F37"/>
    <mergeCell ref="C38:C39"/>
    <mergeCell ref="F38:F39"/>
    <mergeCell ref="A46:A47"/>
    <mergeCell ref="B46:B47"/>
    <mergeCell ref="A48:A49"/>
    <mergeCell ref="B48:B49"/>
    <mergeCell ref="A38:A39"/>
    <mergeCell ref="B38:B39"/>
    <mergeCell ref="A40:A41"/>
    <mergeCell ref="B40:B41"/>
    <mergeCell ref="F32:F33"/>
    <mergeCell ref="C34:C35"/>
    <mergeCell ref="F34:F35"/>
    <mergeCell ref="A18:A19"/>
    <mergeCell ref="B18:B19"/>
    <mergeCell ref="C18:C19"/>
    <mergeCell ref="F18:F19"/>
    <mergeCell ref="B26:B29"/>
    <mergeCell ref="C26:C29"/>
    <mergeCell ref="F26:F29"/>
    <mergeCell ref="D28:D29"/>
    <mergeCell ref="C30:C31"/>
    <mergeCell ref="F30:F31"/>
    <mergeCell ref="A22:A23"/>
    <mergeCell ref="B22:B23"/>
    <mergeCell ref="C22:C23"/>
    <mergeCell ref="F22:F23"/>
    <mergeCell ref="F8:F11"/>
    <mergeCell ref="D10:D11"/>
    <mergeCell ref="C8:C11"/>
    <mergeCell ref="C14:C15"/>
    <mergeCell ref="F14:F15"/>
    <mergeCell ref="C16:C17"/>
    <mergeCell ref="F16:F17"/>
    <mergeCell ref="C20:C21"/>
    <mergeCell ref="F20:F21"/>
    <mergeCell ref="A12:A13"/>
    <mergeCell ref="B12:B13"/>
    <mergeCell ref="F12:F13"/>
    <mergeCell ref="A4:A5"/>
    <mergeCell ref="B4:B5"/>
    <mergeCell ref="C4:C5"/>
    <mergeCell ref="F4:F5"/>
    <mergeCell ref="A6:A7"/>
    <mergeCell ref="B6:B7"/>
    <mergeCell ref="C6:C7"/>
    <mergeCell ref="F6:F7"/>
    <mergeCell ref="C12:C13"/>
    <mergeCell ref="A8:A11"/>
    <mergeCell ref="B8:B11"/>
    <mergeCell ref="A42:A43"/>
    <mergeCell ref="B42:B43"/>
    <mergeCell ref="C40:C41"/>
    <mergeCell ref="A32:A33"/>
    <mergeCell ref="B32:B33"/>
    <mergeCell ref="A34:A35"/>
    <mergeCell ref="B34:B35"/>
    <mergeCell ref="C32:C33"/>
    <mergeCell ref="B14:B15"/>
    <mergeCell ref="A16:A17"/>
    <mergeCell ref="B16:B17"/>
    <mergeCell ref="A20:A21"/>
    <mergeCell ref="B20:B21"/>
    <mergeCell ref="A2:A3"/>
    <mergeCell ref="B2:B3"/>
    <mergeCell ref="F2:F3"/>
    <mergeCell ref="C2:C3"/>
    <mergeCell ref="A44:A45"/>
    <mergeCell ref="B44:B45"/>
    <mergeCell ref="C44:C45"/>
    <mergeCell ref="F44:F45"/>
    <mergeCell ref="A24:A25"/>
    <mergeCell ref="B24:B25"/>
    <mergeCell ref="C24:C25"/>
    <mergeCell ref="F24:F25"/>
    <mergeCell ref="A30:A31"/>
    <mergeCell ref="B30:B31"/>
    <mergeCell ref="A26:A29"/>
    <mergeCell ref="A14:A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5"/>
  <sheetViews>
    <sheetView workbookViewId="0">
      <selection activeCell="E37" sqref="E37"/>
    </sheetView>
  </sheetViews>
  <sheetFormatPr defaultRowHeight="12.75" x14ac:dyDescent="0.2"/>
  <cols>
    <col min="1" max="1" width="7.28515625" style="1" customWidth="1"/>
    <col min="2" max="2" width="13" style="1" customWidth="1"/>
    <col min="3" max="3" width="19.28515625" style="1" customWidth="1"/>
    <col min="4" max="4" width="13.28515625" style="1" customWidth="1"/>
    <col min="5" max="5" width="19" style="1" customWidth="1"/>
    <col min="6" max="7" width="12.28515625" style="1" customWidth="1"/>
    <col min="8" max="8" width="31.42578125" style="1" bestFit="1" customWidth="1"/>
    <col min="9" max="16384" width="9.140625" style="1"/>
  </cols>
  <sheetData>
    <row r="1" spans="1:8" x14ac:dyDescent="0.2">
      <c r="D1" s="34" t="s">
        <v>10</v>
      </c>
      <c r="E1" s="2" t="s">
        <v>7</v>
      </c>
      <c r="F1" s="2" t="s">
        <v>8</v>
      </c>
      <c r="G1" s="2" t="s">
        <v>9</v>
      </c>
    </row>
    <row r="2" spans="1:8" x14ac:dyDescent="0.2">
      <c r="A2" s="2" t="s">
        <v>105</v>
      </c>
      <c r="B2" s="3"/>
      <c r="C2" s="4"/>
      <c r="D2" s="35"/>
      <c r="E2" s="5">
        <v>2.6364000000000001</v>
      </c>
      <c r="F2" s="5">
        <v>3.1638999999999999</v>
      </c>
      <c r="G2" s="6">
        <v>3.4847000000000003E-2</v>
      </c>
    </row>
    <row r="4" spans="1:8" ht="15" customHeight="1" x14ac:dyDescent="0.2">
      <c r="A4" s="65" t="s">
        <v>2</v>
      </c>
      <c r="B4" s="65" t="s">
        <v>0</v>
      </c>
      <c r="C4" s="65"/>
      <c r="D4" s="68" t="s">
        <v>0</v>
      </c>
      <c r="E4" s="69"/>
      <c r="F4" s="66" t="s">
        <v>96</v>
      </c>
      <c r="G4" s="66" t="s">
        <v>5</v>
      </c>
      <c r="H4" s="66" t="s">
        <v>97</v>
      </c>
    </row>
    <row r="5" spans="1:8" x14ac:dyDescent="0.2">
      <c r="A5" s="65"/>
      <c r="B5" s="17" t="s">
        <v>103</v>
      </c>
      <c r="C5" s="16" t="s">
        <v>94</v>
      </c>
      <c r="D5" s="7" t="s">
        <v>103</v>
      </c>
      <c r="E5" s="7" t="s">
        <v>95</v>
      </c>
      <c r="F5" s="67"/>
      <c r="G5" s="67"/>
      <c r="H5" s="67"/>
    </row>
    <row r="6" spans="1:8" x14ac:dyDescent="0.2">
      <c r="A6" s="6">
        <v>1</v>
      </c>
      <c r="B6" s="6"/>
      <c r="C6" s="10"/>
      <c r="D6" s="10"/>
      <c r="E6" s="10"/>
      <c r="F6" s="13"/>
      <c r="G6" s="6"/>
      <c r="H6" s="6"/>
    </row>
    <row r="7" spans="1:8" x14ac:dyDescent="0.2">
      <c r="A7" s="6">
        <f>A6+1</f>
        <v>2</v>
      </c>
      <c r="B7" s="6"/>
      <c r="C7" s="10"/>
      <c r="D7" s="10"/>
      <c r="E7" s="10"/>
      <c r="F7" s="13"/>
      <c r="G7" s="6"/>
      <c r="H7" s="10"/>
    </row>
    <row r="8" spans="1:8" x14ac:dyDescent="0.2">
      <c r="A8" s="6">
        <f t="shared" ref="A8:A15" si="0">A7+1</f>
        <v>3</v>
      </c>
      <c r="B8" s="6"/>
      <c r="C8" s="10"/>
      <c r="D8" s="10"/>
      <c r="E8" s="10"/>
      <c r="F8" s="13"/>
      <c r="G8" s="6"/>
      <c r="H8" s="10"/>
    </row>
    <row r="9" spans="1:8" x14ac:dyDescent="0.2">
      <c r="A9" s="6">
        <f t="shared" si="0"/>
        <v>4</v>
      </c>
      <c r="B9" s="6"/>
      <c r="C9" s="10"/>
      <c r="D9" s="10"/>
      <c r="E9" s="10"/>
      <c r="F9" s="13"/>
      <c r="G9" s="6"/>
      <c r="H9" s="10"/>
    </row>
    <row r="10" spans="1:8" x14ac:dyDescent="0.2">
      <c r="A10" s="6">
        <f t="shared" si="0"/>
        <v>5</v>
      </c>
      <c r="B10" s="6"/>
      <c r="C10" s="10"/>
      <c r="D10" s="6"/>
      <c r="E10" s="10"/>
      <c r="F10" s="13"/>
      <c r="G10" s="6"/>
      <c r="H10" s="10"/>
    </row>
    <row r="11" spans="1:8" x14ac:dyDescent="0.2">
      <c r="A11" s="6">
        <f t="shared" si="0"/>
        <v>6</v>
      </c>
      <c r="B11" s="6"/>
      <c r="C11" s="10"/>
      <c r="D11" s="10"/>
      <c r="E11" s="10"/>
      <c r="F11" s="13"/>
      <c r="G11" s="6"/>
      <c r="H11" s="10"/>
    </row>
    <row r="12" spans="1:8" x14ac:dyDescent="0.2">
      <c r="A12" s="6">
        <f t="shared" si="0"/>
        <v>7</v>
      </c>
      <c r="B12" s="6"/>
      <c r="C12" s="10"/>
      <c r="D12" s="6"/>
      <c r="E12" s="10"/>
      <c r="F12" s="13"/>
      <c r="G12" s="6"/>
      <c r="H12" s="15"/>
    </row>
    <row r="13" spans="1:8" x14ac:dyDescent="0.2">
      <c r="A13" s="6">
        <f t="shared" si="0"/>
        <v>8</v>
      </c>
      <c r="B13" s="6"/>
      <c r="C13" s="10"/>
      <c r="D13" s="6"/>
      <c r="E13" s="10"/>
      <c r="F13" s="13"/>
      <c r="G13" s="6"/>
      <c r="H13" s="10"/>
    </row>
    <row r="14" spans="1:8" x14ac:dyDescent="0.2">
      <c r="A14" s="6">
        <f t="shared" si="0"/>
        <v>9</v>
      </c>
      <c r="B14" s="6"/>
      <c r="C14" s="6"/>
      <c r="D14" s="6"/>
      <c r="E14" s="6"/>
      <c r="F14" s="13"/>
      <c r="G14" s="6"/>
      <c r="H14" s="6"/>
    </row>
    <row r="15" spans="1:8" x14ac:dyDescent="0.2">
      <c r="A15" s="6">
        <f t="shared" si="0"/>
        <v>10</v>
      </c>
      <c r="B15" s="6"/>
      <c r="C15" s="6"/>
      <c r="D15" s="6"/>
      <c r="E15" s="6"/>
      <c r="F15" s="13"/>
      <c r="G15" s="6"/>
      <c r="H15" s="6"/>
    </row>
  </sheetData>
  <mergeCells count="7">
    <mergeCell ref="D1:D2"/>
    <mergeCell ref="A4:A5"/>
    <mergeCell ref="F4:F5"/>
    <mergeCell ref="H4:H5"/>
    <mergeCell ref="G4:G5"/>
    <mergeCell ref="B4:C4"/>
    <mergeCell ref="D4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1"/>
  <sheetViews>
    <sheetView workbookViewId="0">
      <selection activeCell="E2" sqref="E2"/>
    </sheetView>
  </sheetViews>
  <sheetFormatPr defaultRowHeight="12.75" x14ac:dyDescent="0.2"/>
  <cols>
    <col min="1" max="1" width="8.5703125" style="9" customWidth="1"/>
    <col min="2" max="2" width="34.42578125" style="9" customWidth="1"/>
    <col min="3" max="4" width="20" style="9" customWidth="1"/>
    <col min="5" max="5" width="21.140625" style="9" customWidth="1"/>
    <col min="6" max="6" width="20" style="9" customWidth="1"/>
    <col min="7" max="7" width="19.7109375" style="9" customWidth="1"/>
    <col min="8" max="8" width="19.85546875" style="9" customWidth="1"/>
    <col min="9" max="9" width="18.5703125" style="9" customWidth="1"/>
    <col min="10" max="10" width="19.140625" style="9" customWidth="1"/>
    <col min="11" max="11" width="19.7109375" style="9" customWidth="1"/>
    <col min="12" max="12" width="9.140625" style="9"/>
    <col min="13" max="13" width="14.42578125" style="9" bestFit="1" customWidth="1"/>
    <col min="14" max="14" width="14.42578125" style="9" customWidth="1"/>
    <col min="15" max="15" width="16.140625" style="9" customWidth="1"/>
    <col min="16" max="16" width="20.42578125" style="9" customWidth="1"/>
    <col min="17" max="16384" width="9.140625" style="9"/>
  </cols>
  <sheetData>
    <row r="1" spans="1:16" ht="38.25" x14ac:dyDescent="0.2">
      <c r="A1" s="8" t="s">
        <v>2</v>
      </c>
      <c r="B1" s="8" t="s">
        <v>4</v>
      </c>
      <c r="C1" s="8" t="s">
        <v>21</v>
      </c>
      <c r="D1" s="8" t="s">
        <v>30</v>
      </c>
      <c r="E1" s="8" t="s">
        <v>31</v>
      </c>
      <c r="F1" s="8" t="s">
        <v>57</v>
      </c>
      <c r="G1" s="8" t="s">
        <v>58</v>
      </c>
      <c r="H1" s="8" t="s">
        <v>33</v>
      </c>
      <c r="I1" s="8" t="s">
        <v>39</v>
      </c>
      <c r="J1" s="8" t="s">
        <v>40</v>
      </c>
      <c r="K1" s="8" t="s">
        <v>41</v>
      </c>
      <c r="L1" s="8" t="s">
        <v>5</v>
      </c>
      <c r="M1" s="8" t="s">
        <v>6</v>
      </c>
      <c r="N1" s="8" t="s">
        <v>85</v>
      </c>
      <c r="O1" s="8" t="s">
        <v>93</v>
      </c>
      <c r="P1" s="8" t="s">
        <v>32</v>
      </c>
    </row>
    <row r="2" spans="1:16" x14ac:dyDescent="0.2">
      <c r="A2" s="10">
        <v>1</v>
      </c>
      <c r="B2" s="10" t="s">
        <v>28</v>
      </c>
      <c r="C2" s="11" t="s">
        <v>22</v>
      </c>
      <c r="D2" s="10" t="s">
        <v>11</v>
      </c>
      <c r="E2" s="10" t="s">
        <v>16</v>
      </c>
      <c r="F2" s="10" t="s">
        <v>59</v>
      </c>
      <c r="G2" s="10" t="s">
        <v>64</v>
      </c>
      <c r="H2" s="10" t="s">
        <v>34</v>
      </c>
      <c r="I2" s="10" t="s">
        <v>42</v>
      </c>
      <c r="J2" s="10" t="s">
        <v>47</v>
      </c>
      <c r="K2" s="10" t="s">
        <v>52</v>
      </c>
      <c r="L2" s="10" t="s">
        <v>7</v>
      </c>
      <c r="M2" s="12">
        <v>44231</v>
      </c>
      <c r="N2" s="12">
        <v>44232</v>
      </c>
      <c r="O2" s="13">
        <v>1000</v>
      </c>
      <c r="P2" s="10">
        <v>3014</v>
      </c>
    </row>
    <row r="3" spans="1:16" x14ac:dyDescent="0.2">
      <c r="A3" s="10">
        <f>A2+1</f>
        <v>2</v>
      </c>
      <c r="B3" s="10" t="s">
        <v>27</v>
      </c>
      <c r="C3" s="11" t="s">
        <v>23</v>
      </c>
      <c r="D3" s="10" t="s">
        <v>12</v>
      </c>
      <c r="E3" s="10" t="s">
        <v>17</v>
      </c>
      <c r="F3" s="10" t="s">
        <v>60</v>
      </c>
      <c r="G3" s="10" t="s">
        <v>65</v>
      </c>
      <c r="H3" s="10" t="s">
        <v>35</v>
      </c>
      <c r="I3" s="10" t="s">
        <v>43</v>
      </c>
      <c r="J3" s="10" t="s">
        <v>48</v>
      </c>
      <c r="K3" s="10" t="s">
        <v>53</v>
      </c>
      <c r="L3" s="10" t="s">
        <v>7</v>
      </c>
      <c r="M3" s="12">
        <v>44231</v>
      </c>
      <c r="N3" s="12">
        <v>44232</v>
      </c>
      <c r="O3" s="13">
        <v>0</v>
      </c>
      <c r="P3" s="10">
        <v>3014</v>
      </c>
    </row>
    <row r="4" spans="1:16" x14ac:dyDescent="0.2">
      <c r="A4" s="10">
        <f t="shared" ref="A4:A21" si="0">A3+1</f>
        <v>3</v>
      </c>
      <c r="B4" s="10" t="s">
        <v>28</v>
      </c>
      <c r="C4" s="11" t="s">
        <v>24</v>
      </c>
      <c r="D4" s="10" t="s">
        <v>13</v>
      </c>
      <c r="E4" s="10" t="s">
        <v>18</v>
      </c>
      <c r="F4" s="10" t="s">
        <v>61</v>
      </c>
      <c r="G4" s="10" t="s">
        <v>66</v>
      </c>
      <c r="H4" s="10" t="s">
        <v>36</v>
      </c>
      <c r="I4" s="10" t="s">
        <v>44</v>
      </c>
      <c r="J4" s="10" t="s">
        <v>49</v>
      </c>
      <c r="K4" s="10" t="s">
        <v>54</v>
      </c>
      <c r="L4" s="10" t="s">
        <v>8</v>
      </c>
      <c r="M4" s="12">
        <v>44231</v>
      </c>
      <c r="N4" s="12">
        <v>44232</v>
      </c>
      <c r="O4" s="13">
        <v>0</v>
      </c>
      <c r="P4" s="10">
        <v>3014</v>
      </c>
    </row>
    <row r="5" spans="1:16" x14ac:dyDescent="0.2">
      <c r="A5" s="10">
        <f t="shared" si="0"/>
        <v>4</v>
      </c>
      <c r="B5" s="10" t="s">
        <v>28</v>
      </c>
      <c r="C5" s="11" t="s">
        <v>25</v>
      </c>
      <c r="D5" s="10" t="s">
        <v>14</v>
      </c>
      <c r="E5" s="10" t="s">
        <v>19</v>
      </c>
      <c r="F5" s="10" t="s">
        <v>62</v>
      </c>
      <c r="G5" s="10" t="s">
        <v>67</v>
      </c>
      <c r="H5" s="10" t="s">
        <v>37</v>
      </c>
      <c r="I5" s="10" t="s">
        <v>45</v>
      </c>
      <c r="J5" s="10" t="s">
        <v>50</v>
      </c>
      <c r="K5" s="10" t="s">
        <v>55</v>
      </c>
      <c r="L5" s="10" t="s">
        <v>9</v>
      </c>
      <c r="M5" s="12">
        <v>44231</v>
      </c>
      <c r="N5" s="12">
        <v>44232</v>
      </c>
      <c r="O5" s="13">
        <v>0</v>
      </c>
      <c r="P5" s="10">
        <v>3014</v>
      </c>
    </row>
    <row r="6" spans="1:16" x14ac:dyDescent="0.2">
      <c r="A6" s="10">
        <f t="shared" si="0"/>
        <v>5</v>
      </c>
      <c r="B6" s="10" t="s">
        <v>29</v>
      </c>
      <c r="C6" s="11" t="s">
        <v>26</v>
      </c>
      <c r="D6" s="10" t="s">
        <v>15</v>
      </c>
      <c r="E6" s="10" t="s">
        <v>20</v>
      </c>
      <c r="F6" s="10" t="s">
        <v>63</v>
      </c>
      <c r="G6" s="10" t="s">
        <v>68</v>
      </c>
      <c r="H6" s="10" t="s">
        <v>38</v>
      </c>
      <c r="I6" s="10" t="s">
        <v>46</v>
      </c>
      <c r="J6" s="10" t="s">
        <v>51</v>
      </c>
      <c r="K6" s="10" t="s">
        <v>56</v>
      </c>
      <c r="L6" s="10" t="s">
        <v>7</v>
      </c>
      <c r="M6" s="12">
        <v>44231</v>
      </c>
      <c r="N6" s="12">
        <v>44232</v>
      </c>
      <c r="O6" s="13">
        <v>0</v>
      </c>
      <c r="P6" s="10">
        <v>3014</v>
      </c>
    </row>
    <row r="7" spans="1:16" x14ac:dyDescent="0.2">
      <c r="A7" s="10">
        <f t="shared" si="0"/>
        <v>6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3"/>
      <c r="P7" s="10"/>
    </row>
    <row r="8" spans="1:16" x14ac:dyDescent="0.2">
      <c r="A8" s="10">
        <f t="shared" si="0"/>
        <v>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3"/>
      <c r="P8" s="10"/>
    </row>
    <row r="9" spans="1:16" x14ac:dyDescent="0.2">
      <c r="A9" s="10">
        <f t="shared" si="0"/>
        <v>8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3"/>
      <c r="P9" s="10"/>
    </row>
    <row r="10" spans="1:16" x14ac:dyDescent="0.2">
      <c r="A10" s="10">
        <f t="shared" si="0"/>
        <v>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3"/>
      <c r="P10" s="10"/>
    </row>
    <row r="11" spans="1:16" x14ac:dyDescent="0.2">
      <c r="A11" s="10">
        <f t="shared" si="0"/>
        <v>10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3"/>
      <c r="P11" s="10"/>
    </row>
    <row r="12" spans="1:16" x14ac:dyDescent="0.2">
      <c r="A12" s="10">
        <f t="shared" si="0"/>
        <v>11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3"/>
      <c r="P12" s="10"/>
    </row>
    <row r="13" spans="1:16" x14ac:dyDescent="0.2">
      <c r="A13" s="10">
        <f t="shared" si="0"/>
        <v>12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3"/>
      <c r="P13" s="10"/>
    </row>
    <row r="14" spans="1:16" x14ac:dyDescent="0.2">
      <c r="A14" s="10">
        <f t="shared" si="0"/>
        <v>13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 x14ac:dyDescent="0.2">
      <c r="A15" s="10">
        <f t="shared" si="0"/>
        <v>14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16" x14ac:dyDescent="0.2">
      <c r="A16" s="10">
        <f t="shared" si="0"/>
        <v>15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 x14ac:dyDescent="0.2">
      <c r="A17" s="10">
        <f t="shared" si="0"/>
        <v>16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2">
      <c r="A18" s="10">
        <f t="shared" si="0"/>
        <v>17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1:16" x14ac:dyDescent="0.2">
      <c r="A19" s="10">
        <f t="shared" si="0"/>
        <v>18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spans="1:16" x14ac:dyDescent="0.2">
      <c r="A20" s="10">
        <f t="shared" si="0"/>
        <v>19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x14ac:dyDescent="0.2">
      <c r="A21" s="10">
        <f t="shared" si="0"/>
        <v>20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9"/>
  <sheetViews>
    <sheetView workbookViewId="0">
      <selection activeCell="B44" sqref="B44"/>
    </sheetView>
  </sheetViews>
  <sheetFormatPr defaultRowHeight="12.75" x14ac:dyDescent="0.2"/>
  <cols>
    <col min="1" max="1" width="9.140625" style="9"/>
    <col min="2" max="2" width="33.28515625" style="9" customWidth="1"/>
    <col min="3" max="3" width="19.140625" style="9" customWidth="1"/>
    <col min="4" max="4" width="12" style="9" customWidth="1"/>
    <col min="5" max="5" width="30.7109375" style="9" bestFit="1" customWidth="1"/>
    <col min="6" max="9" width="13.5703125" style="9" customWidth="1"/>
    <col min="10" max="10" width="16" style="9" customWidth="1"/>
    <col min="11" max="11" width="12.85546875" style="9" customWidth="1"/>
    <col min="12" max="16384" width="9.140625" style="9"/>
  </cols>
  <sheetData>
    <row r="1" spans="1:11" ht="25.5" x14ac:dyDescent="0.2">
      <c r="A1" s="8" t="s">
        <v>2</v>
      </c>
      <c r="B1" s="8" t="s">
        <v>4</v>
      </c>
      <c r="C1" s="8" t="s">
        <v>21</v>
      </c>
      <c r="D1" s="8" t="s">
        <v>5</v>
      </c>
      <c r="E1" s="8" t="s">
        <v>69</v>
      </c>
      <c r="F1" s="14" t="s">
        <v>73</v>
      </c>
      <c r="G1" s="8" t="s">
        <v>74</v>
      </c>
      <c r="H1" s="8" t="s">
        <v>75</v>
      </c>
      <c r="I1" s="8" t="s">
        <v>76</v>
      </c>
      <c r="J1" s="14" t="s">
        <v>79</v>
      </c>
      <c r="K1" s="14" t="s">
        <v>91</v>
      </c>
    </row>
    <row r="2" spans="1:11" x14ac:dyDescent="0.2">
      <c r="A2" s="10">
        <v>1</v>
      </c>
      <c r="B2" s="10" t="s">
        <v>28</v>
      </c>
      <c r="C2" s="11" t="s">
        <v>22</v>
      </c>
      <c r="D2" s="10" t="s">
        <v>7</v>
      </c>
      <c r="E2" s="10" t="s">
        <v>98</v>
      </c>
      <c r="F2" s="13">
        <v>1000</v>
      </c>
      <c r="G2" s="12">
        <v>44232</v>
      </c>
      <c r="H2" s="10" t="s">
        <v>3</v>
      </c>
      <c r="I2" s="10" t="s">
        <v>3</v>
      </c>
      <c r="J2" s="10" t="s">
        <v>3</v>
      </c>
      <c r="K2" s="10" t="s">
        <v>3</v>
      </c>
    </row>
    <row r="3" spans="1:11" x14ac:dyDescent="0.2">
      <c r="A3" s="10">
        <f>A2+1</f>
        <v>2</v>
      </c>
      <c r="B3" s="10" t="s">
        <v>28</v>
      </c>
      <c r="C3" s="11" t="s">
        <v>22</v>
      </c>
      <c r="D3" s="10" t="s">
        <v>7</v>
      </c>
      <c r="E3" s="10" t="s">
        <v>100</v>
      </c>
      <c r="F3" s="13">
        <f>F2*0.01</f>
        <v>10</v>
      </c>
      <c r="G3" s="12">
        <v>44232</v>
      </c>
      <c r="H3" s="10" t="s">
        <v>3</v>
      </c>
      <c r="I3" s="10" t="s">
        <v>3</v>
      </c>
      <c r="J3" s="10" t="s">
        <v>3</v>
      </c>
      <c r="K3" s="10" t="s">
        <v>3</v>
      </c>
    </row>
    <row r="4" spans="1:11" x14ac:dyDescent="0.2">
      <c r="A4" s="10">
        <f t="shared" ref="A4:A9" si="0">A3+1</f>
        <v>3</v>
      </c>
      <c r="B4" s="10" t="s">
        <v>28</v>
      </c>
      <c r="C4" s="11" t="s">
        <v>22</v>
      </c>
      <c r="D4" s="10" t="s">
        <v>7</v>
      </c>
      <c r="E4" s="10" t="s">
        <v>70</v>
      </c>
      <c r="F4" s="13">
        <v>500</v>
      </c>
      <c r="G4" s="12">
        <v>44232</v>
      </c>
      <c r="H4" s="10" t="s">
        <v>77</v>
      </c>
      <c r="I4" s="10" t="s">
        <v>78</v>
      </c>
      <c r="J4" s="10" t="s">
        <v>80</v>
      </c>
      <c r="K4" s="10">
        <v>1</v>
      </c>
    </row>
    <row r="5" spans="1:11" x14ac:dyDescent="0.2">
      <c r="A5" s="10">
        <f t="shared" si="0"/>
        <v>4</v>
      </c>
      <c r="B5" s="10" t="s">
        <v>28</v>
      </c>
      <c r="C5" s="11" t="s">
        <v>22</v>
      </c>
      <c r="D5" s="10" t="s">
        <v>7</v>
      </c>
      <c r="E5" s="10" t="s">
        <v>101</v>
      </c>
      <c r="F5" s="13">
        <v>10</v>
      </c>
      <c r="G5" s="12">
        <v>44232</v>
      </c>
      <c r="H5" s="10" t="s">
        <v>77</v>
      </c>
      <c r="I5" s="10" t="s">
        <v>78</v>
      </c>
      <c r="J5" s="10" t="s">
        <v>80</v>
      </c>
      <c r="K5" s="10">
        <v>1</v>
      </c>
    </row>
    <row r="6" spans="1:11" x14ac:dyDescent="0.2">
      <c r="A6" s="10">
        <f t="shared" si="0"/>
        <v>5</v>
      </c>
      <c r="B6" s="10" t="s">
        <v>28</v>
      </c>
      <c r="C6" s="11" t="s">
        <v>22</v>
      </c>
      <c r="D6" s="10" t="s">
        <v>7</v>
      </c>
      <c r="E6" s="10" t="s">
        <v>71</v>
      </c>
      <c r="F6" s="13">
        <v>350</v>
      </c>
      <c r="G6" s="12">
        <v>44232</v>
      </c>
      <c r="H6" s="10" t="s">
        <v>81</v>
      </c>
      <c r="I6" s="10" t="s">
        <v>82</v>
      </c>
      <c r="J6" s="10" t="s">
        <v>83</v>
      </c>
      <c r="K6" s="10">
        <v>5</v>
      </c>
    </row>
    <row r="7" spans="1:11" x14ac:dyDescent="0.2">
      <c r="A7" s="10">
        <f t="shared" si="0"/>
        <v>6</v>
      </c>
      <c r="B7" s="10" t="s">
        <v>28</v>
      </c>
      <c r="C7" s="11" t="s">
        <v>22</v>
      </c>
      <c r="D7" s="10" t="s">
        <v>7</v>
      </c>
      <c r="E7" s="10" t="s">
        <v>102</v>
      </c>
      <c r="F7" s="13">
        <v>5</v>
      </c>
      <c r="G7" s="12">
        <v>44232</v>
      </c>
      <c r="H7" s="10" t="s">
        <v>81</v>
      </c>
      <c r="I7" s="10" t="s">
        <v>82</v>
      </c>
      <c r="J7" s="10" t="s">
        <v>83</v>
      </c>
      <c r="K7" s="10">
        <v>5</v>
      </c>
    </row>
    <row r="8" spans="1:11" ht="25.5" x14ac:dyDescent="0.2">
      <c r="A8" s="10">
        <f t="shared" si="0"/>
        <v>7</v>
      </c>
      <c r="B8" s="10" t="s">
        <v>28</v>
      </c>
      <c r="C8" s="11" t="s">
        <v>22</v>
      </c>
      <c r="D8" s="10" t="s">
        <v>7</v>
      </c>
      <c r="E8" s="15" t="s">
        <v>72</v>
      </c>
      <c r="F8" s="13">
        <v>1200</v>
      </c>
      <c r="G8" s="12">
        <v>44232</v>
      </c>
      <c r="H8" s="10" t="s">
        <v>77</v>
      </c>
      <c r="I8" s="10" t="s">
        <v>78</v>
      </c>
      <c r="J8" s="10" t="s">
        <v>80</v>
      </c>
      <c r="K8" s="10">
        <v>2</v>
      </c>
    </row>
    <row r="9" spans="1:11" x14ac:dyDescent="0.2">
      <c r="A9" s="10">
        <f t="shared" si="0"/>
        <v>8</v>
      </c>
      <c r="B9" s="10" t="s">
        <v>28</v>
      </c>
      <c r="C9" s="11" t="s">
        <v>22</v>
      </c>
      <c r="D9" s="10" t="s">
        <v>7</v>
      </c>
      <c r="E9" s="10" t="s">
        <v>99</v>
      </c>
      <c r="F9" s="13">
        <v>700</v>
      </c>
      <c r="G9" s="12">
        <v>44232</v>
      </c>
      <c r="H9" s="10" t="s">
        <v>3</v>
      </c>
      <c r="I9" s="10" t="s">
        <v>3</v>
      </c>
      <c r="J9" s="10" t="s">
        <v>3</v>
      </c>
      <c r="K9" s="10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4"/>
  <sheetViews>
    <sheetView workbookViewId="0">
      <selection activeCell="G33" sqref="G33"/>
    </sheetView>
  </sheetViews>
  <sheetFormatPr defaultRowHeight="12.75" x14ac:dyDescent="0.2"/>
  <cols>
    <col min="1" max="1" width="9.140625" style="9"/>
    <col min="2" max="2" width="33.140625" style="9" bestFit="1" customWidth="1"/>
    <col min="3" max="3" width="19.140625" style="9" customWidth="1"/>
    <col min="4" max="4" width="11" style="9" customWidth="1"/>
    <col min="5" max="5" width="16" style="9" customWidth="1"/>
    <col min="6" max="6" width="10.85546875" style="9" customWidth="1"/>
    <col min="7" max="7" width="14.85546875" style="9" customWidth="1"/>
    <col min="8" max="8" width="10.7109375" style="9" customWidth="1"/>
    <col min="9" max="10" width="11.85546875" style="9" customWidth="1"/>
    <col min="11" max="11" width="10.28515625" style="9" customWidth="1"/>
    <col min="12" max="12" width="12.42578125" style="9" customWidth="1"/>
    <col min="13" max="13" width="12.5703125" style="9" customWidth="1"/>
    <col min="14" max="16384" width="9.140625" style="9"/>
  </cols>
  <sheetData>
    <row r="1" spans="1:13" ht="25.5" x14ac:dyDescent="0.2">
      <c r="A1" s="8" t="s">
        <v>2</v>
      </c>
      <c r="B1" s="8" t="s">
        <v>4</v>
      </c>
      <c r="C1" s="8" t="s">
        <v>21</v>
      </c>
      <c r="D1" s="8" t="s">
        <v>5</v>
      </c>
      <c r="E1" s="8" t="s">
        <v>75</v>
      </c>
      <c r="F1" s="8" t="s">
        <v>76</v>
      </c>
      <c r="G1" s="8" t="s">
        <v>79</v>
      </c>
      <c r="H1" s="8" t="s">
        <v>84</v>
      </c>
      <c r="I1" s="8" t="s">
        <v>85</v>
      </c>
      <c r="J1" s="14" t="s">
        <v>91</v>
      </c>
      <c r="K1" s="8" t="s">
        <v>86</v>
      </c>
      <c r="L1" s="8" t="s">
        <v>87</v>
      </c>
      <c r="M1" s="8" t="s">
        <v>88</v>
      </c>
    </row>
    <row r="2" spans="1:13" x14ac:dyDescent="0.2">
      <c r="A2" s="10">
        <v>1</v>
      </c>
      <c r="B2" s="10" t="s">
        <v>28</v>
      </c>
      <c r="C2" s="11" t="s">
        <v>22</v>
      </c>
      <c r="D2" s="10" t="s">
        <v>7</v>
      </c>
      <c r="E2" s="12" t="s">
        <v>77</v>
      </c>
      <c r="F2" s="10" t="s">
        <v>78</v>
      </c>
      <c r="G2" s="10" t="s">
        <v>80</v>
      </c>
      <c r="H2" s="12">
        <v>44231</v>
      </c>
      <c r="I2" s="12">
        <v>44232</v>
      </c>
      <c r="J2" s="10">
        <v>2</v>
      </c>
      <c r="K2" s="13">
        <v>400</v>
      </c>
      <c r="L2" s="13">
        <v>820</v>
      </c>
      <c r="M2" s="13">
        <f>J2*(L2-K2)</f>
        <v>840</v>
      </c>
    </row>
    <row r="3" spans="1:13" x14ac:dyDescent="0.2">
      <c r="A3" s="10">
        <f>A2+1</f>
        <v>2</v>
      </c>
      <c r="B3" s="10" t="s">
        <v>28</v>
      </c>
      <c r="C3" s="11" t="s">
        <v>22</v>
      </c>
      <c r="D3" s="10" t="s">
        <v>7</v>
      </c>
      <c r="E3" s="12" t="s">
        <v>77</v>
      </c>
      <c r="F3" s="10" t="s">
        <v>89</v>
      </c>
      <c r="G3" s="10" t="s">
        <v>90</v>
      </c>
      <c r="H3" s="12">
        <v>44231</v>
      </c>
      <c r="I3" s="12">
        <v>44232</v>
      </c>
      <c r="J3" s="10">
        <v>5</v>
      </c>
      <c r="K3" s="13">
        <v>180</v>
      </c>
      <c r="L3" s="13">
        <v>150</v>
      </c>
      <c r="M3" s="13">
        <f t="shared" ref="M3:M4" si="0">J3*(L3-K3)</f>
        <v>-150</v>
      </c>
    </row>
    <row r="4" spans="1:13" x14ac:dyDescent="0.2">
      <c r="A4" s="10">
        <f t="shared" ref="A4" si="1">A3+1</f>
        <v>3</v>
      </c>
      <c r="B4" s="10" t="s">
        <v>28</v>
      </c>
      <c r="C4" s="11" t="s">
        <v>22</v>
      </c>
      <c r="D4" s="10" t="s">
        <v>7</v>
      </c>
      <c r="E4" s="12" t="s">
        <v>81</v>
      </c>
      <c r="F4" s="10" t="s">
        <v>82</v>
      </c>
      <c r="G4" s="10" t="s">
        <v>83</v>
      </c>
      <c r="H4" s="12">
        <v>44231</v>
      </c>
      <c r="I4" s="12">
        <v>44232</v>
      </c>
      <c r="J4" s="10">
        <v>1</v>
      </c>
      <c r="K4" s="13">
        <v>1000</v>
      </c>
      <c r="L4" s="13">
        <v>980</v>
      </c>
      <c r="M4" s="13">
        <f t="shared" si="0"/>
        <v>-20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"/>
  <sheetViews>
    <sheetView workbookViewId="0">
      <selection activeCell="L2" sqref="L2"/>
    </sheetView>
  </sheetViews>
  <sheetFormatPr defaultRowHeight="12.75" x14ac:dyDescent="0.2"/>
  <cols>
    <col min="1" max="1" width="9.140625" style="9"/>
    <col min="2" max="2" width="33.140625" style="9" bestFit="1" customWidth="1"/>
    <col min="3" max="3" width="19.140625" style="9" customWidth="1"/>
    <col min="4" max="4" width="11" style="9" customWidth="1"/>
    <col min="5" max="5" width="16" style="9" customWidth="1"/>
    <col min="6" max="6" width="10.85546875" style="9" customWidth="1"/>
    <col min="7" max="7" width="14.85546875" style="9" customWidth="1"/>
    <col min="8" max="8" width="10.7109375" style="9" customWidth="1"/>
    <col min="9" max="10" width="11.85546875" style="9" customWidth="1"/>
    <col min="11" max="11" width="10.28515625" style="9" customWidth="1"/>
    <col min="12" max="12" width="12.42578125" style="9" customWidth="1"/>
    <col min="13" max="13" width="12.5703125" style="9" customWidth="1"/>
    <col min="14" max="16384" width="9.140625" style="9"/>
  </cols>
  <sheetData>
    <row r="1" spans="1:13" ht="25.5" x14ac:dyDescent="0.2">
      <c r="A1" s="8" t="s">
        <v>2</v>
      </c>
      <c r="B1" s="8" t="s">
        <v>4</v>
      </c>
      <c r="C1" s="8" t="s">
        <v>21</v>
      </c>
      <c r="D1" s="8" t="s">
        <v>5</v>
      </c>
      <c r="E1" s="8" t="s">
        <v>75</v>
      </c>
      <c r="F1" s="8" t="s">
        <v>76</v>
      </c>
      <c r="G1" s="8" t="s">
        <v>79</v>
      </c>
      <c r="H1" s="8" t="s">
        <v>84</v>
      </c>
      <c r="I1" s="8" t="s">
        <v>92</v>
      </c>
      <c r="J1" s="14" t="s">
        <v>91</v>
      </c>
      <c r="K1" s="8" t="s">
        <v>86</v>
      </c>
      <c r="L1" s="8" t="s">
        <v>104</v>
      </c>
      <c r="M1" s="8" t="s">
        <v>88</v>
      </c>
    </row>
    <row r="2" spans="1:13" x14ac:dyDescent="0.2">
      <c r="A2" s="10">
        <v>1</v>
      </c>
      <c r="B2" s="10" t="s">
        <v>28</v>
      </c>
      <c r="C2" s="11" t="s">
        <v>22</v>
      </c>
      <c r="D2" s="10" t="s">
        <v>7</v>
      </c>
      <c r="E2" s="12" t="s">
        <v>77</v>
      </c>
      <c r="F2" s="10" t="s">
        <v>78</v>
      </c>
      <c r="G2" s="10" t="s">
        <v>80</v>
      </c>
      <c r="H2" s="12">
        <v>44231</v>
      </c>
      <c r="I2" s="12">
        <v>44233</v>
      </c>
      <c r="J2" s="10">
        <v>2</v>
      </c>
      <c r="K2" s="13">
        <v>400</v>
      </c>
      <c r="L2" s="13">
        <v>875</v>
      </c>
      <c r="M2" s="13">
        <f>J2*(L2-K2)</f>
        <v>950</v>
      </c>
    </row>
    <row r="3" spans="1:13" x14ac:dyDescent="0.2">
      <c r="A3" s="10">
        <f>A2+1</f>
        <v>2</v>
      </c>
      <c r="B3" s="10" t="s">
        <v>28</v>
      </c>
      <c r="C3" s="11" t="s">
        <v>22</v>
      </c>
      <c r="D3" s="10" t="s">
        <v>7</v>
      </c>
      <c r="E3" s="12" t="s">
        <v>77</v>
      </c>
      <c r="F3" s="10" t="s">
        <v>89</v>
      </c>
      <c r="G3" s="10" t="s">
        <v>90</v>
      </c>
      <c r="H3" s="12">
        <v>44231</v>
      </c>
      <c r="I3" s="12">
        <v>44233</v>
      </c>
      <c r="J3" s="10">
        <v>5</v>
      </c>
      <c r="K3" s="13">
        <v>180</v>
      </c>
      <c r="L3" s="13">
        <v>160</v>
      </c>
      <c r="M3" s="13">
        <f t="shared" ref="M3:M4" si="0">J3*(L3-K3)</f>
        <v>-100</v>
      </c>
    </row>
    <row r="4" spans="1:13" x14ac:dyDescent="0.2">
      <c r="A4" s="10">
        <f t="shared" ref="A4" si="1">A3+1</f>
        <v>3</v>
      </c>
      <c r="B4" s="10" t="s">
        <v>28</v>
      </c>
      <c r="C4" s="11" t="s">
        <v>22</v>
      </c>
      <c r="D4" s="10" t="s">
        <v>7</v>
      </c>
      <c r="E4" s="12" t="s">
        <v>81</v>
      </c>
      <c r="F4" s="10" t="s">
        <v>82</v>
      </c>
      <c r="G4" s="10" t="s">
        <v>83</v>
      </c>
      <c r="H4" s="12">
        <v>44231</v>
      </c>
      <c r="I4" s="12">
        <v>44233</v>
      </c>
      <c r="J4" s="10">
        <v>1</v>
      </c>
      <c r="K4" s="13">
        <v>1000</v>
      </c>
      <c r="L4" s="13">
        <v>1000</v>
      </c>
      <c r="M4" s="1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Баланс для НБРБ (ежемес.)</vt:lpstr>
      <vt:lpstr>Пример проводок</vt:lpstr>
      <vt:lpstr>Дневные проводки</vt:lpstr>
      <vt:lpstr>Счета клиентов</vt:lpstr>
      <vt:lpstr>Отчёт по операциям</vt:lpstr>
      <vt:lpstr>Отчёт по открытым позициям</vt:lpstr>
      <vt:lpstr>Отчёт по закрытым позициям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2024-07-31T13:12:42Z</dcterms:modified>
</cp:coreProperties>
</file>